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cireland-my.sharepoint.com/personal/edistefano_ucc_ie/Documents/Peptidomics article/Submission Food and Function/To send with revisions/"/>
    </mc:Choice>
  </mc:AlternateContent>
  <xr:revisionPtr revIDLastSave="34" documentId="8_{CFA09682-7B6F-46F1-BAEB-92F3937C5CD5}" xr6:coauthVersionLast="47" xr6:coauthVersionMax="47" xr10:uidLastSave="{B0F43066-5FAB-42D3-84A1-7CF98323C529}"/>
  <bookViews>
    <workbookView xWindow="28680" yWindow="-120" windowWidth="29040" windowHeight="15720" activeTab="2" xr2:uid="{125FB130-007A-4FF5-90A1-B55648D0E2FE}"/>
  </bookViews>
  <sheets>
    <sheet name="100 mg.mL" sheetId="1" r:id="rId1"/>
    <sheet name="200 mgmL" sheetId="2" r:id="rId2"/>
    <sheet name="500 mgmL" sheetId="3" r:id="rId3"/>
    <sheet name="STD curve DPP-IV (7.81-3000UmL)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2" l="1"/>
  <c r="R28" i="2"/>
  <c r="S28" i="2"/>
  <c r="Q29" i="2"/>
  <c r="R29" i="2"/>
  <c r="S29" i="2"/>
  <c r="Q30" i="2"/>
  <c r="R30" i="2"/>
  <c r="S30" i="2"/>
  <c r="Q31" i="2"/>
  <c r="R31" i="2"/>
  <c r="S31" i="2"/>
  <c r="Q32" i="2"/>
  <c r="R32" i="2"/>
  <c r="S32" i="2"/>
  <c r="Q33" i="2"/>
  <c r="R33" i="2"/>
  <c r="S33" i="2"/>
  <c r="Q34" i="2"/>
  <c r="R34" i="2"/>
  <c r="S34" i="2"/>
  <c r="Q35" i="2"/>
  <c r="R35" i="2"/>
  <c r="S35" i="2"/>
  <c r="Q36" i="2"/>
  <c r="R36" i="2"/>
  <c r="S36" i="2"/>
  <c r="Q37" i="2"/>
  <c r="R37" i="2"/>
  <c r="S37" i="2"/>
  <c r="Q38" i="2"/>
  <c r="R38" i="2"/>
  <c r="S38" i="2"/>
  <c r="Q39" i="2"/>
  <c r="R39" i="2"/>
  <c r="S39" i="2"/>
  <c r="Q40" i="2"/>
  <c r="R40" i="2"/>
  <c r="S40" i="2"/>
  <c r="Q41" i="2"/>
  <c r="R41" i="2"/>
  <c r="S41" i="2"/>
  <c r="Q42" i="2"/>
  <c r="R42" i="2"/>
  <c r="S42" i="2"/>
  <c r="Q43" i="2"/>
  <c r="R43" i="2"/>
  <c r="S43" i="2"/>
  <c r="Q44" i="2"/>
  <c r="R44" i="2"/>
  <c r="S44" i="2"/>
  <c r="Q45" i="2"/>
  <c r="R45" i="2"/>
  <c r="S45" i="2"/>
  <c r="Q27" i="2"/>
  <c r="Q8" i="2"/>
  <c r="R8" i="2"/>
  <c r="S8" i="2"/>
  <c r="Q9" i="2"/>
  <c r="R9" i="2"/>
  <c r="S9" i="2"/>
  <c r="Q10" i="2"/>
  <c r="R10" i="2"/>
  <c r="S10" i="2"/>
  <c r="Q11" i="2"/>
  <c r="R11" i="2"/>
  <c r="S11" i="2"/>
  <c r="Q12" i="2"/>
  <c r="R12" i="2"/>
  <c r="S12" i="2"/>
  <c r="Q13" i="2"/>
  <c r="R13" i="2"/>
  <c r="S13" i="2"/>
  <c r="Q14" i="2"/>
  <c r="R14" i="2"/>
  <c r="S14" i="2"/>
  <c r="Q15" i="2"/>
  <c r="R15" i="2"/>
  <c r="S15" i="2"/>
  <c r="Q16" i="2"/>
  <c r="R16" i="2"/>
  <c r="S16" i="2"/>
  <c r="Q7" i="2"/>
  <c r="H46" i="5" l="1"/>
  <c r="K46" i="5" s="1"/>
  <c r="H45" i="5"/>
  <c r="K45" i="5" s="1"/>
  <c r="J44" i="5"/>
  <c r="H44" i="5"/>
  <c r="I44" i="5" s="1"/>
  <c r="H43" i="5"/>
  <c r="K43" i="5" s="1"/>
  <c r="H42" i="5"/>
  <c r="K42" i="5" s="1"/>
  <c r="H41" i="5"/>
  <c r="K41" i="5" s="1"/>
  <c r="H40" i="5"/>
  <c r="K40" i="5" s="1"/>
  <c r="H39" i="5"/>
  <c r="K39" i="5" s="1"/>
  <c r="H38" i="5"/>
  <c r="I38" i="5" s="1"/>
  <c r="G38" i="2"/>
  <c r="H38" i="2"/>
  <c r="I38" i="2"/>
  <c r="G13" i="2"/>
  <c r="H13" i="2"/>
  <c r="I13" i="2"/>
  <c r="G8" i="2"/>
  <c r="H8" i="2"/>
  <c r="I8" i="2"/>
  <c r="U8" i="2" l="1"/>
  <c r="T13" i="2"/>
  <c r="J38" i="5"/>
  <c r="L38" i="5" s="1"/>
  <c r="K38" i="5"/>
  <c r="K44" i="5"/>
  <c r="L44" i="5" s="1"/>
  <c r="I41" i="5"/>
  <c r="J41" i="5"/>
  <c r="I39" i="5"/>
  <c r="I42" i="5"/>
  <c r="I45" i="5"/>
  <c r="L45" i="5" s="1"/>
  <c r="J39" i="5"/>
  <c r="J42" i="5"/>
  <c r="J45" i="5"/>
  <c r="I40" i="5"/>
  <c r="I43" i="5"/>
  <c r="I46" i="5"/>
  <c r="J40" i="5"/>
  <c r="J43" i="5"/>
  <c r="J46" i="5"/>
  <c r="U13" i="2"/>
  <c r="U38" i="2"/>
  <c r="T38" i="2"/>
  <c r="T8" i="2" l="1"/>
  <c r="L42" i="5"/>
  <c r="L39" i="5"/>
  <c r="L41" i="5"/>
  <c r="L46" i="5"/>
  <c r="L43" i="5"/>
  <c r="L40" i="5"/>
  <c r="G33" i="2"/>
  <c r="H33" i="2"/>
  <c r="I33" i="2"/>
  <c r="T33" i="2" l="1"/>
  <c r="U33" i="2" l="1"/>
  <c r="I28" i="2"/>
  <c r="H28" i="2"/>
  <c r="G28" i="2"/>
  <c r="T28" i="2" l="1"/>
  <c r="U28" i="2"/>
  <c r="G16" i="2"/>
  <c r="I41" i="2"/>
  <c r="H41" i="2"/>
  <c r="G41" i="2"/>
  <c r="I40" i="2"/>
  <c r="H40" i="2"/>
  <c r="G40" i="2"/>
  <c r="I39" i="2"/>
  <c r="H39" i="2"/>
  <c r="G39" i="2"/>
  <c r="I37" i="2"/>
  <c r="H37" i="2"/>
  <c r="G37" i="2"/>
  <c r="I30" i="3"/>
  <c r="S30" i="3" s="1"/>
  <c r="H30" i="3"/>
  <c r="R30" i="3" s="1"/>
  <c r="G30" i="3"/>
  <c r="Q30" i="3" s="1"/>
  <c r="I29" i="3"/>
  <c r="S29" i="3" s="1"/>
  <c r="H29" i="3"/>
  <c r="R29" i="3" s="1"/>
  <c r="G29" i="3"/>
  <c r="I28" i="3"/>
  <c r="S28" i="3" s="1"/>
  <c r="H28" i="3"/>
  <c r="R28" i="3" s="1"/>
  <c r="G28" i="3"/>
  <c r="Q28" i="3" s="1"/>
  <c r="I27" i="3"/>
  <c r="S27" i="3" s="1"/>
  <c r="H27" i="3"/>
  <c r="R27" i="3" s="1"/>
  <c r="G27" i="3"/>
  <c r="I26" i="3"/>
  <c r="S26" i="3" s="1"/>
  <c r="H26" i="3"/>
  <c r="R26" i="3" s="1"/>
  <c r="G26" i="3"/>
  <c r="I25" i="3"/>
  <c r="S25" i="3" s="1"/>
  <c r="H25" i="3"/>
  <c r="R25" i="3" s="1"/>
  <c r="G25" i="3"/>
  <c r="I24" i="3"/>
  <c r="S24" i="3" s="1"/>
  <c r="H24" i="3"/>
  <c r="R24" i="3" s="1"/>
  <c r="G24" i="3"/>
  <c r="Q24" i="3" s="1"/>
  <c r="I23" i="3"/>
  <c r="S23" i="3" s="1"/>
  <c r="H23" i="3"/>
  <c r="R23" i="3" s="1"/>
  <c r="G23" i="3"/>
  <c r="Q23" i="3" s="1"/>
  <c r="I22" i="3"/>
  <c r="S22" i="3" s="1"/>
  <c r="H22" i="3"/>
  <c r="R22" i="3" s="1"/>
  <c r="G22" i="3"/>
  <c r="I21" i="3"/>
  <c r="S21" i="3" s="1"/>
  <c r="H21" i="3"/>
  <c r="R21" i="3" s="1"/>
  <c r="G21" i="3"/>
  <c r="I20" i="3"/>
  <c r="S20" i="3" s="1"/>
  <c r="H20" i="3"/>
  <c r="R20" i="3" s="1"/>
  <c r="G20" i="3"/>
  <c r="Q20" i="3" s="1"/>
  <c r="I19" i="3"/>
  <c r="S19" i="3" s="1"/>
  <c r="H19" i="3"/>
  <c r="R19" i="3" s="1"/>
  <c r="G19" i="3"/>
  <c r="I18" i="3"/>
  <c r="S18" i="3" s="1"/>
  <c r="H18" i="3"/>
  <c r="R18" i="3" s="1"/>
  <c r="G18" i="3"/>
  <c r="I17" i="3"/>
  <c r="S17" i="3" s="1"/>
  <c r="H17" i="3"/>
  <c r="R17" i="3" s="1"/>
  <c r="G17" i="3"/>
  <c r="I16" i="3"/>
  <c r="S16" i="3" s="1"/>
  <c r="H16" i="3"/>
  <c r="R16" i="3" s="1"/>
  <c r="G16" i="3"/>
  <c r="Q16" i="3" s="1"/>
  <c r="I15" i="3"/>
  <c r="S15" i="3" s="1"/>
  <c r="H15" i="3"/>
  <c r="R15" i="3" s="1"/>
  <c r="G15" i="3"/>
  <c r="AG14" i="3"/>
  <c r="I14" i="3"/>
  <c r="S14" i="3" s="1"/>
  <c r="H14" i="3"/>
  <c r="G14" i="3"/>
  <c r="I13" i="3"/>
  <c r="S13" i="3" s="1"/>
  <c r="H13" i="3"/>
  <c r="G13" i="3"/>
  <c r="Q13" i="3" s="1"/>
  <c r="I12" i="3"/>
  <c r="S12" i="3" s="1"/>
  <c r="H12" i="3"/>
  <c r="R12" i="3" s="1"/>
  <c r="G12" i="3"/>
  <c r="Q12" i="3" s="1"/>
  <c r="AG11" i="3"/>
  <c r="I11" i="3"/>
  <c r="S11" i="3" s="1"/>
  <c r="H11" i="3"/>
  <c r="R11" i="3" s="1"/>
  <c r="G11" i="3"/>
  <c r="Q11" i="3" s="1"/>
  <c r="I10" i="3"/>
  <c r="S10" i="3" s="1"/>
  <c r="H10" i="3"/>
  <c r="R10" i="3" s="1"/>
  <c r="G10" i="3"/>
  <c r="Q10" i="3" s="1"/>
  <c r="I9" i="3"/>
  <c r="S9" i="3" s="1"/>
  <c r="H9" i="3"/>
  <c r="R9" i="3" s="1"/>
  <c r="G9" i="3"/>
  <c r="I8" i="3"/>
  <c r="S8" i="3" s="1"/>
  <c r="H8" i="3"/>
  <c r="R8" i="3" s="1"/>
  <c r="G8" i="3"/>
  <c r="Q8" i="3" s="1"/>
  <c r="I7" i="3"/>
  <c r="S7" i="3" s="1"/>
  <c r="H7" i="3"/>
  <c r="R7" i="3" s="1"/>
  <c r="G7" i="3"/>
  <c r="Q7" i="3" s="1"/>
  <c r="I36" i="2"/>
  <c r="H36" i="2"/>
  <c r="G36" i="2"/>
  <c r="I35" i="2"/>
  <c r="H35" i="2"/>
  <c r="G35" i="2"/>
  <c r="I34" i="2"/>
  <c r="H34" i="2"/>
  <c r="G34" i="2"/>
  <c r="I32" i="2"/>
  <c r="H32" i="2"/>
  <c r="G32" i="2"/>
  <c r="I31" i="2"/>
  <c r="H31" i="2"/>
  <c r="G31" i="2"/>
  <c r="I30" i="2"/>
  <c r="H30" i="2"/>
  <c r="G30" i="2"/>
  <c r="I29" i="2"/>
  <c r="H29" i="2"/>
  <c r="G29" i="2"/>
  <c r="I27" i="2"/>
  <c r="S27" i="2" s="1"/>
  <c r="H27" i="2"/>
  <c r="R27" i="2" s="1"/>
  <c r="G27" i="2"/>
  <c r="I45" i="2"/>
  <c r="H45" i="2"/>
  <c r="G45" i="2"/>
  <c r="I44" i="2"/>
  <c r="H44" i="2"/>
  <c r="G44" i="2"/>
  <c r="I43" i="2"/>
  <c r="H43" i="2"/>
  <c r="G43" i="2"/>
  <c r="I42" i="2"/>
  <c r="H42" i="2"/>
  <c r="G42" i="2"/>
  <c r="I16" i="2"/>
  <c r="H16" i="2"/>
  <c r="I15" i="2"/>
  <c r="H15" i="2"/>
  <c r="G15" i="2"/>
  <c r="I14" i="2"/>
  <c r="H14" i="2"/>
  <c r="G14" i="2"/>
  <c r="I12" i="2"/>
  <c r="H12" i="2"/>
  <c r="G12" i="2"/>
  <c r="I11" i="2"/>
  <c r="H11" i="2"/>
  <c r="G11" i="2"/>
  <c r="I10" i="2"/>
  <c r="H10" i="2"/>
  <c r="G10" i="2"/>
  <c r="I9" i="2"/>
  <c r="H9" i="2"/>
  <c r="G9" i="2"/>
  <c r="I7" i="2"/>
  <c r="S7" i="2" s="1"/>
  <c r="H7" i="2"/>
  <c r="R7" i="2" s="1"/>
  <c r="G7" i="2"/>
  <c r="I8" i="1"/>
  <c r="R8" i="1" s="1"/>
  <c r="I9" i="1"/>
  <c r="R9" i="1" s="1"/>
  <c r="I10" i="1"/>
  <c r="R10" i="1" s="1"/>
  <c r="I11" i="1"/>
  <c r="R11" i="1" s="1"/>
  <c r="I12" i="1"/>
  <c r="R12" i="1" s="1"/>
  <c r="I13" i="1"/>
  <c r="R13" i="1" s="1"/>
  <c r="I14" i="1"/>
  <c r="R14" i="1" s="1"/>
  <c r="I16" i="1"/>
  <c r="R16" i="1" s="1"/>
  <c r="I17" i="1"/>
  <c r="R17" i="1" s="1"/>
  <c r="I18" i="1"/>
  <c r="R18" i="1" s="1"/>
  <c r="I19" i="1"/>
  <c r="R19" i="1" s="1"/>
  <c r="I20" i="1"/>
  <c r="R20" i="1" s="1"/>
  <c r="I21" i="1"/>
  <c r="R21" i="1" s="1"/>
  <c r="I22" i="1"/>
  <c r="R22" i="1" s="1"/>
  <c r="I23" i="1"/>
  <c r="R23" i="1" s="1"/>
  <c r="I24" i="1"/>
  <c r="R24" i="1" s="1"/>
  <c r="I25" i="1"/>
  <c r="R25" i="1" s="1"/>
  <c r="I26" i="1"/>
  <c r="R26" i="1" s="1"/>
  <c r="I27" i="1"/>
  <c r="R27" i="1" s="1"/>
  <c r="I28" i="1"/>
  <c r="R28" i="1" s="1"/>
  <c r="I29" i="1"/>
  <c r="R29" i="1" s="1"/>
  <c r="I30" i="1"/>
  <c r="R30" i="1" s="1"/>
  <c r="I31" i="1"/>
  <c r="R31" i="1" s="1"/>
  <c r="I32" i="1"/>
  <c r="R32" i="1" s="1"/>
  <c r="I33" i="1"/>
  <c r="R33" i="1" s="1"/>
  <c r="I34" i="1"/>
  <c r="R34" i="1" s="1"/>
  <c r="I35" i="1"/>
  <c r="R35" i="1" s="1"/>
  <c r="I36" i="1"/>
  <c r="R36" i="1" s="1"/>
  <c r="I37" i="1"/>
  <c r="R37" i="1" s="1"/>
  <c r="I38" i="1"/>
  <c r="R38" i="1" s="1"/>
  <c r="I39" i="1"/>
  <c r="R39" i="1" s="1"/>
  <c r="I40" i="1"/>
  <c r="I41" i="1"/>
  <c r="R41" i="1" s="1"/>
  <c r="I42" i="1"/>
  <c r="R42" i="1" s="1"/>
  <c r="I43" i="1"/>
  <c r="R43" i="1" s="1"/>
  <c r="I44" i="1"/>
  <c r="R44" i="1" s="1"/>
  <c r="I46" i="1"/>
  <c r="R46" i="1" s="1"/>
  <c r="I47" i="1"/>
  <c r="R47" i="1" s="1"/>
  <c r="I48" i="1"/>
  <c r="R48" i="1" s="1"/>
  <c r="I49" i="1"/>
  <c r="R49" i="1" s="1"/>
  <c r="I45" i="1"/>
  <c r="R45" i="1" s="1"/>
  <c r="H8" i="1"/>
  <c r="Q8" i="1" s="1"/>
  <c r="H9" i="1"/>
  <c r="Q9" i="1" s="1"/>
  <c r="H10" i="1"/>
  <c r="Q10" i="1" s="1"/>
  <c r="H11" i="1"/>
  <c r="Q11" i="1" s="1"/>
  <c r="H12" i="1"/>
  <c r="Q12" i="1" s="1"/>
  <c r="H13" i="1"/>
  <c r="Q13" i="1" s="1"/>
  <c r="H14" i="1"/>
  <c r="Q14" i="1" s="1"/>
  <c r="H16" i="1"/>
  <c r="Q16" i="1" s="1"/>
  <c r="H17" i="1"/>
  <c r="Q17" i="1" s="1"/>
  <c r="H18" i="1"/>
  <c r="Q18" i="1" s="1"/>
  <c r="H19" i="1"/>
  <c r="Q19" i="1" s="1"/>
  <c r="H20" i="1"/>
  <c r="Q20" i="1" s="1"/>
  <c r="H21" i="1"/>
  <c r="Q21" i="1" s="1"/>
  <c r="H22" i="1"/>
  <c r="Q22" i="1" s="1"/>
  <c r="H23" i="1"/>
  <c r="Q23" i="1" s="1"/>
  <c r="H24" i="1"/>
  <c r="Q24" i="1" s="1"/>
  <c r="H25" i="1"/>
  <c r="Q25" i="1" s="1"/>
  <c r="H26" i="1"/>
  <c r="Q26" i="1" s="1"/>
  <c r="H27" i="1"/>
  <c r="Q27" i="1" s="1"/>
  <c r="H28" i="1"/>
  <c r="Q28" i="1" s="1"/>
  <c r="H29" i="1"/>
  <c r="Q29" i="1" s="1"/>
  <c r="H30" i="1"/>
  <c r="Q30" i="1" s="1"/>
  <c r="H31" i="1"/>
  <c r="Q31" i="1" s="1"/>
  <c r="H32" i="1"/>
  <c r="Q32" i="1" s="1"/>
  <c r="H33" i="1"/>
  <c r="Q33" i="1" s="1"/>
  <c r="H34" i="1"/>
  <c r="Q34" i="1" s="1"/>
  <c r="H35" i="1"/>
  <c r="Q35" i="1" s="1"/>
  <c r="H36" i="1"/>
  <c r="Q36" i="1" s="1"/>
  <c r="H37" i="1"/>
  <c r="Q37" i="1" s="1"/>
  <c r="H38" i="1"/>
  <c r="Q38" i="1" s="1"/>
  <c r="H39" i="1"/>
  <c r="Q39" i="1" s="1"/>
  <c r="H40" i="1"/>
  <c r="Q40" i="1" s="1"/>
  <c r="H41" i="1"/>
  <c r="Q41" i="1" s="1"/>
  <c r="H42" i="1"/>
  <c r="Q42" i="1" s="1"/>
  <c r="H43" i="1"/>
  <c r="Q43" i="1" s="1"/>
  <c r="H44" i="1"/>
  <c r="Q44" i="1" s="1"/>
  <c r="H46" i="1"/>
  <c r="Q46" i="1" s="1"/>
  <c r="H47" i="1"/>
  <c r="Q47" i="1" s="1"/>
  <c r="H48" i="1"/>
  <c r="Q48" i="1" s="1"/>
  <c r="H49" i="1"/>
  <c r="Q49" i="1" s="1"/>
  <c r="H45" i="1"/>
  <c r="Q45" i="1" s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8" i="1"/>
  <c r="G49" i="1"/>
  <c r="G45" i="1"/>
  <c r="G12" i="1"/>
  <c r="P12" i="1" s="1"/>
  <c r="T12" i="1" s="1"/>
  <c r="G13" i="1"/>
  <c r="P13" i="1" s="1"/>
  <c r="G14" i="1"/>
  <c r="P14" i="1" s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8" i="1"/>
  <c r="P8" i="1" s="1"/>
  <c r="G9" i="1"/>
  <c r="P9" i="1" s="1"/>
  <c r="G10" i="1"/>
  <c r="P10" i="1" s="1"/>
  <c r="G11" i="1"/>
  <c r="P11" i="1" s="1"/>
  <c r="G7" i="1"/>
  <c r="P7" i="1" s="1"/>
  <c r="I7" i="1"/>
  <c r="R7" i="1" s="1"/>
  <c r="H7" i="1"/>
  <c r="Q7" i="1" s="1"/>
  <c r="T8" i="1" l="1"/>
  <c r="T7" i="1"/>
  <c r="T11" i="1"/>
  <c r="T14" i="1"/>
  <c r="T10" i="1"/>
  <c r="T9" i="1"/>
  <c r="T13" i="1"/>
  <c r="S7" i="1"/>
  <c r="P42" i="1"/>
  <c r="P38" i="1"/>
  <c r="T38" i="1" s="1"/>
  <c r="S8" i="1"/>
  <c r="P46" i="1"/>
  <c r="P34" i="1"/>
  <c r="T34" i="1" s="1"/>
  <c r="P25" i="1"/>
  <c r="P40" i="1"/>
  <c r="P49" i="1"/>
  <c r="P39" i="1"/>
  <c r="P20" i="1"/>
  <c r="T20" i="1" s="1"/>
  <c r="S9" i="1"/>
  <c r="P19" i="1"/>
  <c r="T19" i="1" s="1"/>
  <c r="P44" i="1"/>
  <c r="T44" i="1" s="1"/>
  <c r="U24" i="3"/>
  <c r="T44" i="2"/>
  <c r="T41" i="2"/>
  <c r="U41" i="2"/>
  <c r="U40" i="2"/>
  <c r="T40" i="2"/>
  <c r="T37" i="2"/>
  <c r="V38" i="2" s="1"/>
  <c r="U37" i="2"/>
  <c r="T16" i="2"/>
  <c r="U30" i="2"/>
  <c r="U28" i="3"/>
  <c r="U23" i="3"/>
  <c r="T23" i="3"/>
  <c r="U30" i="3"/>
  <c r="T30" i="3"/>
  <c r="T24" i="3"/>
  <c r="Q26" i="3"/>
  <c r="U26" i="3" s="1"/>
  <c r="Q27" i="3"/>
  <c r="U27" i="3" s="1"/>
  <c r="U12" i="3"/>
  <c r="T12" i="3"/>
  <c r="Q14" i="3"/>
  <c r="U11" i="3"/>
  <c r="T11" i="3"/>
  <c r="U8" i="3"/>
  <c r="T8" i="3"/>
  <c r="U10" i="3"/>
  <c r="T10" i="3"/>
  <c r="U7" i="3"/>
  <c r="T7" i="3"/>
  <c r="T16" i="3"/>
  <c r="U16" i="3"/>
  <c r="T20" i="3"/>
  <c r="U20" i="3"/>
  <c r="Q9" i="3"/>
  <c r="R14" i="3"/>
  <c r="Q15" i="3"/>
  <c r="Q18" i="3"/>
  <c r="Q19" i="3"/>
  <c r="Q22" i="3"/>
  <c r="T28" i="3"/>
  <c r="Q25" i="3"/>
  <c r="R13" i="3"/>
  <c r="Q17" i="3"/>
  <c r="Q21" i="3"/>
  <c r="Q29" i="3"/>
  <c r="U45" i="2"/>
  <c r="T15" i="2"/>
  <c r="U15" i="2"/>
  <c r="U42" i="2"/>
  <c r="U44" i="2"/>
  <c r="T29" i="2"/>
  <c r="U9" i="2"/>
  <c r="T9" i="2"/>
  <c r="U12" i="2"/>
  <c r="T12" i="2"/>
  <c r="U27" i="2"/>
  <c r="T27" i="2"/>
  <c r="U10" i="2"/>
  <c r="T10" i="2"/>
  <c r="T11" i="2"/>
  <c r="T45" i="2"/>
  <c r="T42" i="2"/>
  <c r="U16" i="2"/>
  <c r="U34" i="2"/>
  <c r="P47" i="1"/>
  <c r="T47" i="1" s="1"/>
  <c r="P41" i="1"/>
  <c r="T41" i="1" s="1"/>
  <c r="P33" i="1"/>
  <c r="T33" i="1" s="1"/>
  <c r="P24" i="1"/>
  <c r="T24" i="1" s="1"/>
  <c r="R40" i="1"/>
  <c r="P37" i="1"/>
  <c r="T37" i="1" s="1"/>
  <c r="P32" i="1"/>
  <c r="T32" i="1" s="1"/>
  <c r="P29" i="1"/>
  <c r="T29" i="1" s="1"/>
  <c r="P23" i="1"/>
  <c r="T23" i="1" s="1"/>
  <c r="P45" i="1"/>
  <c r="T45" i="1" s="1"/>
  <c r="P48" i="1"/>
  <c r="T48" i="1" s="1"/>
  <c r="P43" i="1"/>
  <c r="T43" i="1" s="1"/>
  <c r="P36" i="1"/>
  <c r="T36" i="1" s="1"/>
  <c r="P30" i="1"/>
  <c r="T30" i="1" s="1"/>
  <c r="P28" i="1"/>
  <c r="T28" i="1" s="1"/>
  <c r="P22" i="1"/>
  <c r="T22" i="1" s="1"/>
  <c r="P18" i="1"/>
  <c r="T18" i="1" s="1"/>
  <c r="P31" i="1"/>
  <c r="T31" i="1" s="1"/>
  <c r="P27" i="1"/>
  <c r="T27" i="1" s="1"/>
  <c r="P17" i="1"/>
  <c r="T17" i="1" s="1"/>
  <c r="P35" i="1"/>
  <c r="T35" i="1" s="1"/>
  <c r="P26" i="1"/>
  <c r="T26" i="1" s="1"/>
  <c r="P16" i="1"/>
  <c r="T16" i="1" s="1"/>
  <c r="P21" i="1"/>
  <c r="T21" i="1" s="1"/>
  <c r="S39" i="1" l="1"/>
  <c r="T39" i="1"/>
  <c r="S49" i="1"/>
  <c r="T49" i="1"/>
  <c r="T40" i="1"/>
  <c r="S25" i="1"/>
  <c r="T25" i="1"/>
  <c r="S46" i="1"/>
  <c r="U49" i="1" s="1"/>
  <c r="V49" i="1" s="1"/>
  <c r="T46" i="1"/>
  <c r="S42" i="1"/>
  <c r="T42" i="1"/>
  <c r="V25" i="3"/>
  <c r="W25" i="3" s="1"/>
  <c r="V24" i="3"/>
  <c r="W24" i="3" s="1"/>
  <c r="V44" i="2"/>
  <c r="W44" i="2" s="1"/>
  <c r="V45" i="2"/>
  <c r="W45" i="2" s="1"/>
  <c r="V15" i="2"/>
  <c r="W15" i="2" s="1"/>
  <c r="V13" i="2"/>
  <c r="W13" i="2" s="1"/>
  <c r="V16" i="2"/>
  <c r="W16" i="2" s="1"/>
  <c r="U13" i="3"/>
  <c r="T13" i="3"/>
  <c r="V13" i="3" s="1"/>
  <c r="W13" i="3" s="1"/>
  <c r="T34" i="2"/>
  <c r="S34" i="1"/>
  <c r="S38" i="1"/>
  <c r="U38" i="1" s="1"/>
  <c r="S40" i="1"/>
  <c r="S19" i="1"/>
  <c r="U19" i="1" s="1"/>
  <c r="V19" i="1" s="1"/>
  <c r="S20" i="1"/>
  <c r="U20" i="1" s="1"/>
  <c r="V20" i="1" s="1"/>
  <c r="S14" i="1"/>
  <c r="S44" i="1"/>
  <c r="W38" i="2"/>
  <c r="U8" i="1"/>
  <c r="V8" i="1" s="1"/>
  <c r="U9" i="1"/>
  <c r="V9" i="1" s="1"/>
  <c r="V28" i="2"/>
  <c r="W28" i="2" s="1"/>
  <c r="T14" i="3"/>
  <c r="V14" i="3" s="1"/>
  <c r="W14" i="3" s="1"/>
  <c r="T30" i="2"/>
  <c r="V30" i="2" s="1"/>
  <c r="W30" i="2" s="1"/>
  <c r="V40" i="2"/>
  <c r="W40" i="2" s="1"/>
  <c r="V41" i="2"/>
  <c r="W41" i="2" s="1"/>
  <c r="U39" i="2"/>
  <c r="T39" i="2"/>
  <c r="V39" i="2" s="1"/>
  <c r="W39" i="2" s="1"/>
  <c r="T26" i="3"/>
  <c r="V26" i="3" s="1"/>
  <c r="W26" i="3" s="1"/>
  <c r="T27" i="3"/>
  <c r="V30" i="3" s="1"/>
  <c r="W30" i="3" s="1"/>
  <c r="U14" i="3"/>
  <c r="U18" i="3"/>
  <c r="T18" i="3"/>
  <c r="U17" i="3"/>
  <c r="T17" i="3"/>
  <c r="U29" i="3"/>
  <c r="T29" i="3"/>
  <c r="U15" i="3"/>
  <c r="T15" i="3"/>
  <c r="U9" i="3"/>
  <c r="T9" i="3"/>
  <c r="V9" i="3" s="1"/>
  <c r="W9" i="3" s="1"/>
  <c r="U25" i="3"/>
  <c r="T25" i="3"/>
  <c r="U22" i="3"/>
  <c r="T22" i="3"/>
  <c r="U19" i="3"/>
  <c r="T19" i="3"/>
  <c r="V12" i="3"/>
  <c r="W12" i="3" s="1"/>
  <c r="U21" i="3"/>
  <c r="T21" i="3"/>
  <c r="V10" i="3"/>
  <c r="W10" i="3" s="1"/>
  <c r="V8" i="3"/>
  <c r="W8" i="3" s="1"/>
  <c r="U29" i="2"/>
  <c r="T36" i="2"/>
  <c r="U36" i="2"/>
  <c r="U31" i="2"/>
  <c r="T31" i="2"/>
  <c r="V31" i="2" s="1"/>
  <c r="W31" i="2" s="1"/>
  <c r="U43" i="2"/>
  <c r="T43" i="2"/>
  <c r="V43" i="2" s="1"/>
  <c r="W43" i="2" s="1"/>
  <c r="T14" i="2"/>
  <c r="V14" i="2" s="1"/>
  <c r="W14" i="2" s="1"/>
  <c r="U14" i="2"/>
  <c r="U35" i="2"/>
  <c r="T35" i="2"/>
  <c r="U11" i="2"/>
  <c r="U7" i="2"/>
  <c r="T7" i="2"/>
  <c r="U32" i="2"/>
  <c r="T32" i="2"/>
  <c r="S11" i="1"/>
  <c r="S43" i="1"/>
  <c r="U43" i="1" s="1"/>
  <c r="V43" i="1" s="1"/>
  <c r="S16" i="1"/>
  <c r="U16" i="1" s="1"/>
  <c r="V16" i="1" s="1"/>
  <c r="S17" i="1"/>
  <c r="U17" i="1" s="1"/>
  <c r="V17" i="1" s="1"/>
  <c r="S18" i="1"/>
  <c r="U18" i="1" s="1"/>
  <c r="V18" i="1" s="1"/>
  <c r="S48" i="1"/>
  <c r="S32" i="1"/>
  <c r="S47" i="1"/>
  <c r="S22" i="1"/>
  <c r="S27" i="1"/>
  <c r="S45" i="1"/>
  <c r="S10" i="1"/>
  <c r="U10" i="1" s="1"/>
  <c r="V10" i="1" s="1"/>
  <c r="S26" i="1"/>
  <c r="S28" i="1"/>
  <c r="S12" i="1"/>
  <c r="S21" i="1"/>
  <c r="U21" i="1" s="1"/>
  <c r="V21" i="1" s="1"/>
  <c r="S30" i="1"/>
  <c r="S23" i="1"/>
  <c r="S13" i="1"/>
  <c r="S37" i="1"/>
  <c r="S41" i="1"/>
  <c r="S33" i="1"/>
  <c r="S31" i="1"/>
  <c r="S29" i="1"/>
  <c r="S35" i="1"/>
  <c r="S36" i="1"/>
  <c r="S24" i="1"/>
  <c r="U47" i="1" l="1"/>
  <c r="V47" i="1" s="1"/>
  <c r="U45" i="1"/>
  <c r="V33" i="2"/>
  <c r="V34" i="2"/>
  <c r="W34" i="2" s="1"/>
  <c r="V29" i="3"/>
  <c r="W29" i="3" s="1"/>
  <c r="V35" i="2"/>
  <c r="W35" i="2" s="1"/>
  <c r="U36" i="1"/>
  <c r="V36" i="1" s="1"/>
  <c r="W36" i="1" s="1"/>
  <c r="U44" i="1"/>
  <c r="V44" i="1" s="1"/>
  <c r="V45" i="1"/>
  <c r="U40" i="1"/>
  <c r="V40" i="1" s="1"/>
  <c r="W40" i="1" s="1"/>
  <c r="U12" i="1"/>
  <c r="V12" i="1" s="1"/>
  <c r="V8" i="2"/>
  <c r="W8" i="2" s="1"/>
  <c r="V28" i="3"/>
  <c r="W28" i="3" s="1"/>
  <c r="U33" i="1"/>
  <c r="V33" i="1" s="1"/>
  <c r="U32" i="1"/>
  <c r="V32" i="1" s="1"/>
  <c r="U34" i="1"/>
  <c r="V34" i="1" s="1"/>
  <c r="U48" i="1"/>
  <c r="V48" i="1" s="1"/>
  <c r="V38" i="1"/>
  <c r="W38" i="1" s="1"/>
  <c r="V29" i="2"/>
  <c r="W29" i="2" s="1"/>
  <c r="V9" i="2"/>
  <c r="W9" i="2" s="1"/>
  <c r="V22" i="3"/>
  <c r="W22" i="3" s="1"/>
  <c r="V21" i="3"/>
  <c r="W21" i="3" s="1"/>
  <c r="V20" i="3"/>
  <c r="W20" i="3" s="1"/>
  <c r="V18" i="3"/>
  <c r="W18" i="3" s="1"/>
  <c r="V17" i="3"/>
  <c r="W17" i="3" s="1"/>
  <c r="V16" i="3"/>
  <c r="W16" i="3" s="1"/>
  <c r="V10" i="2"/>
  <c r="W10" i="2" s="1"/>
  <c r="V11" i="2"/>
  <c r="W11" i="2" s="1"/>
  <c r="V36" i="2"/>
  <c r="W36" i="2" s="1"/>
  <c r="U29" i="1"/>
  <c r="V29" i="1" s="1"/>
  <c r="U27" i="1"/>
  <c r="V27" i="1" s="1"/>
  <c r="U28" i="1"/>
  <c r="V28" i="1" s="1"/>
  <c r="U25" i="1"/>
  <c r="V25" i="1" s="1"/>
  <c r="U23" i="1"/>
  <c r="V23" i="1" s="1"/>
  <c r="U24" i="1"/>
  <c r="V24" i="1" s="1"/>
  <c r="U14" i="1"/>
  <c r="V14" i="1" s="1"/>
  <c r="U13" i="1"/>
  <c r="V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 Stefano, Elisa1</author>
  </authors>
  <commentList>
    <comment ref="E1" authorId="0" shapeId="0" xr:uid="{1F792F39-07C8-4130-810E-96AF8B94BFF9}">
      <text>
        <r>
          <rPr>
            <b/>
            <sz val="9"/>
            <color indexed="81"/>
            <rFont val="Tahoma"/>
            <family val="2"/>
          </rPr>
          <t xml:space="preserve">Tecan.At.Common, 3.7.3.0
Tecan.At.Common.DocumentManagement, 3.7.3.0
Tecan.At.Common.DocumentManagement.Reader, 3.4.4.0
Tecan.At.Common.MCS, 3.7.3.0
Tecan.At.Common.Results, 3.7.3.0
Tecan.At.Common.UI, 3.7.3.0
Tecan.At.Communication.Common, 3.7.4.0
Tecan.At.Communication.Port.IP, 3.7.4.0
Tecan.At.Communication.Port.RS232, 3.7.4.0
Tecan.At.Communication.Port.SIM.Common, 3.7.4.0
Tecan.At.Communication.Port.USB, 3.7.4.0
Tecan.At.Communication.Server, 3.7.4.0
Tecan.At.Communication.SIM.AMR, 3.4.4.0
Tecan.At.Communication.SIM.AMRPlus, 3.4.4.0
Tecan.At.Communication.SIM.Connect, 3.7.4.0
Tecan.At.Communication.SIM.GeniosUltra, 3.4.4.0
Tecan.At.Communication.SIM.Safire3, 3.4.4.0
Tecan.At.Communication.SIM.Safire3Pro, 3.4.4.0
Tecan.At.Communication.SIM.SunriseMini, 3.4.4.0
Tecan.At.Instrument.Common, 3.7.4.0
Tecan.At.Instrument.Common.GCM, 3.6.5.0
Tecan.At.Instrument.Common.Reader, 3.4.4.0
Tecan.At.Instrument.Common.Stacker, 3.7.4.0
Tecan.At.Instrument.Gas.GCM, 3.6.5.0
Tecan.At.Instrument.GCM.Server, 3.6.5.0
Tecan.At.Instrument.Reader.AMR, 3.4.4.0
Tecan.At.Instrument.Reader.AMRPlus, 3.4.4.0
Tecan.At.Instrument.Reader.GeniosUltra, 3.4.4.0
Tecan.At.Instrument.Reader.Safire3, 3.4.4.0
Tecan.At.Instrument.Reader.Safire3Pro, 3.4.4.0
Tecan.At.Instrument.Reader.SunriseMini, 3.4.4.0
Tecan.At.Instrument.Server, 3.7.4.0
Tecan.At.Instrument.Stacker.Connect, 3.7.4.0
Tecan.At.Instrument.Stacker.Server, 3.7.4.0
Tecan.At.Measurement.BuiltInTest.Common, 3.4.4.0
Tecan.At.Measurement.Common, 3.4.4.0
Tecan.At.Measurement.Server, 3.4.4.0
Tecan.At.XFluor, 1.11.1.0
Tecan.At.XFluor.Connect.Reader, 1.11.1.0
Tecan.At.XFluor.Core, 1.11.1.0
Tecan.At.XFluor.Device, 1.11.1.0
Tecan.At.XFluor.Device.AMR, 1.11.1.0
Tecan.At.XFluor.Device.AMRPlus, 1.11.1.0
Tecan.At.XFluor.Device.GeniosUltra, 1.11.1.0
Tecan.At.XFluor.Device.Reader, 1.11.1.0
Tecan.At.XFluor.Device.Safire3, 1.11.1.0
Tecan.At.XFluor.Device.Safire3Pro, 1.11.1.0
Tecan.At.XFluor.Device.SunriseMini, 1.11.1.0
Tecan.At.XFluor.ExcelOutput, 1.11.1.0
Tecan.At.XFluor.NanoQuant, 1.11.1.0
Tecan.At.XFluor.ReaderEditor, 1.11.1.0
</t>
        </r>
      </text>
    </comment>
    <comment ref="E3" authorId="0" shapeId="0" xr:uid="{76727700-E813-4AE6-AE85-50BA4BBD6E6E}">
      <text>
        <r>
          <rPr>
            <b/>
            <sz val="9"/>
            <color indexed="81"/>
            <rFont val="Tahoma"/>
            <family val="2"/>
          </rPr>
          <t xml:space="preserve">EHC, V_3.37_07/12_Infinite (Jul 20 2012/13.56.47)
MTP, V_3.37_07/12_Infinite (Jul 20 2012/13.56.47)
INA, V_3.37_07/12_Infinite (Jul 20 2012/13.56.47)
CUV, V_3.37_07/12_Infinite (Jul 20 2012/13.56.47)
HCP, V_2.02_05/06_HCP (May 23 2006/14.05.27)
LUM, V_2.00_04/06_LUMINESCENCE (Apr  5 2006/08.57.29)
MEM, V_3.00_09/11_MCR (Sep 27 2011/15.05.45)
MEX, V_3.00_09/11_MCR (Sep 27 2011/15.05.10)
ZSCAN, V_3.37_07/12_Infinite (Jul 20 2012/13.56.47)
</t>
        </r>
      </text>
    </comment>
  </commentList>
</comments>
</file>

<file path=xl/sharedStrings.xml><?xml version="1.0" encoding="utf-8"?>
<sst xmlns="http://schemas.openxmlformats.org/spreadsheetml/2006/main" count="245" uniqueCount="88">
  <si>
    <t>In situ DPP-IV Activity</t>
  </si>
  <si>
    <t>100 mg/mL</t>
  </si>
  <si>
    <t>Plate N</t>
  </si>
  <si>
    <t>Sample</t>
  </si>
  <si>
    <t>Incubation Time (h)</t>
  </si>
  <si>
    <t>DMEM</t>
  </si>
  <si>
    <t>GL_T0</t>
  </si>
  <si>
    <t>GL_T48</t>
  </si>
  <si>
    <t>GL_T72</t>
  </si>
  <si>
    <t>Prot content (25X)</t>
  </si>
  <si>
    <t>AVG</t>
  </si>
  <si>
    <t>Plate O</t>
  </si>
  <si>
    <t>Plate H</t>
  </si>
  <si>
    <t>↓</t>
  </si>
  <si>
    <t>% ↓ (compared to untreated)</t>
  </si>
  <si>
    <t>P36</t>
  </si>
  <si>
    <t>Caco-2 control</t>
  </si>
  <si>
    <t>Diluted (25X)</t>
  </si>
  <si>
    <t>STD</t>
  </si>
  <si>
    <t>cell control</t>
  </si>
  <si>
    <t>P38</t>
  </si>
  <si>
    <t>GL_T0_100</t>
  </si>
  <si>
    <t>GL_T48_100</t>
  </si>
  <si>
    <t>GL_T72_100</t>
  </si>
  <si>
    <t>P40</t>
  </si>
  <si>
    <t>x= (y+0.0025)/0.0002</t>
  </si>
  <si>
    <t>DPP-IV Activity</t>
  </si>
  <si>
    <t>Net Values</t>
  </si>
  <si>
    <t>DPP-IV Activity                               (Adj. to prot content)</t>
  </si>
  <si>
    <t>Grouped</t>
  </si>
  <si>
    <t>2 hours</t>
  </si>
  <si>
    <t>24 hours</t>
  </si>
  <si>
    <t>Plate D</t>
  </si>
  <si>
    <t>Plate E</t>
  </si>
  <si>
    <t>Plate I</t>
  </si>
  <si>
    <t>P 36</t>
  </si>
  <si>
    <t>P 38</t>
  </si>
  <si>
    <t xml:space="preserve">Plate 40 </t>
  </si>
  <si>
    <t>200 mg/mL</t>
  </si>
  <si>
    <t>500 mg/mL</t>
  </si>
  <si>
    <t>Fluids_200</t>
  </si>
  <si>
    <t>Application: Tecan i-control</t>
  </si>
  <si>
    <t>Tecan i-control , 1.11.1.0</t>
  </si>
  <si>
    <t>Device: infinite 200Pro</t>
  </si>
  <si>
    <t>Serial number: 1110007777</t>
  </si>
  <si>
    <t>Serial number of connected stacker:</t>
  </si>
  <si>
    <t>Firmware: V_3.37_07/12_Infinite (Jul 20 2012/13.56.47)</t>
  </si>
  <si>
    <t>MAI, V_3.37_07/12_Infinite (Jul 20 2012/13.56.47)</t>
  </si>
  <si>
    <t>Date:</t>
  </si>
  <si>
    <t>27/5/20</t>
  </si>
  <si>
    <t>Time:</t>
  </si>
  <si>
    <t>2:31:00 PM</t>
  </si>
  <si>
    <t>System</t>
  </si>
  <si>
    <t>D0149128</t>
  </si>
  <si>
    <t>User</t>
  </si>
  <si>
    <t>WUR\dist002</t>
  </si>
  <si>
    <t>Plate</t>
  </si>
  <si>
    <t>Costar 96 U Bottom Transparent Polystyrene Cat. No.: 3359/3365 [COS96rt.pdfx]</t>
  </si>
  <si>
    <t>Plate-ID (Stacker)</t>
  </si>
  <si>
    <t>Label: Label1</t>
  </si>
  <si>
    <t>Mode</t>
  </si>
  <si>
    <t>Absorbance</t>
  </si>
  <si>
    <t>Wavelength</t>
  </si>
  <si>
    <t>nm</t>
  </si>
  <si>
    <t>Bandwidth</t>
  </si>
  <si>
    <t>Number of Flashes</t>
  </si>
  <si>
    <t>Settle Time</t>
  </si>
  <si>
    <t>ms</t>
  </si>
  <si>
    <t>Start Time:</t>
  </si>
  <si>
    <t>27/5/20 2:31:01 PM</t>
  </si>
  <si>
    <t>Temperature: 25.4 °C</t>
  </si>
  <si>
    <t>&lt;&gt;</t>
  </si>
  <si>
    <t>A</t>
  </si>
  <si>
    <t>B</t>
  </si>
  <si>
    <t>C</t>
  </si>
  <si>
    <t>*empty</t>
  </si>
  <si>
    <t>D</t>
  </si>
  <si>
    <t>E</t>
  </si>
  <si>
    <t>F</t>
  </si>
  <si>
    <t>G</t>
  </si>
  <si>
    <t>H</t>
  </si>
  <si>
    <t>End Time:</t>
  </si>
  <si>
    <t>27/5/20 2:32:18 PM</t>
  </si>
  <si>
    <t>Abs</t>
  </si>
  <si>
    <t>Blank</t>
  </si>
  <si>
    <t>Avg Blank</t>
  </si>
  <si>
    <t>Net value</t>
  </si>
  <si>
    <t>fluids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</si>
</sst>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1"/>
      <name val="Segoe UI Semibold"/>
      <family val="2"/>
    </font>
    <font>
      <sz val="11"/>
      <color theme="1"/>
      <name val="Calibri"/>
      <family val="2"/>
    </font>
    <font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7" xfId="0" applyBorder="1"/>
    <xf numFmtId="0" fontId="0" fillId="0" borderId="12" xfId="0" applyBorder="1"/>
    <xf numFmtId="0" fontId="0" fillId="4" borderId="3" xfId="0" applyFill="1" applyBorder="1"/>
    <xf numFmtId="0" fontId="0" fillId="4" borderId="7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12" xfId="0" applyFill="1" applyBorder="1"/>
    <xf numFmtId="2" fontId="2" fillId="0" borderId="0" xfId="0" applyNumberFormat="1" applyFont="1" applyAlignment="1">
      <alignment horizontal="center" vertical="center" wrapText="1"/>
    </xf>
    <xf numFmtId="2" fontId="0" fillId="6" borderId="7" xfId="0" applyNumberFormat="1" applyFill="1" applyBorder="1" applyAlignment="1">
      <alignment horizontal="center" vertical="center"/>
    </xf>
    <xf numFmtId="2" fontId="0" fillId="6" borderId="12" xfId="0" applyNumberForma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0" borderId="0" xfId="0" applyNumberFormat="1"/>
    <xf numFmtId="2" fontId="0" fillId="0" borderId="5" xfId="0" applyNumberFormat="1" applyBorder="1"/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0" fillId="5" borderId="5" xfId="0" applyNumberFormat="1" applyFill="1" applyBorder="1" applyAlignment="1">
      <alignment horizontal="center" vertical="center"/>
    </xf>
    <xf numFmtId="2" fontId="0" fillId="0" borderId="3" xfId="0" applyNumberFormat="1" applyBorder="1"/>
    <xf numFmtId="0" fontId="0" fillId="0" borderId="14" xfId="0" applyBorder="1"/>
    <xf numFmtId="2" fontId="0" fillId="5" borderId="14" xfId="0" applyNumberFormat="1" applyFill="1" applyBorder="1" applyAlignment="1">
      <alignment horizontal="center" vertical="center"/>
    </xf>
    <xf numFmtId="2" fontId="0" fillId="6" borderId="14" xfId="0" applyNumberFormat="1" applyFill="1" applyBorder="1" applyAlignment="1">
      <alignment horizontal="center" vertical="center"/>
    </xf>
    <xf numFmtId="0" fontId="0" fillId="0" borderId="13" xfId="0" applyBorder="1"/>
    <xf numFmtId="2" fontId="0" fillId="0" borderId="13" xfId="0" applyNumberFormat="1" applyBorder="1"/>
    <xf numFmtId="0" fontId="0" fillId="4" borderId="0" xfId="0" applyFill="1" applyAlignment="1">
      <alignment horizontal="center" vertical="center"/>
    </xf>
    <xf numFmtId="0" fontId="1" fillId="0" borderId="0" xfId="0" applyFont="1"/>
    <xf numFmtId="0" fontId="1" fillId="0" borderId="14" xfId="0" applyFont="1" applyBorder="1"/>
    <xf numFmtId="0" fontId="0" fillId="5" borderId="0" xfId="0" applyFill="1"/>
    <xf numFmtId="2" fontId="0" fillId="5" borderId="0" xfId="0" applyNumberFormat="1" applyFill="1"/>
    <xf numFmtId="0" fontId="0" fillId="5" borderId="4" xfId="0" applyFill="1" applyBorder="1"/>
    <xf numFmtId="0" fontId="6" fillId="0" borderId="0" xfId="0" applyFont="1"/>
    <xf numFmtId="0" fontId="7" fillId="7" borderId="0" xfId="0" applyFont="1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2" fontId="0" fillId="0" borderId="1" xfId="0" applyNumberFormat="1" applyBorder="1"/>
    <xf numFmtId="2" fontId="0" fillId="0" borderId="2" xfId="0" applyNumberFormat="1" applyBorder="1"/>
    <xf numFmtId="2" fontId="1" fillId="0" borderId="0" xfId="0" applyNumberFormat="1" applyFont="1" applyAlignment="1">
      <alignment horizontal="center" vertical="center"/>
    </xf>
    <xf numFmtId="0" fontId="4" fillId="2" borderId="0" xfId="0" applyFont="1" applyFill="1"/>
    <xf numFmtId="0" fontId="0" fillId="0" borderId="6" xfId="0" applyBorder="1"/>
    <xf numFmtId="0" fontId="4" fillId="3" borderId="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5" xfId="0" applyFont="1" applyBorder="1"/>
    <xf numFmtId="0" fontId="0" fillId="0" borderId="0" xfId="0" quotePrefix="1"/>
    <xf numFmtId="0" fontId="9" fillId="8" borderId="0" xfId="0" applyFont="1" applyFill="1"/>
    <xf numFmtId="0" fontId="0" fillId="9" borderId="0" xfId="0" applyFill="1"/>
    <xf numFmtId="0" fontId="1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2" fillId="0" borderId="0" xfId="0" applyFont="1"/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/>
    <xf numFmtId="2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12" fillId="0" borderId="3" xfId="0" applyFont="1" applyBorder="1"/>
    <xf numFmtId="0" fontId="3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11596675415572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'STD curve DPP-IV (7.81-3000UmL)'!$A$38:$A$46</c:f>
              <c:numCache>
                <c:formatCode>General</c:formatCode>
                <c:ptCount val="9"/>
                <c:pt idx="0">
                  <c:v>3000</c:v>
                </c:pt>
                <c:pt idx="1">
                  <c:v>1000</c:v>
                </c:pt>
                <c:pt idx="2">
                  <c:v>500</c:v>
                </c:pt>
                <c:pt idx="3">
                  <c:v>250</c:v>
                </c:pt>
                <c:pt idx="4">
                  <c:v>125</c:v>
                </c:pt>
                <c:pt idx="5">
                  <c:v>62.5</c:v>
                </c:pt>
                <c:pt idx="6">
                  <c:v>31.25</c:v>
                </c:pt>
                <c:pt idx="7">
                  <c:v>16</c:v>
                </c:pt>
                <c:pt idx="8">
                  <c:v>7.81</c:v>
                </c:pt>
              </c:numCache>
            </c:numRef>
          </c:xVal>
          <c:yVal>
            <c:numRef>
              <c:f>'STD curve DPP-IV (7.81-3000UmL)'!$L$38:$L$46</c:f>
              <c:numCache>
                <c:formatCode>General</c:formatCode>
                <c:ptCount val="9"/>
                <c:pt idx="0">
                  <c:v>0.53906665742397308</c:v>
                </c:pt>
                <c:pt idx="1">
                  <c:v>0.16743333141009012</c:v>
                </c:pt>
                <c:pt idx="2">
                  <c:v>6.6366665065288558E-2</c:v>
                </c:pt>
                <c:pt idx="3">
                  <c:v>3.1266668190558754E-2</c:v>
                </c:pt>
                <c:pt idx="4">
                  <c:v>1.6599999119838081E-2</c:v>
                </c:pt>
                <c:pt idx="5">
                  <c:v>1.2600000947713852E-2</c:v>
                </c:pt>
                <c:pt idx="6">
                  <c:v>1.0566666722297668E-2</c:v>
                </c:pt>
                <c:pt idx="7">
                  <c:v>1.1466665814320244E-2</c:v>
                </c:pt>
                <c:pt idx="8">
                  <c:v>1.1799998581409454E-2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A4-4189-A0FD-6E793DBFD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558160"/>
        <c:axId val="563556720"/>
      </c:scatterChart>
      <c:valAx>
        <c:axId val="56355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556720"/>
        <c:crosses val="autoZero"/>
        <c:crossBetween val="midCat"/>
      </c:valAx>
      <c:valAx>
        <c:axId val="56355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558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58964</xdr:colOff>
      <xdr:row>36</xdr:row>
      <xdr:rowOff>0</xdr:rowOff>
    </xdr:from>
    <xdr:to>
      <xdr:col>23</xdr:col>
      <xdr:colOff>394607</xdr:colOff>
      <xdr:row>57</xdr:row>
      <xdr:rowOff>54428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309C66-6BE4-41EF-A3C4-B4E40B333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DDAD0-872B-460C-8CFE-7A09F1E62F07}">
  <dimension ref="A1:AF49"/>
  <sheetViews>
    <sheetView zoomScale="80" zoomScaleNormal="80" workbookViewId="0">
      <pane xSplit="3" ySplit="1" topLeftCell="D15" activePane="bottomRight" state="frozen"/>
      <selection pane="topRight" activeCell="D1" sqref="D1"/>
      <selection pane="bottomLeft" activeCell="A2" sqref="A2"/>
      <selection pane="bottomRight" activeCell="Z11" sqref="Z11:AD11"/>
    </sheetView>
  </sheetViews>
  <sheetFormatPr defaultRowHeight="14.5" x14ac:dyDescent="0.35"/>
  <cols>
    <col min="1" max="1" width="16.81640625" customWidth="1"/>
    <col min="2" max="2" width="12.36328125" customWidth="1"/>
    <col min="3" max="3" width="10.90625" style="1" customWidth="1"/>
    <col min="10" max="10" width="13.453125" style="8" customWidth="1"/>
    <col min="11" max="11" width="8.90625" style="1"/>
    <col min="12" max="12" width="8.90625" style="8"/>
    <col min="13" max="13" width="12.6328125" style="8" customWidth="1"/>
    <col min="14" max="14" width="12.54296875" customWidth="1"/>
    <col min="16" max="16" width="10.08984375" customWidth="1"/>
    <col min="19" max="19" width="12.08984375" style="8" customWidth="1"/>
    <col min="20" max="20" width="8.90625" style="8"/>
    <col min="21" max="21" width="12.90625" customWidth="1"/>
    <col min="22" max="22" width="10.90625" customWidth="1"/>
    <col min="26" max="26" width="11.453125" customWidth="1"/>
  </cols>
  <sheetData>
    <row r="1" spans="1:32" ht="21" x14ac:dyDescent="0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3" spans="1:32" ht="18.5" x14ac:dyDescent="0.4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5" spans="1:32" x14ac:dyDescent="0.35">
      <c r="G5" t="s">
        <v>25</v>
      </c>
    </row>
    <row r="6" spans="1:32" ht="58" x14ac:dyDescent="0.35">
      <c r="B6" s="11" t="s">
        <v>3</v>
      </c>
      <c r="C6" s="12" t="s">
        <v>4</v>
      </c>
      <c r="D6" s="57" t="s">
        <v>27</v>
      </c>
      <c r="E6" s="58"/>
      <c r="F6" s="59"/>
      <c r="G6" s="60" t="s">
        <v>26</v>
      </c>
      <c r="H6" s="61"/>
      <c r="I6" s="62"/>
      <c r="J6"/>
      <c r="K6"/>
      <c r="L6"/>
      <c r="M6" s="22"/>
      <c r="N6" s="12"/>
      <c r="O6" s="12" t="s">
        <v>9</v>
      </c>
      <c r="P6" s="78" t="s">
        <v>28</v>
      </c>
      <c r="Q6" s="79"/>
      <c r="R6" s="79"/>
      <c r="S6" s="28" t="s">
        <v>10</v>
      </c>
      <c r="T6" s="29" t="s">
        <v>18</v>
      </c>
      <c r="U6" s="31" t="s">
        <v>13</v>
      </c>
      <c r="V6" s="32" t="s">
        <v>14</v>
      </c>
      <c r="W6" s="12"/>
    </row>
    <row r="7" spans="1:32" ht="15.5" x14ac:dyDescent="0.35">
      <c r="A7" s="10" t="s">
        <v>2</v>
      </c>
      <c r="B7" t="s">
        <v>5</v>
      </c>
      <c r="C7" s="1">
        <v>2</v>
      </c>
      <c r="D7" s="17">
        <v>0.20326666658123335</v>
      </c>
      <c r="E7" s="13">
        <v>0.21796667700012526</v>
      </c>
      <c r="F7" s="18">
        <v>0.19606666391094527</v>
      </c>
      <c r="G7" s="4">
        <f>(D7+0.0025)/0.0002</f>
        <v>1028.8333329061668</v>
      </c>
      <c r="H7">
        <f>(E7+0.0025)/0.0002</f>
        <v>1102.3333850006263</v>
      </c>
      <c r="I7" s="15">
        <f>(F7+0.0025)/0.0002</f>
        <v>992.83331955472624</v>
      </c>
      <c r="J7"/>
      <c r="K7"/>
      <c r="L7"/>
      <c r="O7">
        <v>1.0212045197167374</v>
      </c>
      <c r="P7" s="4">
        <f>G7/O7</f>
        <v>1007.4704068011229</v>
      </c>
      <c r="Q7">
        <f>H7/O7</f>
        <v>1079.4442873268838</v>
      </c>
      <c r="R7">
        <f>I7/O7</f>
        <v>972.21790580217873</v>
      </c>
      <c r="S7" s="25">
        <f>AVERAGE(P7:R7)</f>
        <v>1019.7108666433952</v>
      </c>
      <c r="T7" s="23">
        <f>_xlfn.STDEV.P(P7:R7)</f>
        <v>44.62245971543264</v>
      </c>
      <c r="U7" s="4"/>
      <c r="Y7" t="s">
        <v>29</v>
      </c>
    </row>
    <row r="8" spans="1:32" ht="15.5" x14ac:dyDescent="0.35">
      <c r="B8" t="s">
        <v>6</v>
      </c>
      <c r="C8" s="1">
        <v>2</v>
      </c>
      <c r="D8" s="17">
        <v>0.31603332857290906</v>
      </c>
      <c r="E8" s="13">
        <v>0.34263333181540173</v>
      </c>
      <c r="F8" s="18">
        <v>0.27703332404295605</v>
      </c>
      <c r="G8" s="4">
        <f t="shared" ref="G8:G37" si="0">(D8+0.0025)/0.0002</f>
        <v>1592.6666428645451</v>
      </c>
      <c r="H8">
        <f t="shared" ref="H8:H37" si="1">(E8+0.0025)/0.0002</f>
        <v>1725.6666590770085</v>
      </c>
      <c r="I8" s="15">
        <f t="shared" ref="I8:I37" si="2">(F8+0.0025)/0.0002</f>
        <v>1397.6666202147801</v>
      </c>
      <c r="J8"/>
      <c r="K8"/>
      <c r="L8"/>
      <c r="O8">
        <v>1.2586936404686853</v>
      </c>
      <c r="P8" s="4">
        <f t="shared" ref="P8:P14" si="3">G8/O8</f>
        <v>1265.3330339156255</v>
      </c>
      <c r="Q8">
        <f t="shared" ref="Q8:Q14" si="4">H8/O8</f>
        <v>1370.9981552257957</v>
      </c>
      <c r="R8">
        <f t="shared" ref="R8:R14" si="5">I8/O8</f>
        <v>1110.4104885239169</v>
      </c>
      <c r="S8" s="25">
        <f t="shared" ref="S8:S14" si="6">AVERAGE(P8:R8)</f>
        <v>1248.9138925551126</v>
      </c>
      <c r="T8" s="23">
        <f t="shared" ref="T8:T38" si="7">_xlfn.STDEV.P(P8:R8)</f>
        <v>107.01611766939514</v>
      </c>
      <c r="U8" s="34">
        <f>$S$7-S8</f>
        <v>-229.20302591171742</v>
      </c>
      <c r="V8" s="41">
        <f>(U8*100)/$S$7</f>
        <v>-22.477256387998501</v>
      </c>
      <c r="Y8" s="80" t="s">
        <v>30</v>
      </c>
      <c r="Z8" s="80"/>
      <c r="AA8" s="80"/>
      <c r="AB8" s="80"/>
      <c r="AC8" s="80"/>
      <c r="AD8" s="80"/>
      <c r="AE8" s="63"/>
    </row>
    <row r="9" spans="1:32" ht="16.5" x14ac:dyDescent="0.45">
      <c r="B9" t="s">
        <v>7</v>
      </c>
      <c r="C9" s="1">
        <v>2</v>
      </c>
      <c r="D9" s="17">
        <v>0.20423332850138345</v>
      </c>
      <c r="E9" s="13">
        <v>0.19723332921663919</v>
      </c>
      <c r="F9" s="18">
        <v>0.19383333126703897</v>
      </c>
      <c r="G9" s="4">
        <f t="shared" si="0"/>
        <v>1033.6666425069172</v>
      </c>
      <c r="H9">
        <f t="shared" si="1"/>
        <v>998.66664608319593</v>
      </c>
      <c r="I9" s="15">
        <f t="shared" si="2"/>
        <v>981.66665633519483</v>
      </c>
      <c r="J9"/>
      <c r="K9"/>
      <c r="L9"/>
      <c r="O9">
        <v>1.1433419695943978</v>
      </c>
      <c r="P9" s="4">
        <f t="shared" si="3"/>
        <v>904.07478251988948</v>
      </c>
      <c r="Q9">
        <f t="shared" si="4"/>
        <v>873.46277198017526</v>
      </c>
      <c r="R9">
        <f t="shared" si="5"/>
        <v>858.59408859402095</v>
      </c>
      <c r="S9" s="25">
        <f t="shared" si="6"/>
        <v>878.71054769802856</v>
      </c>
      <c r="T9" s="23">
        <f t="shared" si="7"/>
        <v>18.934584626784606</v>
      </c>
      <c r="U9" s="34">
        <f>$S$7-S9</f>
        <v>141.00031894536664</v>
      </c>
      <c r="V9" s="41">
        <f t="shared" ref="V9" si="8">(U9*100)/$S$7</f>
        <v>13.827480274825403</v>
      </c>
      <c r="Z9" s="48" t="s">
        <v>2</v>
      </c>
      <c r="AA9" s="48" t="s">
        <v>11</v>
      </c>
      <c r="AB9" s="48" t="s">
        <v>12</v>
      </c>
      <c r="AC9" s="48" t="s">
        <v>15</v>
      </c>
      <c r="AD9" s="48" t="s">
        <v>20</v>
      </c>
      <c r="AE9" s="48"/>
      <c r="AF9" s="49"/>
    </row>
    <row r="10" spans="1:32" ht="16.5" x14ac:dyDescent="0.45">
      <c r="B10" t="s">
        <v>8</v>
      </c>
      <c r="C10" s="1">
        <v>2</v>
      </c>
      <c r="D10" s="17">
        <v>0.21989999338984489</v>
      </c>
      <c r="E10" s="13">
        <v>0.19709999486804008</v>
      </c>
      <c r="F10" s="18">
        <v>0.20909998938441277</v>
      </c>
      <c r="G10" s="4">
        <f t="shared" si="0"/>
        <v>1111.9999669492245</v>
      </c>
      <c r="H10">
        <f t="shared" si="1"/>
        <v>997.99997434020042</v>
      </c>
      <c r="I10" s="15">
        <f t="shared" si="2"/>
        <v>1057.9999469220638</v>
      </c>
      <c r="J10"/>
      <c r="K10"/>
      <c r="L10"/>
      <c r="O10">
        <v>1.4961832667731756</v>
      </c>
      <c r="P10" s="4">
        <f t="shared" si="3"/>
        <v>743.22443757005738</v>
      </c>
      <c r="Q10">
        <f t="shared" si="4"/>
        <v>667.03056804838548</v>
      </c>
      <c r="R10">
        <f t="shared" si="5"/>
        <v>707.13258891329303</v>
      </c>
      <c r="S10" s="25">
        <f t="shared" si="6"/>
        <v>705.795864843912</v>
      </c>
      <c r="T10" s="23">
        <f t="shared" si="7"/>
        <v>31.120374479319683</v>
      </c>
      <c r="U10" s="34">
        <f>$S$7-S10</f>
        <v>313.91500179948321</v>
      </c>
      <c r="V10" s="41">
        <f>(U10*100)/$S$7</f>
        <v>30.784706927053172</v>
      </c>
      <c r="Y10" s="47" t="s">
        <v>6</v>
      </c>
      <c r="Z10" s="50">
        <v>0</v>
      </c>
      <c r="AA10" s="50">
        <v>0.93860498784911783</v>
      </c>
      <c r="AB10" s="50">
        <v>12.923463856522355</v>
      </c>
      <c r="AC10" s="50">
        <v>0</v>
      </c>
      <c r="AD10" s="50">
        <v>0</v>
      </c>
      <c r="AE10" s="8"/>
      <c r="AF10" s="8"/>
    </row>
    <row r="11" spans="1:32" ht="16.5" x14ac:dyDescent="0.45">
      <c r="B11" t="s">
        <v>5</v>
      </c>
      <c r="C11" s="1">
        <v>24</v>
      </c>
      <c r="D11" s="17">
        <v>0.26193332423766452</v>
      </c>
      <c r="E11" s="13">
        <v>0.29243331899245578</v>
      </c>
      <c r="F11" s="18">
        <v>0.28393333901961643</v>
      </c>
      <c r="G11" s="4">
        <f t="shared" si="0"/>
        <v>1322.1666211883226</v>
      </c>
      <c r="H11">
        <f t="shared" si="1"/>
        <v>1474.6665949622789</v>
      </c>
      <c r="I11" s="15">
        <f t="shared" si="2"/>
        <v>1432.1666950980821</v>
      </c>
      <c r="J11"/>
      <c r="K11"/>
      <c r="L11"/>
      <c r="O11">
        <v>1.0313825562811185</v>
      </c>
      <c r="P11" s="4">
        <f t="shared" si="3"/>
        <v>1281.9361866616121</v>
      </c>
      <c r="Q11">
        <f t="shared" si="4"/>
        <v>1429.7959433011167</v>
      </c>
      <c r="R11">
        <f t="shared" si="5"/>
        <v>1388.5892158793929</v>
      </c>
      <c r="S11" s="25">
        <f t="shared" si="6"/>
        <v>1366.7737819473739</v>
      </c>
      <c r="T11" s="23">
        <f t="shared" si="7"/>
        <v>62.303353449634372</v>
      </c>
      <c r="U11" s="4"/>
      <c r="Y11" s="47" t="s">
        <v>7</v>
      </c>
      <c r="Z11" s="50">
        <v>13.827480274825403</v>
      </c>
      <c r="AA11" s="50">
        <v>36.162822095374615</v>
      </c>
      <c r="AB11" s="50">
        <v>22.820746627605299</v>
      </c>
      <c r="AC11" s="50">
        <v>40.572573637506345</v>
      </c>
      <c r="AD11" s="50">
        <v>25.979370251337212</v>
      </c>
      <c r="AE11" s="8"/>
      <c r="AF11" s="8"/>
    </row>
    <row r="12" spans="1:32" ht="16.5" x14ac:dyDescent="0.45">
      <c r="B12" t="s">
        <v>6</v>
      </c>
      <c r="C12" s="1">
        <v>24</v>
      </c>
      <c r="D12" s="17">
        <v>0.33419998859365779</v>
      </c>
      <c r="E12" s="13">
        <v>0.2873000142474969</v>
      </c>
      <c r="F12" s="18">
        <v>0.30090000604589778</v>
      </c>
      <c r="G12" s="4">
        <f t="shared" si="0"/>
        <v>1683.4999429682889</v>
      </c>
      <c r="H12">
        <f t="shared" si="1"/>
        <v>1449.0000712374845</v>
      </c>
      <c r="I12" s="15">
        <f t="shared" si="2"/>
        <v>1517.0000302294889</v>
      </c>
      <c r="J12"/>
      <c r="K12"/>
      <c r="L12"/>
      <c r="O12">
        <v>1.3536897437667526</v>
      </c>
      <c r="P12" s="4">
        <f t="shared" si="3"/>
        <v>1243.637953763181</v>
      </c>
      <c r="Q12">
        <f t="shared" si="4"/>
        <v>1070.4078079261524</v>
      </c>
      <c r="R12">
        <f t="shared" si="5"/>
        <v>1120.6408537958721</v>
      </c>
      <c r="S12" s="25">
        <f t="shared" si="6"/>
        <v>1144.8955384950686</v>
      </c>
      <c r="T12" s="23">
        <f t="shared" si="7"/>
        <v>72.770819032872552</v>
      </c>
      <c r="U12" s="34">
        <f>$S$11-S12</f>
        <v>221.87824345230524</v>
      </c>
      <c r="V12" s="41">
        <f>(U12*100)/$S$11</f>
        <v>16.233721072420192</v>
      </c>
      <c r="Y12" s="47" t="s">
        <v>8</v>
      </c>
      <c r="Z12" s="50">
        <v>30.784706927053172</v>
      </c>
      <c r="AA12" s="50">
        <v>20.298055123429336</v>
      </c>
      <c r="AB12" s="50">
        <v>19.339518918697479</v>
      </c>
      <c r="AC12" s="50">
        <v>51.269824107157355</v>
      </c>
      <c r="AD12" s="50">
        <v>25.097096006534034</v>
      </c>
      <c r="AE12" s="8"/>
      <c r="AF12" s="8"/>
    </row>
    <row r="13" spans="1:32" ht="16.5" x14ac:dyDescent="0.45">
      <c r="B13" t="s">
        <v>7</v>
      </c>
      <c r="C13" s="1">
        <v>24</v>
      </c>
      <c r="D13" s="17">
        <v>0.15986666828393936</v>
      </c>
      <c r="E13" s="13">
        <v>0.17376666516065598</v>
      </c>
      <c r="F13" s="18">
        <v>0.18116667121648788</v>
      </c>
      <c r="G13" s="4">
        <f t="shared" si="0"/>
        <v>811.83334141969681</v>
      </c>
      <c r="H13">
        <f t="shared" si="1"/>
        <v>881.33332580327988</v>
      </c>
      <c r="I13" s="15">
        <f t="shared" si="2"/>
        <v>918.33335608243942</v>
      </c>
      <c r="J13"/>
      <c r="K13"/>
      <c r="L13"/>
      <c r="O13">
        <v>1.0585241556369829</v>
      </c>
      <c r="P13" s="4">
        <f t="shared" si="3"/>
        <v>766.94833754753938</v>
      </c>
      <c r="Q13">
        <f t="shared" si="4"/>
        <v>832.60577579632491</v>
      </c>
      <c r="R13">
        <f t="shared" si="5"/>
        <v>867.56013189875523</v>
      </c>
      <c r="S13" s="25">
        <f t="shared" si="6"/>
        <v>822.37141508087313</v>
      </c>
      <c r="T13" s="23">
        <f t="shared" si="7"/>
        <v>41.707232746717715</v>
      </c>
      <c r="U13" s="34">
        <f>$S$11-S13</f>
        <v>544.40236686650076</v>
      </c>
      <c r="V13" s="41">
        <f>(U13*100)/$S$11</f>
        <v>39.831197675656199</v>
      </c>
      <c r="Y13" s="48"/>
      <c r="Z13" s="8"/>
      <c r="AA13" s="8"/>
      <c r="AB13" s="8"/>
      <c r="AC13" s="8"/>
      <c r="AD13" s="8"/>
      <c r="AE13" s="8"/>
      <c r="AF13" s="8"/>
    </row>
    <row r="14" spans="1:32" ht="16.5" x14ac:dyDescent="0.45">
      <c r="B14" t="s">
        <v>8</v>
      </c>
      <c r="C14" s="1">
        <v>24</v>
      </c>
      <c r="D14" s="17">
        <v>0.22723332047462463</v>
      </c>
      <c r="E14" s="13">
        <v>0.22603332996368408</v>
      </c>
      <c r="F14" s="18">
        <v>0.22663334012031555</v>
      </c>
      <c r="G14" s="4">
        <f t="shared" si="0"/>
        <v>1148.6666023731232</v>
      </c>
      <c r="H14">
        <f t="shared" si="1"/>
        <v>1142.6666498184204</v>
      </c>
      <c r="I14" s="15">
        <f t="shared" si="2"/>
        <v>1145.6667006015778</v>
      </c>
      <c r="J14"/>
      <c r="K14"/>
      <c r="L14"/>
      <c r="O14">
        <v>0.96692106822873747</v>
      </c>
      <c r="P14" s="4">
        <f t="shared" si="3"/>
        <v>1187.9631545078626</v>
      </c>
      <c r="Q14">
        <f t="shared" si="4"/>
        <v>1181.7579400887644</v>
      </c>
      <c r="R14">
        <f t="shared" si="5"/>
        <v>1184.8606243530064</v>
      </c>
      <c r="S14" s="25">
        <f t="shared" si="6"/>
        <v>1184.8605729832113</v>
      </c>
      <c r="T14" s="23">
        <f t="shared" si="7"/>
        <v>2.5332681788189664</v>
      </c>
      <c r="U14" s="34">
        <f>$S$11-S14</f>
        <v>181.91320896416255</v>
      </c>
      <c r="V14" s="41">
        <f>(U14*100)/$S$11</f>
        <v>13.309679433927489</v>
      </c>
      <c r="Y14" s="48"/>
      <c r="Z14" s="8"/>
      <c r="AA14" s="8"/>
      <c r="AB14" s="8"/>
      <c r="AC14" s="8"/>
      <c r="AD14" s="8"/>
      <c r="AE14" s="8"/>
      <c r="AF14" s="8"/>
    </row>
    <row r="15" spans="1:32" x14ac:dyDescent="0.35">
      <c r="D15" s="17"/>
      <c r="E15" s="13"/>
      <c r="F15" s="18"/>
      <c r="G15" s="4"/>
      <c r="I15" s="15"/>
      <c r="J15"/>
      <c r="K15"/>
      <c r="L15"/>
      <c r="O15" s="35"/>
      <c r="P15" s="38"/>
      <c r="Q15" s="35"/>
      <c r="R15" s="35"/>
      <c r="S15" s="36">
        <v>1559</v>
      </c>
      <c r="T15" s="37"/>
      <c r="U15" s="39"/>
      <c r="V15" s="35"/>
      <c r="AF15" s="8"/>
    </row>
    <row r="16" spans="1:32" ht="15.5" x14ac:dyDescent="0.35">
      <c r="A16" s="10" t="s">
        <v>11</v>
      </c>
      <c r="B16" t="s">
        <v>6</v>
      </c>
      <c r="C16" s="1">
        <v>2</v>
      </c>
      <c r="D16" s="17">
        <v>0.3150666703780492</v>
      </c>
      <c r="E16" s="13">
        <v>0.322366659839948</v>
      </c>
      <c r="F16" s="18">
        <v>0.31076667209466297</v>
      </c>
      <c r="G16" s="4">
        <f t="shared" si="0"/>
        <v>1587.8333518902459</v>
      </c>
      <c r="H16">
        <f t="shared" si="1"/>
        <v>1624.3332991997399</v>
      </c>
      <c r="I16" s="15">
        <f t="shared" si="2"/>
        <v>1566.3333604733148</v>
      </c>
      <c r="J16"/>
      <c r="K16"/>
      <c r="L16"/>
      <c r="O16">
        <v>1.0313825562811185</v>
      </c>
      <c r="P16" s="4">
        <f t="shared" ref="P16:P49" si="9">G16/O16</f>
        <v>1539.5193007874166</v>
      </c>
      <c r="Q16">
        <f t="shared" ref="Q16:Q49" si="10">H16/O16</f>
        <v>1574.9086401622289</v>
      </c>
      <c r="R16">
        <f t="shared" ref="R16:R49" si="11">I16/O16</f>
        <v>1518.6735037686517</v>
      </c>
      <c r="S16" s="25">
        <f t="shared" ref="S16:S46" si="12">AVERAGE(P16:R16)</f>
        <v>1544.3671482394323</v>
      </c>
      <c r="T16" s="23">
        <f t="shared" si="7"/>
        <v>23.212408463141308</v>
      </c>
      <c r="U16" s="26">
        <f t="shared" ref="U16:U21" si="13">$S$15-S16</f>
        <v>14.632851760567746</v>
      </c>
      <c r="V16" s="41">
        <f t="shared" ref="V16:V21" si="14">(U16*100)/$S$15</f>
        <v>0.93860498784911783</v>
      </c>
      <c r="Y16" s="80" t="s">
        <v>31</v>
      </c>
      <c r="Z16" s="80"/>
      <c r="AA16" s="80"/>
      <c r="AB16" s="80"/>
      <c r="AC16" s="80"/>
      <c r="AD16" s="80"/>
      <c r="AE16" s="63"/>
      <c r="AF16" s="8"/>
    </row>
    <row r="17" spans="1:32" ht="16.5" x14ac:dyDescent="0.45">
      <c r="B17" t="s">
        <v>7</v>
      </c>
      <c r="C17" s="1">
        <v>2</v>
      </c>
      <c r="D17" s="17">
        <v>0.16663332904378572</v>
      </c>
      <c r="E17" s="13">
        <v>0.1673333408931891</v>
      </c>
      <c r="F17" s="18">
        <v>0.16703333581487337</v>
      </c>
      <c r="G17" s="4">
        <f t="shared" si="0"/>
        <v>845.66664521892858</v>
      </c>
      <c r="H17">
        <f t="shared" si="1"/>
        <v>849.16670446594549</v>
      </c>
      <c r="I17" s="15">
        <f t="shared" si="2"/>
        <v>847.66667907436681</v>
      </c>
      <c r="J17"/>
      <c r="K17"/>
      <c r="L17"/>
      <c r="O17">
        <v>0.85156914457817878</v>
      </c>
      <c r="P17" s="4">
        <f t="shared" si="9"/>
        <v>993.0686786894164</v>
      </c>
      <c r="Q17">
        <f t="shared" si="10"/>
        <v>997.17880793646725</v>
      </c>
      <c r="R17">
        <f t="shared" si="11"/>
        <v>995.41732397344549</v>
      </c>
      <c r="S17" s="25">
        <f t="shared" si="12"/>
        <v>995.22160353310971</v>
      </c>
      <c r="T17" s="23">
        <f t="shared" si="7"/>
        <v>1.683650889176973</v>
      </c>
      <c r="U17" s="26">
        <f t="shared" si="13"/>
        <v>563.77839646689029</v>
      </c>
      <c r="V17" s="41">
        <f t="shared" si="14"/>
        <v>36.162822095374615</v>
      </c>
      <c r="Z17" s="48" t="s">
        <v>2</v>
      </c>
      <c r="AA17" s="48" t="s">
        <v>11</v>
      </c>
      <c r="AB17" s="48" t="s">
        <v>12</v>
      </c>
      <c r="AC17" s="48" t="s">
        <v>15</v>
      </c>
      <c r="AD17" s="48" t="s">
        <v>20</v>
      </c>
      <c r="AE17" s="48"/>
      <c r="AF17" s="8"/>
    </row>
    <row r="18" spans="1:32" ht="16.5" x14ac:dyDescent="0.45">
      <c r="B18" t="s">
        <v>8</v>
      </c>
      <c r="C18" s="1">
        <v>2</v>
      </c>
      <c r="D18" s="17">
        <v>0.24020000298817953</v>
      </c>
      <c r="E18" s="13">
        <v>0.2375000019868215</v>
      </c>
      <c r="F18" s="18">
        <v>0.23819999893506369</v>
      </c>
      <c r="G18" s="4">
        <f t="shared" si="0"/>
        <v>1213.5000149408977</v>
      </c>
      <c r="H18">
        <f t="shared" si="1"/>
        <v>1200.0000099341075</v>
      </c>
      <c r="I18" s="15">
        <f t="shared" si="2"/>
        <v>1203.4999946753185</v>
      </c>
      <c r="J18"/>
      <c r="K18"/>
      <c r="L18"/>
      <c r="O18">
        <v>0.97031383134228832</v>
      </c>
      <c r="P18" s="4">
        <f t="shared" si="9"/>
        <v>1250.6263187676059</v>
      </c>
      <c r="Q18">
        <f t="shared" si="10"/>
        <v>1236.7132892190991</v>
      </c>
      <c r="R18">
        <f t="shared" si="11"/>
        <v>1240.3203538905045</v>
      </c>
      <c r="S18" s="25">
        <f t="shared" si="12"/>
        <v>1242.5533206257367</v>
      </c>
      <c r="T18" s="23">
        <f t="shared" si="7"/>
        <v>5.8953486261003532</v>
      </c>
      <c r="U18" s="26">
        <f t="shared" si="13"/>
        <v>316.44667937426334</v>
      </c>
      <c r="V18" s="41">
        <f t="shared" si="14"/>
        <v>20.298055123429336</v>
      </c>
      <c r="Y18" s="47" t="s">
        <v>6</v>
      </c>
      <c r="Z18" s="50">
        <v>16.233721072420192</v>
      </c>
      <c r="AA18" s="50">
        <v>0</v>
      </c>
      <c r="AB18" s="50">
        <v>21.329053687771591</v>
      </c>
      <c r="AC18" s="50">
        <v>1.2396317251692794</v>
      </c>
      <c r="AD18" s="50">
        <v>0</v>
      </c>
      <c r="AE18" s="8"/>
      <c r="AF18" s="8"/>
    </row>
    <row r="19" spans="1:32" ht="16.5" x14ac:dyDescent="0.45">
      <c r="B19" t="s">
        <v>6</v>
      </c>
      <c r="C19" s="1">
        <v>24</v>
      </c>
      <c r="D19" s="17">
        <v>0.24796665335694948</v>
      </c>
      <c r="E19" s="13">
        <v>0.26106668139497441</v>
      </c>
      <c r="F19" s="18">
        <v>0.24146667743722597</v>
      </c>
      <c r="G19" s="4">
        <f t="shared" si="0"/>
        <v>1252.3332667847471</v>
      </c>
      <c r="H19">
        <f t="shared" si="1"/>
        <v>1317.8334069748721</v>
      </c>
      <c r="I19" s="15">
        <f t="shared" si="2"/>
        <v>1219.8333871861298</v>
      </c>
      <c r="J19"/>
      <c r="K19"/>
      <c r="L19"/>
      <c r="O19">
        <v>0.44218264830661824</v>
      </c>
      <c r="P19" s="4">
        <f t="shared" si="9"/>
        <v>2832.1628439756287</v>
      </c>
      <c r="Q19">
        <f t="shared" si="10"/>
        <v>2980.2919947710393</v>
      </c>
      <c r="R19">
        <f t="shared" si="11"/>
        <v>2758.6640766154014</v>
      </c>
      <c r="S19" s="25">
        <f t="shared" si="12"/>
        <v>2857.0396384540231</v>
      </c>
      <c r="T19" s="23">
        <f t="shared" si="7"/>
        <v>92.173295858546567</v>
      </c>
      <c r="U19" s="39">
        <f t="shared" si="13"/>
        <v>-1298.0396384540231</v>
      </c>
      <c r="V19" s="42">
        <f t="shared" si="14"/>
        <v>-83.261041594228544</v>
      </c>
      <c r="Y19" s="47" t="s">
        <v>7</v>
      </c>
      <c r="Z19" s="50">
        <v>39.831197675656199</v>
      </c>
      <c r="AA19" s="50">
        <v>35.803341735444754</v>
      </c>
      <c r="AB19" s="50">
        <v>32.645181272007946</v>
      </c>
      <c r="AC19" s="50">
        <v>17.158692040199455</v>
      </c>
      <c r="AD19" s="50">
        <v>12.041382049894077</v>
      </c>
      <c r="AE19" s="8"/>
      <c r="AF19" s="8"/>
    </row>
    <row r="20" spans="1:32" ht="16.5" x14ac:dyDescent="0.45">
      <c r="B20" t="s">
        <v>7</v>
      </c>
      <c r="C20" s="1">
        <v>24</v>
      </c>
      <c r="D20" s="17">
        <v>0.19979999462763467</v>
      </c>
      <c r="E20" s="13">
        <v>0.19739999870459238</v>
      </c>
      <c r="F20" s="18">
        <v>0.19240000347296396</v>
      </c>
      <c r="G20" s="4">
        <f t="shared" si="0"/>
        <v>1011.4999731381733</v>
      </c>
      <c r="H20">
        <f t="shared" si="1"/>
        <v>999.49999352296186</v>
      </c>
      <c r="I20" s="15">
        <f t="shared" si="2"/>
        <v>974.50001736481977</v>
      </c>
      <c r="J20"/>
      <c r="K20"/>
      <c r="L20"/>
      <c r="O20">
        <v>0.9943454291209145</v>
      </c>
      <c r="P20" s="4">
        <f t="shared" si="9"/>
        <v>1017.2520972238239</v>
      </c>
      <c r="Q20">
        <f t="shared" si="10"/>
        <v>1005.1838770019835</v>
      </c>
      <c r="R20">
        <f t="shared" si="11"/>
        <v>980.04173280744124</v>
      </c>
      <c r="S20" s="25">
        <f t="shared" si="12"/>
        <v>1000.8259023444162</v>
      </c>
      <c r="T20" s="23">
        <f t="shared" si="7"/>
        <v>15.500468000181968</v>
      </c>
      <c r="U20" s="26">
        <f t="shared" si="13"/>
        <v>558.17409765558375</v>
      </c>
      <c r="V20" s="41">
        <f t="shared" si="14"/>
        <v>35.803341735444754</v>
      </c>
      <c r="Y20" s="47" t="s">
        <v>8</v>
      </c>
      <c r="Z20" s="50">
        <v>13.309679433927489</v>
      </c>
      <c r="AA20" s="50">
        <v>27.328782726957456</v>
      </c>
      <c r="AB20" s="50">
        <v>33.742839055425179</v>
      </c>
      <c r="AC20" s="50">
        <v>48.75964080283272</v>
      </c>
      <c r="AD20" s="50">
        <v>24.664373132465023</v>
      </c>
      <c r="AE20" s="8"/>
      <c r="AF20" s="8"/>
    </row>
    <row r="21" spans="1:32" ht="16.5" x14ac:dyDescent="0.45">
      <c r="B21" t="s">
        <v>8</v>
      </c>
      <c r="C21" s="1">
        <v>24</v>
      </c>
      <c r="D21" s="17">
        <v>0.26786667729417485</v>
      </c>
      <c r="E21" s="13">
        <v>0.29276666666070622</v>
      </c>
      <c r="F21" s="18">
        <v>0.27316666270295781</v>
      </c>
      <c r="G21" s="4">
        <f t="shared" si="0"/>
        <v>1351.8333864708743</v>
      </c>
      <c r="H21">
        <f t="shared" si="1"/>
        <v>1476.3333333035309</v>
      </c>
      <c r="I21" s="15">
        <f t="shared" si="2"/>
        <v>1378.3333135147889</v>
      </c>
      <c r="J21"/>
      <c r="K21"/>
      <c r="L21"/>
      <c r="O21">
        <v>1.2376307519034273</v>
      </c>
      <c r="P21" s="4">
        <f t="shared" si="9"/>
        <v>1092.2752076027587</v>
      </c>
      <c r="Q21">
        <f t="shared" si="10"/>
        <v>1192.8705965272668</v>
      </c>
      <c r="R21">
        <f t="shared" si="11"/>
        <v>1113.6870277301743</v>
      </c>
      <c r="S21" s="25">
        <f t="shared" si="12"/>
        <v>1132.9442772867333</v>
      </c>
      <c r="T21" s="23">
        <f t="shared" si="7"/>
        <v>43.266532975507026</v>
      </c>
      <c r="U21" s="26">
        <f t="shared" si="13"/>
        <v>426.05572271326673</v>
      </c>
      <c r="V21" s="41">
        <f t="shared" si="14"/>
        <v>27.328782726957456</v>
      </c>
      <c r="Y21" s="48"/>
      <c r="Z21" s="8"/>
      <c r="AA21" s="8"/>
      <c r="AB21" s="8"/>
      <c r="AC21" s="8"/>
      <c r="AD21" s="8"/>
      <c r="AE21" s="8"/>
      <c r="AF21" s="8"/>
    </row>
    <row r="22" spans="1:32" ht="16.5" x14ac:dyDescent="0.45">
      <c r="A22" s="10" t="s">
        <v>12</v>
      </c>
      <c r="B22" t="s">
        <v>5</v>
      </c>
      <c r="C22" s="1">
        <v>2</v>
      </c>
      <c r="D22" s="17">
        <v>0.46833335111538571</v>
      </c>
      <c r="E22" s="13">
        <v>0.44883333394924801</v>
      </c>
      <c r="F22" s="18">
        <v>0.41163333008686703</v>
      </c>
      <c r="G22" s="4">
        <f t="shared" si="0"/>
        <v>2354.1667555769286</v>
      </c>
      <c r="H22">
        <f t="shared" si="1"/>
        <v>2256.6666697462401</v>
      </c>
      <c r="I22" s="15">
        <f t="shared" si="2"/>
        <v>2070.6666504343352</v>
      </c>
      <c r="J22"/>
      <c r="K22"/>
      <c r="L22"/>
      <c r="O22">
        <v>1.4277636706239261</v>
      </c>
      <c r="P22" s="2">
        <f t="shared" si="9"/>
        <v>1648.8490385444313</v>
      </c>
      <c r="Q22" s="3">
        <f t="shared" si="10"/>
        <v>1580.5603659603464</v>
      </c>
      <c r="R22" s="3">
        <f t="shared" si="11"/>
        <v>1450.2866917250133</v>
      </c>
      <c r="S22" s="25">
        <f t="shared" si="12"/>
        <v>1559.8986987432636</v>
      </c>
      <c r="T22" s="23">
        <f t="shared" si="7"/>
        <v>82.368803814513896</v>
      </c>
      <c r="U22" s="3"/>
      <c r="V22" s="3"/>
      <c r="Y22" s="48"/>
      <c r="Z22" s="8"/>
      <c r="AA22" s="8"/>
      <c r="AB22" s="8"/>
      <c r="AC22" s="8"/>
      <c r="AD22" s="8"/>
      <c r="AE22" s="8"/>
      <c r="AF22" s="8"/>
    </row>
    <row r="23" spans="1:32" x14ac:dyDescent="0.35">
      <c r="B23" t="s">
        <v>6</v>
      </c>
      <c r="C23" s="1">
        <v>2</v>
      </c>
      <c r="D23" s="17">
        <v>0.42966665451725322</v>
      </c>
      <c r="E23" s="13">
        <v>0.3653666538496812</v>
      </c>
      <c r="F23" s="18">
        <v>0.40876667325695354</v>
      </c>
      <c r="G23" s="4">
        <f t="shared" si="0"/>
        <v>2160.833272586266</v>
      </c>
      <c r="H23">
        <f t="shared" si="1"/>
        <v>1839.3332692484059</v>
      </c>
      <c r="I23" s="15">
        <f t="shared" si="2"/>
        <v>2056.3333662847676</v>
      </c>
      <c r="J23"/>
      <c r="K23"/>
      <c r="L23"/>
      <c r="O23">
        <v>1.4862878232275933</v>
      </c>
      <c r="P23" s="4">
        <f t="shared" si="9"/>
        <v>1453.8457752374254</v>
      </c>
      <c r="Q23">
        <f t="shared" si="10"/>
        <v>1237.5350457047721</v>
      </c>
      <c r="R23">
        <f t="shared" si="11"/>
        <v>1383.5364416962486</v>
      </c>
      <c r="S23" s="25">
        <f t="shared" si="12"/>
        <v>1358.3057542128154</v>
      </c>
      <c r="T23" s="23">
        <f t="shared" si="7"/>
        <v>90.092632406511399</v>
      </c>
      <c r="U23" s="26">
        <f>$S$22-S23</f>
        <v>201.59294453044822</v>
      </c>
      <c r="V23" s="41">
        <f>(U23*100/$S$22)</f>
        <v>12.923463856522355</v>
      </c>
    </row>
    <row r="24" spans="1:32" x14ac:dyDescent="0.35">
      <c r="B24" t="s">
        <v>7</v>
      </c>
      <c r="C24" s="1">
        <v>2</v>
      </c>
      <c r="D24" s="17">
        <v>0.37616666406393051</v>
      </c>
      <c r="E24" s="13">
        <v>0.37956666201353073</v>
      </c>
      <c r="F24" s="18">
        <v>0.37216665595769882</v>
      </c>
      <c r="G24" s="4">
        <f t="shared" si="0"/>
        <v>1893.3333203196526</v>
      </c>
      <c r="H24">
        <f t="shared" si="1"/>
        <v>1910.3333100676537</v>
      </c>
      <c r="I24" s="15">
        <f t="shared" si="2"/>
        <v>1873.3332797884941</v>
      </c>
      <c r="J24"/>
      <c r="K24"/>
      <c r="L24"/>
      <c r="O24">
        <v>1.5718122311220828</v>
      </c>
      <c r="P24" s="4">
        <f t="shared" si="9"/>
        <v>1204.5543881332715</v>
      </c>
      <c r="Q24">
        <f t="shared" si="10"/>
        <v>1215.3699228462601</v>
      </c>
      <c r="R24">
        <f t="shared" si="11"/>
        <v>1191.8301961877228</v>
      </c>
      <c r="S24" s="25">
        <f t="shared" si="12"/>
        <v>1203.9181690557514</v>
      </c>
      <c r="T24" s="23">
        <f t="shared" si="7"/>
        <v>9.6205773848078291</v>
      </c>
      <c r="U24" s="26">
        <f>$S$22-S24</f>
        <v>355.98052968751222</v>
      </c>
      <c r="V24" s="41">
        <f>(U24*100/$S$22)</f>
        <v>22.820746627605299</v>
      </c>
    </row>
    <row r="25" spans="1:32" x14ac:dyDescent="0.35">
      <c r="B25" t="s">
        <v>8</v>
      </c>
      <c r="C25" s="1">
        <v>2</v>
      </c>
      <c r="D25" s="17">
        <v>0.36060000335176784</v>
      </c>
      <c r="E25" s="13">
        <v>0.32639999066789943</v>
      </c>
      <c r="F25" s="18">
        <v>0.34419999395807582</v>
      </c>
      <c r="G25" s="4">
        <f t="shared" si="0"/>
        <v>1815.5000167588391</v>
      </c>
      <c r="H25">
        <f t="shared" si="1"/>
        <v>1644.4999533394971</v>
      </c>
      <c r="I25" s="15">
        <f t="shared" si="2"/>
        <v>1733.4999697903791</v>
      </c>
      <c r="J25"/>
      <c r="K25"/>
      <c r="L25"/>
      <c r="O25">
        <v>1.3758835316648046</v>
      </c>
      <c r="P25" s="4">
        <f t="shared" si="9"/>
        <v>1319.5157693050539</v>
      </c>
      <c r="Q25">
        <f t="shared" si="10"/>
        <v>1195.231947685041</v>
      </c>
      <c r="R25">
        <f t="shared" si="11"/>
        <v>1259.9176673717886</v>
      </c>
      <c r="S25" s="25">
        <f t="shared" si="12"/>
        <v>1258.2217947872944</v>
      </c>
      <c r="T25" s="23">
        <f t="shared" si="7"/>
        <v>50.752826305444515</v>
      </c>
      <c r="U25" s="26">
        <f>$S$22-S25</f>
        <v>301.67690395596924</v>
      </c>
      <c r="V25" s="41">
        <f>(U25*100/$S$22)</f>
        <v>19.339518918697479</v>
      </c>
    </row>
    <row r="26" spans="1:32" x14ac:dyDescent="0.35">
      <c r="B26" t="s">
        <v>5</v>
      </c>
      <c r="C26" s="1">
        <v>24</v>
      </c>
      <c r="D26" s="17">
        <v>0.38629999135931331</v>
      </c>
      <c r="E26" s="13">
        <v>0.36090000843008357</v>
      </c>
      <c r="F26" s="18">
        <v>0.36750000094374019</v>
      </c>
      <c r="G26" s="4">
        <f t="shared" si="0"/>
        <v>1943.9999567965665</v>
      </c>
      <c r="H26">
        <f t="shared" si="1"/>
        <v>1817.0000421504178</v>
      </c>
      <c r="I26" s="15">
        <f t="shared" si="2"/>
        <v>1850.0000047187009</v>
      </c>
      <c r="J26"/>
      <c r="K26"/>
      <c r="L26"/>
      <c r="O26">
        <v>1.1890019898634359</v>
      </c>
      <c r="P26" s="4">
        <f t="shared" si="9"/>
        <v>1634.9846117749953</v>
      </c>
      <c r="Q26">
        <f t="shared" si="10"/>
        <v>1528.1724148830999</v>
      </c>
      <c r="R26">
        <f t="shared" si="11"/>
        <v>1555.9267524280465</v>
      </c>
      <c r="S26" s="25">
        <f t="shared" si="12"/>
        <v>1573.0279263620471</v>
      </c>
      <c r="T26" s="23">
        <f t="shared" si="7"/>
        <v>45.251511677577994</v>
      </c>
    </row>
    <row r="27" spans="1:32" x14ac:dyDescent="0.35">
      <c r="B27" t="s">
        <v>6</v>
      </c>
      <c r="C27" s="1">
        <v>24</v>
      </c>
      <c r="D27" s="17">
        <v>0.37363333255052567</v>
      </c>
      <c r="E27" s="13">
        <v>0.34723333269357681</v>
      </c>
      <c r="F27" s="18">
        <v>0.36923334747552872</v>
      </c>
      <c r="G27" s="4">
        <f t="shared" si="0"/>
        <v>1880.6666627526283</v>
      </c>
      <c r="H27">
        <f t="shared" si="1"/>
        <v>1748.6666634678841</v>
      </c>
      <c r="I27" s="15">
        <f t="shared" si="2"/>
        <v>1858.6667373776436</v>
      </c>
      <c r="J27"/>
      <c r="K27"/>
      <c r="L27"/>
      <c r="O27">
        <v>1.4782301161563562</v>
      </c>
      <c r="P27" s="4">
        <f t="shared" si="9"/>
        <v>1272.2421510682477</v>
      </c>
      <c r="Q27">
        <f t="shared" si="10"/>
        <v>1182.9461762115277</v>
      </c>
      <c r="R27">
        <f t="shared" si="11"/>
        <v>1257.3595389941627</v>
      </c>
      <c r="S27" s="25">
        <f t="shared" si="12"/>
        <v>1237.5159554246459</v>
      </c>
      <c r="T27" s="23">
        <f t="shared" si="7"/>
        <v>39.062075709169086</v>
      </c>
      <c r="U27" s="26">
        <f>$S$26-S27</f>
        <v>335.5119709374012</v>
      </c>
      <c r="V27" s="41">
        <f>(U27*100)/$S$26</f>
        <v>21.329053687771591</v>
      </c>
    </row>
    <row r="28" spans="1:32" x14ac:dyDescent="0.35">
      <c r="B28" t="s">
        <v>7</v>
      </c>
      <c r="C28" s="1">
        <v>24</v>
      </c>
      <c r="D28" s="17">
        <v>0.28050000717242557</v>
      </c>
      <c r="E28" s="13">
        <v>0.2871999864776929</v>
      </c>
      <c r="F28" s="18">
        <v>0.27780000617106754</v>
      </c>
      <c r="G28" s="4">
        <f t="shared" si="0"/>
        <v>1415.0000358621278</v>
      </c>
      <c r="H28">
        <f t="shared" si="1"/>
        <v>1448.4999323884645</v>
      </c>
      <c r="I28" s="15">
        <f t="shared" si="2"/>
        <v>1401.5000308553376</v>
      </c>
      <c r="J28"/>
      <c r="K28"/>
      <c r="L28"/>
      <c r="O28">
        <v>1.3418151041461748</v>
      </c>
      <c r="P28" s="4">
        <f t="shared" si="9"/>
        <v>1054.541740877572</v>
      </c>
      <c r="Q28">
        <f t="shared" si="10"/>
        <v>1079.507845688006</v>
      </c>
      <c r="R28">
        <f t="shared" si="11"/>
        <v>1044.4807384599696</v>
      </c>
      <c r="S28" s="25">
        <f t="shared" si="12"/>
        <v>1059.5101083418492</v>
      </c>
      <c r="T28" s="23">
        <f t="shared" si="7"/>
        <v>14.724991604664396</v>
      </c>
      <c r="U28" s="26">
        <f>$S$26-S28</f>
        <v>513.51781802019786</v>
      </c>
      <c r="V28" s="41">
        <f>(U28*100)/$S$26</f>
        <v>32.645181272007946</v>
      </c>
    </row>
    <row r="29" spans="1:32" x14ac:dyDescent="0.35">
      <c r="B29" t="s">
        <v>8</v>
      </c>
      <c r="C29" s="1">
        <v>24</v>
      </c>
      <c r="D29" s="17">
        <v>0.28806665415565175</v>
      </c>
      <c r="E29" s="13">
        <v>0.31536665434638661</v>
      </c>
      <c r="F29" s="18">
        <v>0.2601666736106078</v>
      </c>
      <c r="G29" s="4">
        <f t="shared" si="0"/>
        <v>1452.8332707782586</v>
      </c>
      <c r="H29">
        <f t="shared" si="1"/>
        <v>1589.3332717319329</v>
      </c>
      <c r="I29" s="15">
        <f t="shared" si="2"/>
        <v>1313.3333680530391</v>
      </c>
      <c r="J29"/>
      <c r="K29"/>
      <c r="L29"/>
      <c r="O29">
        <v>1.3929883963919509</v>
      </c>
      <c r="P29" s="4">
        <f t="shared" si="9"/>
        <v>1042.9615024370016</v>
      </c>
      <c r="Q29">
        <f t="shared" si="10"/>
        <v>1140.9522691276859</v>
      </c>
      <c r="R29">
        <f t="shared" si="11"/>
        <v>942.81716305374096</v>
      </c>
      <c r="S29" s="25">
        <f t="shared" si="12"/>
        <v>1042.2436448728095</v>
      </c>
      <c r="T29" s="23">
        <f t="shared" si="7"/>
        <v>80.889911008090507</v>
      </c>
      <c r="U29" s="26">
        <f>$S$26-S29</f>
        <v>530.78428148923763</v>
      </c>
      <c r="V29" s="41">
        <f>(U29*100)/$S$26</f>
        <v>33.742839055425179</v>
      </c>
    </row>
    <row r="30" spans="1:32" ht="15.5" x14ac:dyDescent="0.35">
      <c r="A30" s="10" t="s">
        <v>15</v>
      </c>
      <c r="B30" s="14" t="s">
        <v>16</v>
      </c>
      <c r="C30" s="1">
        <v>2</v>
      </c>
      <c r="D30" s="17">
        <v>1.2507500313222408</v>
      </c>
      <c r="E30" s="13">
        <v>1.2400500439107418</v>
      </c>
      <c r="F30" s="18">
        <v>1.2604499720036983</v>
      </c>
      <c r="G30" s="4">
        <f t="shared" si="0"/>
        <v>6266.2501566112032</v>
      </c>
      <c r="H30">
        <f t="shared" si="1"/>
        <v>6212.7502195537081</v>
      </c>
      <c r="I30" s="15">
        <f t="shared" si="2"/>
        <v>6314.7498600184908</v>
      </c>
      <c r="J30"/>
      <c r="K30"/>
      <c r="L30"/>
      <c r="O30">
        <v>0.13863333563009897</v>
      </c>
      <c r="P30" s="2">
        <f t="shared" si="9"/>
        <v>45200.168690529041</v>
      </c>
      <c r="Q30" s="3">
        <f t="shared" si="10"/>
        <v>44814.259076406765</v>
      </c>
      <c r="R30" s="3">
        <f t="shared" si="11"/>
        <v>45550.010257759983</v>
      </c>
      <c r="S30" s="25">
        <f t="shared" si="12"/>
        <v>45188.146008231932</v>
      </c>
      <c r="T30" s="23">
        <f t="shared" si="7"/>
        <v>300.48944394423916</v>
      </c>
      <c r="U30" s="3"/>
      <c r="V30" s="3"/>
    </row>
    <row r="31" spans="1:32" x14ac:dyDescent="0.35">
      <c r="A31" s="9" t="s">
        <v>17</v>
      </c>
      <c r="B31" t="s">
        <v>19</v>
      </c>
      <c r="C31" s="1">
        <v>2</v>
      </c>
      <c r="D31" s="17">
        <v>0.12156666442751884</v>
      </c>
      <c r="E31" s="13">
        <v>0.10106666013598442</v>
      </c>
      <c r="F31" s="18">
        <v>9.3566667288541794E-2</v>
      </c>
      <c r="G31" s="4">
        <f t="shared" si="0"/>
        <v>620.33332213759422</v>
      </c>
      <c r="H31">
        <f t="shared" si="1"/>
        <v>517.8333006799221</v>
      </c>
      <c r="I31" s="15">
        <f t="shared" si="2"/>
        <v>480.33333644270897</v>
      </c>
      <c r="J31"/>
      <c r="K31"/>
      <c r="L31"/>
      <c r="O31">
        <v>0.18829516197349652</v>
      </c>
      <c r="P31" s="4">
        <f t="shared" si="9"/>
        <v>3294.4729733677873</v>
      </c>
      <c r="Q31">
        <f t="shared" si="10"/>
        <v>2750.1147414122606</v>
      </c>
      <c r="R31">
        <f t="shared" si="11"/>
        <v>2550.9595223180418</v>
      </c>
      <c r="S31" s="25">
        <f t="shared" si="12"/>
        <v>2865.1824123660299</v>
      </c>
      <c r="T31" s="23">
        <f t="shared" si="7"/>
        <v>314.25413245441808</v>
      </c>
      <c r="U31" s="26"/>
    </row>
    <row r="32" spans="1:32" x14ac:dyDescent="0.35">
      <c r="B32" t="s">
        <v>6</v>
      </c>
      <c r="C32" s="1">
        <v>2</v>
      </c>
      <c r="D32" s="17">
        <v>0.15606667101383209</v>
      </c>
      <c r="E32" s="13">
        <v>0.17046666145324707</v>
      </c>
      <c r="F32" s="18">
        <v>0.15516667068004608</v>
      </c>
      <c r="G32" s="4">
        <f t="shared" si="0"/>
        <v>792.83335506916046</v>
      </c>
      <c r="H32">
        <f t="shared" si="1"/>
        <v>864.83330726623535</v>
      </c>
      <c r="I32" s="15">
        <f t="shared" si="2"/>
        <v>788.33335340023041</v>
      </c>
      <c r="J32"/>
      <c r="K32"/>
      <c r="L32"/>
      <c r="O32">
        <v>0.26137971229259327</v>
      </c>
      <c r="P32" s="4">
        <f t="shared" si="9"/>
        <v>3033.2627888948327</v>
      </c>
      <c r="Q32">
        <f t="shared" si="10"/>
        <v>3308.7239238297311</v>
      </c>
      <c r="R32">
        <f t="shared" si="11"/>
        <v>3016.0464501458919</v>
      </c>
      <c r="S32" s="25">
        <f t="shared" si="12"/>
        <v>3119.3443876234851</v>
      </c>
      <c r="T32" s="23">
        <f t="shared" si="7"/>
        <v>134.09587895792862</v>
      </c>
      <c r="U32" s="26">
        <f>$S$31-S32</f>
        <v>-254.1619752574552</v>
      </c>
      <c r="V32" s="41">
        <f>(U32*100)/$S$31</f>
        <v>-8.870708341657437</v>
      </c>
    </row>
    <row r="33" spans="1:23" x14ac:dyDescent="0.35">
      <c r="B33" t="s">
        <v>7</v>
      </c>
      <c r="C33" s="1">
        <v>2</v>
      </c>
      <c r="D33" s="17">
        <v>0.14573333039879799</v>
      </c>
      <c r="E33" s="13">
        <v>0.15463333204388618</v>
      </c>
      <c r="F33" s="18">
        <v>0.13983333483338356</v>
      </c>
      <c r="G33" s="4">
        <f t="shared" si="0"/>
        <v>741.16665199398994</v>
      </c>
      <c r="H33">
        <f t="shared" si="1"/>
        <v>785.66666021943092</v>
      </c>
      <c r="I33" s="15">
        <f t="shared" si="2"/>
        <v>711.6666741669178</v>
      </c>
      <c r="J33"/>
      <c r="K33"/>
      <c r="L33"/>
      <c r="O33">
        <v>0.43822448786821011</v>
      </c>
      <c r="P33" s="4">
        <f t="shared" si="9"/>
        <v>1691.294467818251</v>
      </c>
      <c r="Q33">
        <f t="shared" si="10"/>
        <v>1792.8406147301134</v>
      </c>
      <c r="R33">
        <f t="shared" si="11"/>
        <v>1623.9774222314604</v>
      </c>
      <c r="S33" s="25">
        <f t="shared" si="12"/>
        <v>1702.7041682599418</v>
      </c>
      <c r="T33" s="23">
        <f t="shared" si="7"/>
        <v>69.408598858912399</v>
      </c>
      <c r="U33" s="26">
        <f>$S$31-S33</f>
        <v>1162.4782441060881</v>
      </c>
      <c r="V33" s="41">
        <f>(U33*100)/$S$31</f>
        <v>40.572573637506345</v>
      </c>
    </row>
    <row r="34" spans="1:23" x14ac:dyDescent="0.35">
      <c r="B34" t="s">
        <v>8</v>
      </c>
      <c r="C34" s="1">
        <v>2</v>
      </c>
      <c r="D34" s="17">
        <v>0.14029999574025473</v>
      </c>
      <c r="E34" s="13">
        <v>0.13669999440511069</v>
      </c>
      <c r="F34" s="18">
        <v>0.17060000201066336</v>
      </c>
      <c r="G34" s="4">
        <f t="shared" si="0"/>
        <v>713.99997870127368</v>
      </c>
      <c r="H34">
        <f t="shared" si="1"/>
        <v>695.99997202555346</v>
      </c>
      <c r="I34" s="15">
        <f t="shared" si="2"/>
        <v>865.50001005331671</v>
      </c>
      <c r="J34"/>
      <c r="K34"/>
      <c r="L34"/>
      <c r="O34">
        <v>0.54325698875996697</v>
      </c>
      <c r="P34" s="4">
        <f t="shared" si="9"/>
        <v>1314.2950637985218</v>
      </c>
      <c r="Q34">
        <f t="shared" si="10"/>
        <v>1281.1615615184926</v>
      </c>
      <c r="R34">
        <f t="shared" si="11"/>
        <v>1593.1686622732614</v>
      </c>
      <c r="S34" s="25">
        <f t="shared" si="12"/>
        <v>1396.2084291967585</v>
      </c>
      <c r="T34" s="23">
        <f t="shared" si="7"/>
        <v>139.92726039743624</v>
      </c>
      <c r="U34" s="26">
        <f>$S$31-S34</f>
        <v>1468.9739831692714</v>
      </c>
      <c r="V34" s="41">
        <f>(U34*100)/$S$31</f>
        <v>51.269824107157355</v>
      </c>
    </row>
    <row r="35" spans="1:23" x14ac:dyDescent="0.35">
      <c r="A35" s="9" t="s">
        <v>17</v>
      </c>
      <c r="B35" t="s">
        <v>19</v>
      </c>
      <c r="C35" s="1">
        <v>24</v>
      </c>
      <c r="D35" s="17">
        <v>0.13246666143337885</v>
      </c>
      <c r="E35" s="13">
        <v>0.13756667325894037</v>
      </c>
      <c r="F35" s="18">
        <v>0.13386667023102441</v>
      </c>
      <c r="G35" s="4">
        <f t="shared" si="0"/>
        <v>674.8333071668942</v>
      </c>
      <c r="H35">
        <f t="shared" si="1"/>
        <v>700.33336629470182</v>
      </c>
      <c r="I35" s="15">
        <f t="shared" si="2"/>
        <v>681.83335115512205</v>
      </c>
      <c r="J35"/>
      <c r="K35"/>
      <c r="L35"/>
      <c r="O35">
        <v>0.34082556706146228</v>
      </c>
      <c r="P35" s="4">
        <f t="shared" si="9"/>
        <v>1979.9961399175172</v>
      </c>
      <c r="Q35">
        <f t="shared" si="10"/>
        <v>2054.814644138502</v>
      </c>
      <c r="R35">
        <f t="shared" si="11"/>
        <v>2000.5346342816019</v>
      </c>
      <c r="S35" s="25">
        <f t="shared" si="12"/>
        <v>2011.7818061125406</v>
      </c>
      <c r="T35" s="23">
        <f t="shared" si="7"/>
        <v>31.562913882301494</v>
      </c>
      <c r="U35" s="43"/>
      <c r="W35" s="26"/>
    </row>
    <row r="36" spans="1:23" x14ac:dyDescent="0.35">
      <c r="B36" t="s">
        <v>6</v>
      </c>
      <c r="C36" s="1">
        <v>24</v>
      </c>
      <c r="D36" s="17">
        <v>0.15450000142057738</v>
      </c>
      <c r="E36" s="13">
        <v>0.14950000618894896</v>
      </c>
      <c r="F36" s="18">
        <v>0.15589999531706175</v>
      </c>
      <c r="G36" s="4">
        <f t="shared" si="0"/>
        <v>785.00000710288691</v>
      </c>
      <c r="H36">
        <f t="shared" si="1"/>
        <v>760.00003094474482</v>
      </c>
      <c r="I36" s="15">
        <f t="shared" si="2"/>
        <v>791.99997658530879</v>
      </c>
      <c r="J36"/>
      <c r="K36"/>
      <c r="L36"/>
      <c r="O36">
        <v>0.26873055158579523</v>
      </c>
      <c r="P36" s="4">
        <f t="shared" si="9"/>
        <v>2921.1416508861921</v>
      </c>
      <c r="Q36">
        <f t="shared" si="10"/>
        <v>2828.1117515665364</v>
      </c>
      <c r="R36">
        <f t="shared" si="11"/>
        <v>2947.1899339753854</v>
      </c>
      <c r="S36" s="25">
        <f t="shared" si="12"/>
        <v>2898.8144454760381</v>
      </c>
      <c r="T36" s="23">
        <f t="shared" si="7"/>
        <v>51.112825901914874</v>
      </c>
      <c r="U36" s="44">
        <f>AVERAGE(S36:S37)</f>
        <v>1986.843120602786</v>
      </c>
      <c r="V36" s="26">
        <f>$S$35-U36</f>
        <v>24.938685509754578</v>
      </c>
      <c r="W36" s="41">
        <f>(V36*100)/$S$35</f>
        <v>1.2396317251692794</v>
      </c>
    </row>
    <row r="37" spans="1:23" x14ac:dyDescent="0.35">
      <c r="B37" t="s">
        <v>6</v>
      </c>
      <c r="C37" s="1">
        <v>24</v>
      </c>
      <c r="D37" s="17">
        <v>8.2433330516020448E-2</v>
      </c>
      <c r="E37" s="13">
        <v>8.2133340338865907E-2</v>
      </c>
      <c r="F37" s="18">
        <v>8.3933326105276734E-2</v>
      </c>
      <c r="G37" s="4">
        <f t="shared" si="0"/>
        <v>424.66665258010221</v>
      </c>
      <c r="H37">
        <f t="shared" si="1"/>
        <v>423.1667016943295</v>
      </c>
      <c r="I37" s="15">
        <f t="shared" si="2"/>
        <v>432.16663052638364</v>
      </c>
      <c r="J37"/>
      <c r="K37"/>
      <c r="L37"/>
      <c r="O37">
        <v>0.3969465598552484</v>
      </c>
      <c r="P37" s="4">
        <f t="shared" si="9"/>
        <v>1069.8333114033342</v>
      </c>
      <c r="Q37">
        <f t="shared" si="10"/>
        <v>1066.0545889316754</v>
      </c>
      <c r="R37">
        <f t="shared" si="11"/>
        <v>1088.7274868535924</v>
      </c>
      <c r="S37" s="25">
        <f t="shared" si="12"/>
        <v>1074.8717957295339</v>
      </c>
      <c r="T37" s="23">
        <f t="shared" si="7"/>
        <v>9.9181590453550577</v>
      </c>
      <c r="U37" s="43"/>
      <c r="V37" s="26"/>
      <c r="W37" s="41"/>
    </row>
    <row r="38" spans="1:23" x14ac:dyDescent="0.35">
      <c r="B38" t="s">
        <v>7</v>
      </c>
      <c r="C38" s="1">
        <v>24</v>
      </c>
      <c r="D38" s="17">
        <v>0.14680000022053719</v>
      </c>
      <c r="E38" s="13">
        <v>0.14680000022053719</v>
      </c>
      <c r="F38" s="18">
        <v>0.15060000494122505</v>
      </c>
      <c r="G38" s="4">
        <f t="shared" ref="G38:G49" si="15">(D38+0.0025)/0.0002</f>
        <v>746.50000110268593</v>
      </c>
      <c r="H38">
        <f t="shared" ref="H38:H49" si="16">(E38+0.0025)/0.0002</f>
        <v>746.50000110268593</v>
      </c>
      <c r="I38" s="15">
        <f t="shared" ref="I38:I49" si="17">(F38+0.0025)/0.0002</f>
        <v>765.50002470612526</v>
      </c>
      <c r="J38"/>
      <c r="K38"/>
      <c r="L38"/>
      <c r="O38">
        <v>0.31622844524965943</v>
      </c>
      <c r="P38" s="4">
        <f t="shared" si="9"/>
        <v>2360.6352063405652</v>
      </c>
      <c r="Q38">
        <f t="shared" si="10"/>
        <v>2360.6352063405652</v>
      </c>
      <c r="R38">
        <f t="shared" si="11"/>
        <v>2420.718427470274</v>
      </c>
      <c r="S38" s="25">
        <f t="shared" si="12"/>
        <v>2380.6629467171347</v>
      </c>
      <c r="T38" s="23">
        <f t="shared" si="7"/>
        <v>28.323502064231977</v>
      </c>
      <c r="U38" s="44">
        <f>AVERAGE(S38:S39)</f>
        <v>1666.5863614809273</v>
      </c>
      <c r="V38" s="26">
        <f>$S$35-U38</f>
        <v>345.19544463161333</v>
      </c>
      <c r="W38" s="41">
        <f>(V38*100)/$S$35</f>
        <v>17.158692040199455</v>
      </c>
    </row>
    <row r="39" spans="1:23" x14ac:dyDescent="0.35">
      <c r="B39" t="s">
        <v>7</v>
      </c>
      <c r="C39" s="1">
        <v>24</v>
      </c>
      <c r="D39" s="17">
        <v>0.13766666501760483</v>
      </c>
      <c r="E39" s="13">
        <v>0.12216667085886002</v>
      </c>
      <c r="F39" s="18">
        <v>0.1439666673541069</v>
      </c>
      <c r="G39" s="4">
        <f t="shared" si="15"/>
        <v>700.83332508802414</v>
      </c>
      <c r="H39">
        <f t="shared" si="16"/>
        <v>623.33335429430008</v>
      </c>
      <c r="I39" s="15">
        <f t="shared" si="17"/>
        <v>732.33333677053452</v>
      </c>
      <c r="J39"/>
      <c r="K39"/>
      <c r="L39"/>
      <c r="O39">
        <v>0.7196776584140453</v>
      </c>
      <c r="P39" s="4">
        <f t="shared" si="9"/>
        <v>973.81559215336983</v>
      </c>
      <c r="Q39">
        <f t="shared" si="10"/>
        <v>866.12853269329037</v>
      </c>
      <c r="R39">
        <f t="shared" si="11"/>
        <v>1017.5852038874996</v>
      </c>
      <c r="S39" s="25">
        <f t="shared" si="12"/>
        <v>952.50977624471989</v>
      </c>
      <c r="T39" s="23">
        <f t="shared" ref="T39:T49" si="18">_xlfn.STDEV.P(P39:R39)</f>
        <v>63.640836763604646</v>
      </c>
      <c r="U39" s="43"/>
      <c r="V39" s="26"/>
      <c r="W39" s="41"/>
    </row>
    <row r="40" spans="1:23" x14ac:dyDescent="0.35">
      <c r="B40" t="s">
        <v>8</v>
      </c>
      <c r="C40" s="1">
        <v>24</v>
      </c>
      <c r="D40" s="17">
        <v>6.8799997369448335E-2</v>
      </c>
      <c r="E40" s="13">
        <v>5.9599998096625008E-2</v>
      </c>
      <c r="F40" s="18">
        <v>5.8599996070067085E-2</v>
      </c>
      <c r="G40" s="4">
        <f t="shared" si="15"/>
        <v>356.49998684724164</v>
      </c>
      <c r="H40">
        <f t="shared" si="16"/>
        <v>310.49999048312503</v>
      </c>
      <c r="I40" s="15">
        <f t="shared" si="17"/>
        <v>305.49998035033542</v>
      </c>
      <c r="J40"/>
      <c r="K40"/>
      <c r="L40"/>
      <c r="O40">
        <v>0.35086231222252467</v>
      </c>
      <c r="P40" s="4">
        <f t="shared" si="9"/>
        <v>1016.0680541292832</v>
      </c>
      <c r="Q40">
        <f t="shared" si="10"/>
        <v>884.96250428344388</v>
      </c>
      <c r="R40">
        <f t="shared" si="11"/>
        <v>870.71187103327452</v>
      </c>
      <c r="S40" s="25">
        <f t="shared" si="12"/>
        <v>923.91414314866722</v>
      </c>
      <c r="T40" s="23">
        <f t="shared" si="18"/>
        <v>65.421849656798798</v>
      </c>
      <c r="U40" s="44">
        <f>AVERAGE(S40:S41)</f>
        <v>1030.8442237153251</v>
      </c>
      <c r="V40" s="26">
        <f>$S$35-U40</f>
        <v>980.93758239721546</v>
      </c>
      <c r="W40" s="41">
        <f t="shared" ref="W40" si="19">(V40*100)/$S$35</f>
        <v>48.75964080283272</v>
      </c>
    </row>
    <row r="41" spans="1:23" x14ac:dyDescent="0.35">
      <c r="A41" s="6"/>
      <c r="B41" s="6" t="s">
        <v>8</v>
      </c>
      <c r="C41" s="7">
        <v>24</v>
      </c>
      <c r="D41" s="19">
        <v>0.14206665878494582</v>
      </c>
      <c r="E41" s="20">
        <v>0.12516667072971663</v>
      </c>
      <c r="F41" s="21">
        <v>0.14476665978630385</v>
      </c>
      <c r="G41" s="5">
        <f t="shared" si="15"/>
        <v>722.83329392472911</v>
      </c>
      <c r="H41" s="6">
        <f t="shared" si="16"/>
        <v>638.33335364858317</v>
      </c>
      <c r="I41" s="16">
        <f t="shared" si="17"/>
        <v>736.33329893151927</v>
      </c>
      <c r="J41"/>
      <c r="K41"/>
      <c r="L41"/>
      <c r="O41" s="6">
        <v>0.61450381345724636</v>
      </c>
      <c r="P41" s="5">
        <f t="shared" si="9"/>
        <v>1176.2877269353507</v>
      </c>
      <c r="Q41" s="6">
        <f t="shared" si="10"/>
        <v>1038.778506608885</v>
      </c>
      <c r="R41" s="6">
        <f t="shared" si="11"/>
        <v>1198.2566793017129</v>
      </c>
      <c r="S41" s="33">
        <f t="shared" si="12"/>
        <v>1137.7743042819829</v>
      </c>
      <c r="T41" s="24">
        <f t="shared" si="18"/>
        <v>70.57282141976269</v>
      </c>
      <c r="U41" s="45"/>
      <c r="V41" s="27"/>
      <c r="W41" s="6"/>
    </row>
    <row r="42" spans="1:23" ht="15.5" x14ac:dyDescent="0.35">
      <c r="A42" s="10" t="s">
        <v>20</v>
      </c>
      <c r="B42" t="s">
        <v>19</v>
      </c>
      <c r="C42" s="1">
        <v>2</v>
      </c>
      <c r="D42" s="17">
        <v>0.93069997554024064</v>
      </c>
      <c r="E42" s="13">
        <v>0.90480002885063493</v>
      </c>
      <c r="F42" s="18">
        <v>0.90049997096260392</v>
      </c>
      <c r="G42" s="4">
        <f t="shared" si="15"/>
        <v>4665.9998777012024</v>
      </c>
      <c r="H42">
        <f t="shared" si="16"/>
        <v>4536.5001442531739</v>
      </c>
      <c r="I42" s="15">
        <f t="shared" si="17"/>
        <v>4514.9998548130188</v>
      </c>
      <c r="J42"/>
      <c r="K42"/>
      <c r="L42"/>
      <c r="O42">
        <v>6.7100000878175123E-2</v>
      </c>
      <c r="P42" s="4">
        <f t="shared" si="9"/>
        <v>69538.000247908509</v>
      </c>
      <c r="Q42">
        <f t="shared" si="10"/>
        <v>67608.048955014412</v>
      </c>
      <c r="R42">
        <f t="shared" si="11"/>
        <v>67287.627358013386</v>
      </c>
      <c r="S42" s="25">
        <f t="shared" si="12"/>
        <v>68144.558853645431</v>
      </c>
      <c r="T42" s="23">
        <f t="shared" si="18"/>
        <v>993.95730605512267</v>
      </c>
    </row>
    <row r="43" spans="1:23" x14ac:dyDescent="0.35">
      <c r="B43" t="s">
        <v>21</v>
      </c>
      <c r="C43" s="1">
        <v>2</v>
      </c>
      <c r="D43" s="17">
        <v>1.0102667075892289</v>
      </c>
      <c r="E43" s="13">
        <v>1.0334666234751542</v>
      </c>
      <c r="F43" s="18">
        <v>1.0247666103144486</v>
      </c>
      <c r="G43" s="4">
        <f t="shared" si="15"/>
        <v>5063.8335379461441</v>
      </c>
      <c r="H43">
        <f t="shared" si="16"/>
        <v>5179.8331173757706</v>
      </c>
      <c r="I43" s="15">
        <f t="shared" si="17"/>
        <v>5136.3330515722428</v>
      </c>
      <c r="J43"/>
      <c r="K43"/>
      <c r="L43"/>
      <c r="O43">
        <v>6.2300000339746475E-2</v>
      </c>
      <c r="P43" s="4">
        <f t="shared" si="9"/>
        <v>81281.436762938407</v>
      </c>
      <c r="Q43">
        <f t="shared" si="10"/>
        <v>83143.388268508788</v>
      </c>
      <c r="R43">
        <f t="shared" si="11"/>
        <v>82445.152866160395</v>
      </c>
      <c r="S43" s="25">
        <f t="shared" si="12"/>
        <v>82289.992632535868</v>
      </c>
      <c r="T43" s="23">
        <f t="shared" si="18"/>
        <v>768.01557095663406</v>
      </c>
      <c r="U43" s="26">
        <f>$S$42-S43</f>
        <v>-14145.433778890438</v>
      </c>
      <c r="V43" s="41">
        <f>(U43*100)/$S$42</f>
        <v>-20.757979825316191</v>
      </c>
    </row>
    <row r="44" spans="1:23" x14ac:dyDescent="0.35">
      <c r="B44" t="s">
        <v>22</v>
      </c>
      <c r="C44" s="1">
        <v>2</v>
      </c>
      <c r="D44" s="17">
        <v>1.0737999665240447</v>
      </c>
      <c r="E44" s="13">
        <v>1.0325000273684661</v>
      </c>
      <c r="F44" s="18">
        <v>0.93990003938476241</v>
      </c>
      <c r="G44" s="4">
        <f t="shared" si="15"/>
        <v>5381.4998326202231</v>
      </c>
      <c r="H44">
        <f t="shared" si="16"/>
        <v>5175.00013684233</v>
      </c>
      <c r="I44" s="15">
        <f t="shared" si="17"/>
        <v>4712.0001969238119</v>
      </c>
      <c r="J44"/>
      <c r="K44"/>
      <c r="L44"/>
      <c r="O44">
        <v>0.10089999934037526</v>
      </c>
      <c r="P44" s="4">
        <f t="shared" si="9"/>
        <v>53334.983823600574</v>
      </c>
      <c r="Q44">
        <f t="shared" si="10"/>
        <v>51288.406052263941</v>
      </c>
      <c r="R44">
        <f t="shared" si="11"/>
        <v>46699.704932884961</v>
      </c>
      <c r="S44" s="25">
        <f t="shared" si="12"/>
        <v>50441.03160291649</v>
      </c>
      <c r="T44" s="23">
        <f t="shared" si="18"/>
        <v>2774.3184247005274</v>
      </c>
      <c r="U44" s="26">
        <f>$S$42-S44</f>
        <v>17703.527250728941</v>
      </c>
      <c r="V44" s="41">
        <f>(U44*100)/$S$42</f>
        <v>25.979370251337212</v>
      </c>
    </row>
    <row r="45" spans="1:23" x14ac:dyDescent="0.35">
      <c r="B45" t="s">
        <v>23</v>
      </c>
      <c r="C45" s="1">
        <v>2</v>
      </c>
      <c r="D45" s="17">
        <v>0.73029999434947968</v>
      </c>
      <c r="E45" s="13">
        <v>0.71949999034404755</v>
      </c>
      <c r="F45" s="18">
        <v>0.71710000932216644</v>
      </c>
      <c r="G45" s="4">
        <f>(D45+0.0025)/0.0002</f>
        <v>3663.9999717473979</v>
      </c>
      <c r="H45">
        <f>(E45+0.0025)/0.0002</f>
        <v>3609.9999517202373</v>
      </c>
      <c r="I45" s="15">
        <f>(F45+0.0025)/0.0002</f>
        <v>3598.0000466108318</v>
      </c>
      <c r="J45"/>
      <c r="K45"/>
      <c r="L45"/>
      <c r="O45">
        <v>7.0999999841054276E-2</v>
      </c>
      <c r="P45" s="4">
        <f t="shared" si="9"/>
        <v>51605.633520421026</v>
      </c>
      <c r="Q45">
        <f t="shared" si="10"/>
        <v>50845.069856363996</v>
      </c>
      <c r="R45">
        <f t="shared" si="11"/>
        <v>50676.057107965833</v>
      </c>
      <c r="S45" s="25">
        <f>AVERAGE(P45:R45)</f>
        <v>51042.253494916949</v>
      </c>
      <c r="T45" s="23">
        <f>_xlfn.STDEV.P(P45:R45)</f>
        <v>404.30113952597588</v>
      </c>
      <c r="U45" s="26">
        <f>$S$42-S45</f>
        <v>17102.305358728481</v>
      </c>
      <c r="V45" s="41">
        <f>(U45*100)/$S$42</f>
        <v>25.097096006534034</v>
      </c>
    </row>
    <row r="46" spans="1:23" x14ac:dyDescent="0.35">
      <c r="B46" t="s">
        <v>19</v>
      </c>
      <c r="C46" s="1">
        <v>24</v>
      </c>
      <c r="D46" s="17">
        <v>1.1990333298842113</v>
      </c>
      <c r="E46" s="13">
        <v>1.1403333644072216</v>
      </c>
      <c r="F46" s="18">
        <v>1.1058333615461986</v>
      </c>
      <c r="G46" s="4">
        <f t="shared" si="15"/>
        <v>6007.6666494210558</v>
      </c>
      <c r="H46">
        <f t="shared" si="16"/>
        <v>5714.1668220361071</v>
      </c>
      <c r="I46" s="15">
        <f t="shared" si="17"/>
        <v>5541.6668077309923</v>
      </c>
      <c r="J46"/>
      <c r="K46"/>
      <c r="L46"/>
      <c r="O46">
        <v>8.4933333098888397E-2</v>
      </c>
      <c r="P46" s="4">
        <f t="shared" si="9"/>
        <v>70733.908940395559</v>
      </c>
      <c r="Q46">
        <f t="shared" si="10"/>
        <v>67278.259471850324</v>
      </c>
      <c r="R46">
        <f t="shared" si="11"/>
        <v>65247.254588240357</v>
      </c>
      <c r="S46" s="25">
        <f t="shared" si="12"/>
        <v>67753.141000162068</v>
      </c>
      <c r="T46" s="23">
        <f t="shared" si="18"/>
        <v>2264.9471435267069</v>
      </c>
    </row>
    <row r="47" spans="1:23" x14ac:dyDescent="0.35">
      <c r="B47" t="s">
        <v>21</v>
      </c>
      <c r="C47" s="1">
        <v>24</v>
      </c>
      <c r="D47" s="17">
        <v>1.0811666697263718</v>
      </c>
      <c r="E47" s="13">
        <v>1.0643666237592697</v>
      </c>
      <c r="F47" s="18">
        <v>1.1237667053937912</v>
      </c>
      <c r="G47" s="4">
        <f t="shared" si="15"/>
        <v>5418.3333486318579</v>
      </c>
      <c r="H47">
        <f t="shared" si="16"/>
        <v>5334.3331187963477</v>
      </c>
      <c r="I47" s="15">
        <f t="shared" si="17"/>
        <v>5631.3335269689551</v>
      </c>
      <c r="J47"/>
      <c r="K47"/>
      <c r="L47"/>
      <c r="O47">
        <v>7.7833334604899093E-2</v>
      </c>
      <c r="P47" s="4">
        <f t="shared" si="9"/>
        <v>69614.56008709679</v>
      </c>
      <c r="Q47">
        <f t="shared" si="10"/>
        <v>68535.3280297538</v>
      </c>
      <c r="R47">
        <f t="shared" si="11"/>
        <v>72351.179036012938</v>
      </c>
      <c r="S47" s="25">
        <f t="shared" ref="S47:S49" si="20">AVERAGE(P47:R47)</f>
        <v>70167.022384287833</v>
      </c>
      <c r="T47" s="23">
        <f t="shared" si="18"/>
        <v>1606.0491208460239</v>
      </c>
      <c r="U47" s="26">
        <f>$S$46-S47</f>
        <v>-2413.8813841257652</v>
      </c>
      <c r="V47" s="41">
        <f t="shared" ref="V47:V48" si="21">(U47*1000)/$S$46</f>
        <v>-35.627593768973625</v>
      </c>
    </row>
    <row r="48" spans="1:23" x14ac:dyDescent="0.35">
      <c r="B48" t="s">
        <v>22</v>
      </c>
      <c r="C48" s="1">
        <v>24</v>
      </c>
      <c r="D48" s="17">
        <v>0.81633335848649347</v>
      </c>
      <c r="E48" s="13">
        <v>0.82853335638840997</v>
      </c>
      <c r="F48" s="18">
        <v>0.84573334952195489</v>
      </c>
      <c r="G48" s="4">
        <f t="shared" si="15"/>
        <v>4094.166792432467</v>
      </c>
      <c r="H48">
        <f t="shared" si="16"/>
        <v>4155.1667819420491</v>
      </c>
      <c r="I48" s="15">
        <f t="shared" si="17"/>
        <v>4241.1667476097737</v>
      </c>
      <c r="J48"/>
      <c r="K48"/>
      <c r="L48"/>
      <c r="O48">
        <v>6.2200001130501427E-2</v>
      </c>
      <c r="P48" s="4">
        <f t="shared" si="9"/>
        <v>65822.616045336108</v>
      </c>
      <c r="Q48">
        <f t="shared" si="10"/>
        <v>66803.323254353643</v>
      </c>
      <c r="R48">
        <f t="shared" si="11"/>
        <v>68185.959333206585</v>
      </c>
      <c r="S48" s="25">
        <f t="shared" si="20"/>
        <v>66937.299544298774</v>
      </c>
      <c r="T48" s="23">
        <f t="shared" si="18"/>
        <v>969.47068333918048</v>
      </c>
      <c r="U48" s="26">
        <f>$S$46-S48</f>
        <v>815.84145586329396</v>
      </c>
      <c r="V48" s="41">
        <f t="shared" si="21"/>
        <v>12.041382049894077</v>
      </c>
    </row>
    <row r="49" spans="2:22" x14ac:dyDescent="0.35">
      <c r="B49" t="s">
        <v>23</v>
      </c>
      <c r="C49" s="1">
        <v>24</v>
      </c>
      <c r="D49" s="17">
        <v>0.73029999434947968</v>
      </c>
      <c r="E49" s="13">
        <v>0.71949999034404755</v>
      </c>
      <c r="F49" s="18">
        <v>0.71710000932216644</v>
      </c>
      <c r="G49" s="4">
        <f t="shared" si="15"/>
        <v>3663.9999717473979</v>
      </c>
      <c r="H49">
        <f t="shared" si="16"/>
        <v>3609.9999517202373</v>
      </c>
      <c r="I49" s="15">
        <f t="shared" si="17"/>
        <v>3598.0000466108318</v>
      </c>
      <c r="J49"/>
      <c r="K49"/>
      <c r="L49"/>
      <c r="O49">
        <v>7.0999999841054276E-2</v>
      </c>
      <c r="P49" s="4">
        <f t="shared" si="9"/>
        <v>51605.633520421026</v>
      </c>
      <c r="Q49">
        <f t="shared" si="10"/>
        <v>50845.069856363996</v>
      </c>
      <c r="R49">
        <f t="shared" si="11"/>
        <v>50676.057107965833</v>
      </c>
      <c r="S49" s="25">
        <f t="shared" si="20"/>
        <v>51042.253494916949</v>
      </c>
      <c r="T49" s="23">
        <f t="shared" si="18"/>
        <v>404.30113952597588</v>
      </c>
      <c r="U49" s="26">
        <f>$S$46-S49</f>
        <v>16710.887505245119</v>
      </c>
      <c r="V49" s="41">
        <f>(U49*100)/$S$46</f>
        <v>24.664373132465023</v>
      </c>
    </row>
  </sheetData>
  <mergeCells count="5">
    <mergeCell ref="A3:V3"/>
    <mergeCell ref="A1:V1"/>
    <mergeCell ref="P6:R6"/>
    <mergeCell ref="Y8:AD8"/>
    <mergeCell ref="Y16:A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0768-DB6F-43F9-9A59-72A4E383AD1D}">
  <dimension ref="A1:AE272"/>
  <sheetViews>
    <sheetView topLeftCell="A14" zoomScale="80" zoomScaleNormal="80" workbookViewId="0">
      <selection activeCell="S22" sqref="S22"/>
    </sheetView>
  </sheetViews>
  <sheetFormatPr defaultRowHeight="14.5" x14ac:dyDescent="0.35"/>
  <cols>
    <col min="17" max="20" width="10" bestFit="1" customWidth="1"/>
    <col min="22" max="22" width="10.6328125" bestFit="1" customWidth="1"/>
    <col min="23" max="23" width="12.54296875" customWidth="1"/>
    <col min="31" max="31" width="9.54296875" bestFit="1" customWidth="1"/>
  </cols>
  <sheetData>
    <row r="1" spans="1:31" ht="21" x14ac:dyDescent="0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31" x14ac:dyDescent="0.35">
      <c r="C2" s="1"/>
      <c r="J2" s="8"/>
      <c r="K2" s="1"/>
      <c r="L2" s="8"/>
      <c r="M2" s="8"/>
      <c r="T2" s="8"/>
      <c r="U2" s="8"/>
    </row>
    <row r="3" spans="1:31" ht="18.5" x14ac:dyDescent="0.45">
      <c r="A3" s="76" t="s">
        <v>38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1:31" x14ac:dyDescent="0.35">
      <c r="C4" s="1"/>
      <c r="J4" s="8"/>
      <c r="K4" s="1"/>
      <c r="L4" s="8"/>
      <c r="M4" s="8"/>
      <c r="T4" s="8"/>
      <c r="U4" s="8"/>
    </row>
    <row r="5" spans="1:31" x14ac:dyDescent="0.35">
      <c r="C5" s="1"/>
      <c r="G5" t="s">
        <v>25</v>
      </c>
      <c r="J5" s="8"/>
      <c r="K5" s="1"/>
      <c r="L5" s="8"/>
      <c r="M5" s="8"/>
      <c r="T5" s="8"/>
      <c r="U5" s="8"/>
    </row>
    <row r="6" spans="1:31" ht="58" x14ac:dyDescent="0.35">
      <c r="B6" s="11" t="s">
        <v>3</v>
      </c>
      <c r="C6" s="12" t="s">
        <v>4</v>
      </c>
      <c r="D6" s="81" t="s">
        <v>27</v>
      </c>
      <c r="E6" s="82"/>
      <c r="F6" s="83"/>
      <c r="G6" s="84" t="s">
        <v>26</v>
      </c>
      <c r="H6" s="85"/>
      <c r="I6" s="86"/>
      <c r="M6" s="22"/>
      <c r="N6" s="12"/>
      <c r="O6" s="12"/>
      <c r="P6" s="12" t="s">
        <v>9</v>
      </c>
      <c r="Q6" s="78" t="s">
        <v>28</v>
      </c>
      <c r="R6" s="79"/>
      <c r="S6" s="79"/>
      <c r="T6" s="28" t="s">
        <v>10</v>
      </c>
      <c r="U6" s="29" t="s">
        <v>18</v>
      </c>
      <c r="V6" s="31" t="s">
        <v>13</v>
      </c>
      <c r="W6" s="32" t="s">
        <v>14</v>
      </c>
      <c r="X6" s="12"/>
    </row>
    <row r="7" spans="1:31" ht="15.5" x14ac:dyDescent="0.35">
      <c r="A7" s="54" t="s">
        <v>35</v>
      </c>
      <c r="B7" t="s">
        <v>5</v>
      </c>
      <c r="C7" s="1">
        <v>2</v>
      </c>
      <c r="D7" s="17">
        <v>5.3733336428801216E-2</v>
      </c>
      <c r="E7" s="13">
        <v>5.123333136240641E-2</v>
      </c>
      <c r="F7" s="18">
        <v>5.03333310286204E-2</v>
      </c>
      <c r="G7" s="4">
        <f t="shared" ref="G7:I12" si="0">(D7+0.0025)/0.0002</f>
        <v>281.16668214400607</v>
      </c>
      <c r="H7">
        <f t="shared" si="0"/>
        <v>268.66665681203204</v>
      </c>
      <c r="I7" s="15">
        <f t="shared" si="0"/>
        <v>264.16665514310199</v>
      </c>
      <c r="M7" s="8"/>
      <c r="P7">
        <v>0.1</v>
      </c>
      <c r="Q7" s="34">
        <f>G7/P7</f>
        <v>2811.6668214400606</v>
      </c>
      <c r="R7" s="26">
        <f>H7/P7</f>
        <v>2686.6665681203203</v>
      </c>
      <c r="S7" s="26">
        <f>I7/P7</f>
        <v>2641.6665514310198</v>
      </c>
      <c r="T7" s="25">
        <f>AVERAGE(Q7:S7)</f>
        <v>2713.3333136638003</v>
      </c>
      <c r="U7" s="23">
        <f>_xlfn.STDEV.P(Q7:S7)</f>
        <v>71.91828436587933</v>
      </c>
      <c r="V7" s="4"/>
      <c r="W7" s="8"/>
    </row>
    <row r="8" spans="1:31" ht="15.5" x14ac:dyDescent="0.35">
      <c r="A8" s="10"/>
      <c r="B8" s="55" t="s">
        <v>40</v>
      </c>
      <c r="C8" s="1"/>
      <c r="D8" s="17">
        <v>8.9099998271465294E-2</v>
      </c>
      <c r="E8" s="13">
        <v>8.0500006675720215E-2</v>
      </c>
      <c r="F8" s="18">
        <v>9.960000216960907E-2</v>
      </c>
      <c r="G8" s="4">
        <f t="shared" ref="G8" si="1">(D8+0.0025)/0.0002</f>
        <v>457.99999135732645</v>
      </c>
      <c r="H8">
        <f t="shared" ref="H8" si="2">(E8+0.0025)/0.0002</f>
        <v>415.00003337860107</v>
      </c>
      <c r="I8" s="15">
        <f t="shared" ref="I8" si="3">(F8+0.0025)/0.0002</f>
        <v>510.50001084804535</v>
      </c>
      <c r="M8" s="8"/>
      <c r="P8">
        <v>0.20388747627262599</v>
      </c>
      <c r="Q8" s="34">
        <f t="shared" ref="Q8:Q16" si="4">G8/P8</f>
        <v>2246.3370469352253</v>
      </c>
      <c r="R8" s="26">
        <f t="shared" ref="R8:R16" si="5">H8/P8</f>
        <v>2035.4366092779928</v>
      </c>
      <c r="S8" s="26">
        <f t="shared" ref="S8:S16" si="6">I8/P8</f>
        <v>2503.8321145602667</v>
      </c>
      <c r="T8" s="25">
        <f>AVERAGE(Q8:S8)</f>
        <v>2261.8685902578281</v>
      </c>
      <c r="U8" s="23">
        <f>_xlfn.STDEV.P(Q8:S8)</f>
        <v>191.53678318736516</v>
      </c>
      <c r="V8" s="34">
        <f>$T$7-T8</f>
        <v>451.46472340597211</v>
      </c>
      <c r="W8" s="8">
        <f>(V8*100)/$T$7</f>
        <v>16.638749140493971</v>
      </c>
    </row>
    <row r="9" spans="1:31" x14ac:dyDescent="0.35">
      <c r="B9" t="s">
        <v>6</v>
      </c>
      <c r="C9" s="1">
        <v>2</v>
      </c>
      <c r="D9" s="17">
        <v>6.6466665714979195E-2</v>
      </c>
      <c r="E9" s="13">
        <v>6.496666744351387E-2</v>
      </c>
      <c r="F9" s="18">
        <v>6.5166664034128199E-2</v>
      </c>
      <c r="G9" s="4">
        <f t="shared" si="0"/>
        <v>344.83332857489597</v>
      </c>
      <c r="H9">
        <f t="shared" si="0"/>
        <v>337.33333721756935</v>
      </c>
      <c r="I9" s="15">
        <f t="shared" si="0"/>
        <v>338.333320170641</v>
      </c>
      <c r="M9" s="8"/>
      <c r="P9">
        <v>0.16212043321567399</v>
      </c>
      <c r="Q9" s="34">
        <f t="shared" si="4"/>
        <v>2127.0195356322124</v>
      </c>
      <c r="R9" s="26">
        <f t="shared" si="5"/>
        <v>2080.7576844357677</v>
      </c>
      <c r="S9" s="26">
        <f t="shared" si="6"/>
        <v>2086.9258332202048</v>
      </c>
      <c r="T9" s="25">
        <f t="shared" ref="T9:T16" si="7">AVERAGE(Q9:S9)</f>
        <v>2098.2343510960618</v>
      </c>
      <c r="U9" s="23">
        <f t="shared" ref="U9:U36" si="8">_xlfn.STDEV.P(Q9:S9)</f>
        <v>20.509374302855232</v>
      </c>
      <c r="V9" s="34">
        <f>$T$7-T9</f>
        <v>615.09896256773845</v>
      </c>
      <c r="W9" s="53">
        <f>(V9*100)/$T$7</f>
        <v>22.66949509926495</v>
      </c>
      <c r="Z9" t="s">
        <v>29</v>
      </c>
    </row>
    <row r="10" spans="1:31" ht="15.5" x14ac:dyDescent="0.35">
      <c r="B10" t="s">
        <v>7</v>
      </c>
      <c r="C10" s="1">
        <v>2</v>
      </c>
      <c r="D10" s="17">
        <v>8.1233331312735885E-2</v>
      </c>
      <c r="E10" s="13">
        <v>8.243333672483763E-2</v>
      </c>
      <c r="F10" s="18">
        <v>8.0833331992228835E-2</v>
      </c>
      <c r="G10" s="4">
        <f t="shared" si="0"/>
        <v>418.6666565636794</v>
      </c>
      <c r="H10">
        <f t="shared" si="0"/>
        <v>424.66668362418812</v>
      </c>
      <c r="I10" s="15">
        <f t="shared" si="0"/>
        <v>416.66665996114415</v>
      </c>
      <c r="M10" s="8"/>
      <c r="P10">
        <v>0.246183224155096</v>
      </c>
      <c r="Q10" s="34">
        <f t="shared" si="4"/>
        <v>1700.6303252406769</v>
      </c>
      <c r="R10" s="26">
        <f t="shared" si="5"/>
        <v>1725.0025263973598</v>
      </c>
      <c r="S10" s="26">
        <f t="shared" si="6"/>
        <v>1692.5063086290688</v>
      </c>
      <c r="T10" s="25">
        <f t="shared" si="7"/>
        <v>1706.0463867557019</v>
      </c>
      <c r="U10" s="23">
        <f t="shared" si="8"/>
        <v>13.808242322660002</v>
      </c>
      <c r="V10" s="34">
        <f>$T$7-T10</f>
        <v>1007.2869269080984</v>
      </c>
      <c r="W10" s="53">
        <f>(V10*100)/$T$7</f>
        <v>37.123597083911669</v>
      </c>
      <c r="Z10" s="80" t="s">
        <v>30</v>
      </c>
      <c r="AA10" s="80"/>
      <c r="AB10" s="80"/>
      <c r="AC10" s="80"/>
    </row>
    <row r="11" spans="1:31" ht="16.5" x14ac:dyDescent="0.45">
      <c r="B11" t="s">
        <v>8</v>
      </c>
      <c r="C11" s="1">
        <v>2</v>
      </c>
      <c r="D11" s="17">
        <v>7.4533335864543915E-2</v>
      </c>
      <c r="E11" s="13">
        <v>6.613333523273468E-2</v>
      </c>
      <c r="F11" s="18">
        <v>6.5933331847190857E-2</v>
      </c>
      <c r="G11" s="4">
        <f t="shared" si="0"/>
        <v>385.16667932271957</v>
      </c>
      <c r="H11">
        <f t="shared" si="0"/>
        <v>343.1666761636734</v>
      </c>
      <c r="I11" s="15">
        <f t="shared" si="0"/>
        <v>342.16665923595428</v>
      </c>
      <c r="M11" s="8"/>
      <c r="P11">
        <v>0.23480349972924172</v>
      </c>
      <c r="Q11" s="34">
        <f t="shared" si="4"/>
        <v>1640.3787838207936</v>
      </c>
      <c r="R11" s="26">
        <f t="shared" si="5"/>
        <v>1461.5057976537325</v>
      </c>
      <c r="S11" s="26">
        <f t="shared" si="6"/>
        <v>1457.2468452579112</v>
      </c>
      <c r="T11" s="25">
        <f t="shared" si="7"/>
        <v>1519.7104755774792</v>
      </c>
      <c r="U11" s="23">
        <f t="shared" si="8"/>
        <v>85.343092396143916</v>
      </c>
      <c r="V11" s="34">
        <f t="shared" ref="V11" si="9">$T$7-T11</f>
        <v>1193.6228380863211</v>
      </c>
      <c r="W11" s="53">
        <f>(V11*100)/$T$7</f>
        <v>43.991014007585306</v>
      </c>
      <c r="AA11" s="48" t="s">
        <v>35</v>
      </c>
      <c r="AB11" s="48" t="s">
        <v>20</v>
      </c>
      <c r="AC11" s="48" t="s">
        <v>24</v>
      </c>
      <c r="AD11" s="49"/>
      <c r="AE11" s="48"/>
    </row>
    <row r="12" spans="1:31" ht="16.5" x14ac:dyDescent="0.45">
      <c r="B12" t="s">
        <v>5</v>
      </c>
      <c r="C12" s="1">
        <v>24</v>
      </c>
      <c r="D12" s="17">
        <v>6.4933334787686675E-2</v>
      </c>
      <c r="E12" s="13">
        <v>6.7633335789044707E-2</v>
      </c>
      <c r="F12" s="18">
        <v>6.7733327945073502E-2</v>
      </c>
      <c r="G12" s="4">
        <f t="shared" si="0"/>
        <v>337.16667393843335</v>
      </c>
      <c r="H12">
        <f t="shared" si="0"/>
        <v>350.66667894522351</v>
      </c>
      <c r="I12" s="15">
        <f t="shared" si="0"/>
        <v>351.16663972536747</v>
      </c>
      <c r="M12" s="8"/>
      <c r="P12">
        <v>0.155651690507629</v>
      </c>
      <c r="Q12" s="34">
        <f t="shared" si="4"/>
        <v>2166.161336499636</v>
      </c>
      <c r="R12" s="26">
        <f t="shared" si="5"/>
        <v>2252.8934816036335</v>
      </c>
      <c r="S12" s="26">
        <f t="shared" si="6"/>
        <v>2256.1055301108704</v>
      </c>
      <c r="T12" s="25">
        <f t="shared" si="7"/>
        <v>2225.0534494047133</v>
      </c>
      <c r="U12" s="23">
        <f t="shared" si="8"/>
        <v>41.663653510155896</v>
      </c>
      <c r="V12" s="4"/>
      <c r="W12" s="8"/>
      <c r="Z12" s="47" t="s">
        <v>6</v>
      </c>
      <c r="AA12" s="50">
        <v>22.66949509926495</v>
      </c>
      <c r="AB12" s="50">
        <v>5.110802359805815</v>
      </c>
      <c r="AC12" s="50">
        <v>6.071059121962544</v>
      </c>
      <c r="AD12" s="8"/>
    </row>
    <row r="13" spans="1:31" ht="16.5" x14ac:dyDescent="0.45">
      <c r="B13" s="55" t="s">
        <v>40</v>
      </c>
      <c r="C13" s="1"/>
      <c r="D13" s="17">
        <v>8.883332833647728E-2</v>
      </c>
      <c r="E13" s="13">
        <v>8.3433341234922409E-2</v>
      </c>
      <c r="F13" s="18">
        <v>8.3533328026533127E-2</v>
      </c>
      <c r="G13" s="4">
        <f t="shared" ref="G13" si="10">(D13+0.0025)/0.0002</f>
        <v>456.6666416823864</v>
      </c>
      <c r="H13">
        <f t="shared" ref="H13" si="11">(E13+0.0025)/0.0002</f>
        <v>429.66670617461205</v>
      </c>
      <c r="I13" s="15">
        <f t="shared" ref="I13" si="12">(F13+0.0025)/0.0002</f>
        <v>430.16664013266563</v>
      </c>
      <c r="M13" s="8"/>
      <c r="P13">
        <v>0.22285553862423699</v>
      </c>
      <c r="Q13" s="34">
        <f t="shared" si="4"/>
        <v>2049.159937875203</v>
      </c>
      <c r="R13" s="26">
        <f t="shared" si="5"/>
        <v>1928.005508981696</v>
      </c>
      <c r="S13" s="26">
        <f t="shared" si="6"/>
        <v>1930.2488185316397</v>
      </c>
      <c r="T13" s="25">
        <f t="shared" ref="T13" si="13">AVERAGE(Q13:S13)</f>
        <v>1969.1380884628463</v>
      </c>
      <c r="U13" s="23">
        <f t="shared" ref="U13" si="14">_xlfn.STDEV.P(Q13:S13)</f>
        <v>56.59140333398495</v>
      </c>
      <c r="V13" s="34">
        <f>$T$12-T13</f>
        <v>255.91536094186699</v>
      </c>
      <c r="W13" s="8">
        <f>(V13*100)/$T$12</f>
        <v>11.50153768262664</v>
      </c>
      <c r="Z13" s="47"/>
      <c r="AA13" s="50"/>
      <c r="AB13" s="50"/>
      <c r="AC13" s="50"/>
      <c r="AD13" s="8"/>
    </row>
    <row r="14" spans="1:31" ht="16.5" x14ac:dyDescent="0.45">
      <c r="B14" t="s">
        <v>6</v>
      </c>
      <c r="C14" s="1">
        <v>24</v>
      </c>
      <c r="D14" s="17">
        <v>0.13356666156649599</v>
      </c>
      <c r="E14" s="13">
        <v>0.13526666602492299</v>
      </c>
      <c r="F14" s="18">
        <v>0.13396666571497917</v>
      </c>
      <c r="G14" s="4">
        <f t="shared" ref="G14:I36" si="15">(D14+0.0025)/0.0002</f>
        <v>680.33330783247993</v>
      </c>
      <c r="H14">
        <f t="shared" si="15"/>
        <v>688.83333012461492</v>
      </c>
      <c r="I14" s="15">
        <f t="shared" si="15"/>
        <v>682.33332857489586</v>
      </c>
      <c r="M14" s="8"/>
      <c r="P14">
        <v>0.35247949315155502</v>
      </c>
      <c r="Q14" s="34">
        <f t="shared" si="4"/>
        <v>1930.1358548537125</v>
      </c>
      <c r="R14" s="26">
        <f t="shared" si="5"/>
        <v>1954.2507961688382</v>
      </c>
      <c r="S14" s="26">
        <f t="shared" si="6"/>
        <v>1935.8100026588331</v>
      </c>
      <c r="T14" s="25">
        <f t="shared" si="7"/>
        <v>1940.0655512271278</v>
      </c>
      <c r="U14" s="23">
        <f t="shared" si="8"/>
        <v>10.294492665848907</v>
      </c>
      <c r="V14" s="34">
        <f t="shared" ref="V14:V16" si="16">$T$12-T14</f>
        <v>284.98789817758552</v>
      </c>
      <c r="W14" s="8">
        <f t="shared" ref="W14:W15" si="17">(V14*100)/$T$12</f>
        <v>12.808137182225023</v>
      </c>
      <c r="Z14" s="47" t="s">
        <v>7</v>
      </c>
      <c r="AA14" s="50">
        <v>37.123597083911669</v>
      </c>
      <c r="AB14" s="50">
        <v>23.943613655132001</v>
      </c>
      <c r="AC14" s="50">
        <v>47.247876638074501</v>
      </c>
      <c r="AD14" s="53"/>
    </row>
    <row r="15" spans="1:31" ht="16.5" x14ac:dyDescent="0.45">
      <c r="B15" t="s">
        <v>7</v>
      </c>
      <c r="C15" s="1">
        <v>24</v>
      </c>
      <c r="D15" s="17">
        <v>5.2333329786857001E-2</v>
      </c>
      <c r="E15" s="13">
        <v>5.1533335198958717E-2</v>
      </c>
      <c r="F15" s="18">
        <v>5.9133329739173256E-2</v>
      </c>
      <c r="G15" s="4">
        <f t="shared" si="15"/>
        <v>274.16664893428498</v>
      </c>
      <c r="H15">
        <f t="shared" si="15"/>
        <v>270.16667599479359</v>
      </c>
      <c r="I15" s="15">
        <f t="shared" si="15"/>
        <v>308.16664869586629</v>
      </c>
      <c r="M15" s="8"/>
      <c r="P15">
        <v>0.23271981007371301</v>
      </c>
      <c r="Q15" s="34">
        <f t="shared" si="4"/>
        <v>1178.0975966224958</v>
      </c>
      <c r="R15" s="26">
        <f t="shared" si="5"/>
        <v>1160.9096617482605</v>
      </c>
      <c r="S15" s="26">
        <f t="shared" si="6"/>
        <v>1324.196030403496</v>
      </c>
      <c r="T15" s="25">
        <f t="shared" si="7"/>
        <v>1221.0677629247507</v>
      </c>
      <c r="U15" s="23">
        <f t="shared" si="8"/>
        <v>73.259520160344834</v>
      </c>
      <c r="V15" s="34">
        <f t="shared" si="16"/>
        <v>1003.9856864799626</v>
      </c>
      <c r="W15" s="8">
        <f t="shared" si="17"/>
        <v>45.121868274605589</v>
      </c>
      <c r="Z15" s="47" t="s">
        <v>8</v>
      </c>
      <c r="AA15" s="50">
        <v>43.991014007585306</v>
      </c>
      <c r="AB15" s="50">
        <v>22.909579048739978</v>
      </c>
      <c r="AC15" s="50">
        <v>44.891781061634347</v>
      </c>
      <c r="AD15" s="8"/>
    </row>
    <row r="16" spans="1:31" x14ac:dyDescent="0.35">
      <c r="B16" t="s">
        <v>8</v>
      </c>
      <c r="C16" s="1">
        <v>24</v>
      </c>
      <c r="D16" s="17">
        <v>8.7400007536013902E-2</v>
      </c>
      <c r="E16" s="13">
        <v>8.7600004841884002E-2</v>
      </c>
      <c r="F16" s="18">
        <v>8.7100000431140273E-2</v>
      </c>
      <c r="G16" s="4">
        <f>(D16+0.0025)/0.0002</f>
        <v>449.50003768006951</v>
      </c>
      <c r="H16">
        <f t="shared" si="15"/>
        <v>450.50002420942002</v>
      </c>
      <c r="I16" s="15">
        <f t="shared" si="15"/>
        <v>448.00000215570134</v>
      </c>
      <c r="M16" s="8"/>
      <c r="P16">
        <v>0.350093290474848</v>
      </c>
      <c r="Q16" s="34">
        <f t="shared" si="4"/>
        <v>1283.9435942071082</v>
      </c>
      <c r="R16" s="26">
        <f t="shared" si="5"/>
        <v>1286.7999372349743</v>
      </c>
      <c r="S16" s="26">
        <f t="shared" si="6"/>
        <v>1279.6589204781899</v>
      </c>
      <c r="T16" s="25">
        <f t="shared" si="7"/>
        <v>1283.4674839734241</v>
      </c>
      <c r="U16" s="23">
        <f t="shared" si="8"/>
        <v>2.9346823560234521</v>
      </c>
      <c r="V16" s="34">
        <f t="shared" si="16"/>
        <v>941.5859654312892</v>
      </c>
      <c r="W16" s="8">
        <f>(V16*100)/$T$12</f>
        <v>42.317453797939073</v>
      </c>
      <c r="AA16">
        <v>16.638749140493971</v>
      </c>
      <c r="AB16">
        <v>14.480238084933255</v>
      </c>
      <c r="AC16" s="8">
        <v>5.0491644196100571</v>
      </c>
    </row>
    <row r="17" spans="1:30" ht="15.5" x14ac:dyDescent="0.35">
      <c r="A17" s="10"/>
    </row>
    <row r="18" spans="1:30" ht="15.5" x14ac:dyDescent="0.35">
      <c r="A18" s="10"/>
    </row>
    <row r="19" spans="1:30" x14ac:dyDescent="0.35">
      <c r="Z19" t="s">
        <v>29</v>
      </c>
    </row>
    <row r="21" spans="1:30" ht="15.5" x14ac:dyDescent="0.35">
      <c r="Z21" s="80" t="s">
        <v>31</v>
      </c>
      <c r="AA21" s="80"/>
      <c r="AB21" s="80"/>
      <c r="AC21" s="80"/>
    </row>
    <row r="22" spans="1:30" ht="16.5" x14ac:dyDescent="0.45">
      <c r="AA22" s="48" t="s">
        <v>35</v>
      </c>
      <c r="AB22" s="48" t="s">
        <v>20</v>
      </c>
      <c r="AC22" s="48" t="s">
        <v>24</v>
      </c>
    </row>
    <row r="23" spans="1:30" ht="16.5" x14ac:dyDescent="0.45">
      <c r="Z23" s="47" t="s">
        <v>6</v>
      </c>
      <c r="AA23" s="50">
        <v>12.808137182225023</v>
      </c>
      <c r="AB23" s="50">
        <v>28.897422719552797</v>
      </c>
      <c r="AC23" s="50">
        <v>25.130705504961057</v>
      </c>
      <c r="AD23" s="71"/>
    </row>
    <row r="24" spans="1:30" ht="16.5" x14ac:dyDescent="0.45">
      <c r="Z24" s="47" t="s">
        <v>7</v>
      </c>
      <c r="AA24" s="50">
        <v>45.121868274605589</v>
      </c>
      <c r="AB24" s="50">
        <v>28.64643757918229</v>
      </c>
      <c r="AC24" s="50">
        <v>37.636261282378833</v>
      </c>
      <c r="AD24" s="71"/>
    </row>
    <row r="25" spans="1:30" ht="16.5" x14ac:dyDescent="0.45">
      <c r="Z25" s="47" t="s">
        <v>8</v>
      </c>
      <c r="AA25" s="50">
        <v>42.317453797939073</v>
      </c>
      <c r="AB25" s="50">
        <v>41.042305848899026</v>
      </c>
      <c r="AC25" s="50">
        <v>47.548624289312542</v>
      </c>
      <c r="AD25" s="71"/>
    </row>
    <row r="26" spans="1:30" ht="16.5" x14ac:dyDescent="0.45">
      <c r="Z26" s="47" t="s">
        <v>87</v>
      </c>
      <c r="AA26" s="50">
        <v>11.50153768262664</v>
      </c>
      <c r="AB26" s="50">
        <v>22.190686381114176</v>
      </c>
      <c r="AC26" s="50"/>
      <c r="AD26" s="71"/>
    </row>
    <row r="27" spans="1:30" ht="15.5" x14ac:dyDescent="0.35">
      <c r="A27" s="54" t="s">
        <v>36</v>
      </c>
      <c r="B27" t="s">
        <v>5</v>
      </c>
      <c r="C27" s="1">
        <v>2</v>
      </c>
      <c r="D27" s="17">
        <v>0.93069997554024064</v>
      </c>
      <c r="E27" s="13">
        <v>0.90480002885063493</v>
      </c>
      <c r="F27" s="18">
        <v>0.90049997096260392</v>
      </c>
      <c r="G27" s="4">
        <f t="shared" si="15"/>
        <v>4665.9998777012024</v>
      </c>
      <c r="H27">
        <f t="shared" si="15"/>
        <v>4536.5001442531739</v>
      </c>
      <c r="I27" s="15">
        <f t="shared" si="15"/>
        <v>4514.9998548130188</v>
      </c>
      <c r="M27" s="8"/>
      <c r="P27">
        <v>6.7100000878175123E-2</v>
      </c>
      <c r="Q27" s="51">
        <f t="shared" ref="Q27:Q45" si="18">G27/P27</f>
        <v>69538.000247908509</v>
      </c>
      <c r="R27" s="52">
        <f t="shared" ref="R27:R45" si="19">H27/P27</f>
        <v>67608.048955014412</v>
      </c>
      <c r="S27" s="52">
        <f t="shared" ref="S27:S45" si="20">I27/P27</f>
        <v>67287.627358013386</v>
      </c>
      <c r="T27" s="25">
        <f t="shared" ref="T27:T36" si="21">AVERAGE(Q27:S27)</f>
        <v>68144.558853645431</v>
      </c>
      <c r="U27" s="23">
        <f t="shared" si="8"/>
        <v>993.95730605512267</v>
      </c>
      <c r="V27" s="3"/>
      <c r="W27" s="30"/>
    </row>
    <row r="28" spans="1:30" x14ac:dyDescent="0.35">
      <c r="A28" s="55"/>
      <c r="B28" s="55" t="s">
        <v>40</v>
      </c>
      <c r="C28" s="1"/>
      <c r="D28" s="17">
        <v>0.70443331326047576</v>
      </c>
      <c r="E28" s="13">
        <v>0.70793335760633147</v>
      </c>
      <c r="F28" s="18">
        <v>0.68433331574002898</v>
      </c>
      <c r="G28" s="4">
        <f t="shared" si="15"/>
        <v>3534.6665663023782</v>
      </c>
      <c r="H28">
        <f t="shared" si="15"/>
        <v>3552.1667880316568</v>
      </c>
      <c r="I28" s="15">
        <f t="shared" si="15"/>
        <v>3434.1665787001443</v>
      </c>
      <c r="M28" s="8"/>
      <c r="P28">
        <v>6.0178047888758801E-2</v>
      </c>
      <c r="Q28" s="51">
        <f t="shared" si="18"/>
        <v>58736.810021427271</v>
      </c>
      <c r="R28" s="52">
        <f t="shared" si="19"/>
        <v>59027.617422850934</v>
      </c>
      <c r="S28" s="52">
        <f t="shared" si="20"/>
        <v>57066.766024852113</v>
      </c>
      <c r="T28" s="25">
        <f>AVERAGE(Q28:S28)</f>
        <v>58277.064489710108</v>
      </c>
      <c r="U28" s="23">
        <f t="shared" ref="U28" si="22">_xlfn.STDEV.P(Q28:S28)</f>
        <v>864.00579346395034</v>
      </c>
      <c r="V28" s="26">
        <f>$T$27-T28</f>
        <v>9867.4943639353223</v>
      </c>
      <c r="W28" s="53">
        <f>(V28*100)/$T$27</f>
        <v>14.480238084933255</v>
      </c>
    </row>
    <row r="29" spans="1:30" x14ac:dyDescent="0.35">
      <c r="B29" t="s">
        <v>6</v>
      </c>
      <c r="C29" s="1">
        <v>2</v>
      </c>
      <c r="D29" s="17">
        <v>0.90001001309911399</v>
      </c>
      <c r="E29" s="13">
        <v>0.9008000108102957</v>
      </c>
      <c r="F29" s="13">
        <v>0.90490013209911402</v>
      </c>
      <c r="G29">
        <f t="shared" si="15"/>
        <v>4512.5500654955695</v>
      </c>
      <c r="H29">
        <f t="shared" si="15"/>
        <v>4516.5000540514784</v>
      </c>
      <c r="I29" s="15">
        <f t="shared" si="15"/>
        <v>4537.0006604955697</v>
      </c>
      <c r="M29" s="8"/>
      <c r="P29">
        <v>6.9933332649866703E-2</v>
      </c>
      <c r="Q29" s="34">
        <f t="shared" si="18"/>
        <v>64526.455332658465</v>
      </c>
      <c r="R29" s="26">
        <f t="shared" si="19"/>
        <v>64582.93753372394</v>
      </c>
      <c r="S29" s="26">
        <f t="shared" si="20"/>
        <v>64876.082528639759</v>
      </c>
      <c r="T29" s="25">
        <f>AVERAGE(Q29:S29)</f>
        <v>64661.825131674057</v>
      </c>
      <c r="U29" s="23">
        <f t="shared" si="8"/>
        <v>153.24758589765756</v>
      </c>
      <c r="V29" s="26">
        <f>$T$27-T29</f>
        <v>3482.7337219713736</v>
      </c>
      <c r="W29" s="53">
        <f>(V29*100)/$T$27</f>
        <v>5.110802359805815</v>
      </c>
    </row>
    <row r="30" spans="1:30" x14ac:dyDescent="0.35">
      <c r="B30" t="s">
        <v>7</v>
      </c>
      <c r="C30" s="1">
        <v>2</v>
      </c>
      <c r="D30" s="17">
        <v>0.72673334292570702</v>
      </c>
      <c r="E30" s="13">
        <v>0.73013332251707697</v>
      </c>
      <c r="F30" s="18">
        <v>0.72693334559599598</v>
      </c>
      <c r="G30" s="4">
        <f t="shared" si="15"/>
        <v>3646.1667146285345</v>
      </c>
      <c r="H30">
        <f t="shared" si="15"/>
        <v>3663.1666125853844</v>
      </c>
      <c r="I30" s="15">
        <f t="shared" si="15"/>
        <v>3647.1667279799794</v>
      </c>
      <c r="M30" s="8"/>
      <c r="P30">
        <v>7.04666651884715E-2</v>
      </c>
      <c r="Q30" s="34">
        <f t="shared" si="18"/>
        <v>51743.142731054846</v>
      </c>
      <c r="R30" s="26">
        <f t="shared" si="19"/>
        <v>51984.390105418053</v>
      </c>
      <c r="S30" s="26">
        <f t="shared" si="20"/>
        <v>51757.334027730656</v>
      </c>
      <c r="T30" s="25">
        <f>AVERAGE(Q30:S30)</f>
        <v>51828.288954734518</v>
      </c>
      <c r="U30" s="23">
        <f>_xlfn.STDEV.P(Q30:S30)</f>
        <v>110.53212250707314</v>
      </c>
      <c r="V30" s="26">
        <f>$T$27-T30</f>
        <v>16316.269898910912</v>
      </c>
      <c r="W30" s="53">
        <f>(V30*100)/$T$27</f>
        <v>23.943613655132001</v>
      </c>
    </row>
    <row r="31" spans="1:30" x14ac:dyDescent="0.35">
      <c r="B31" t="s">
        <v>8</v>
      </c>
      <c r="C31" s="1">
        <v>2</v>
      </c>
      <c r="D31" s="17">
        <v>0.73273332789540291</v>
      </c>
      <c r="E31" s="13">
        <v>0.75693334057927097</v>
      </c>
      <c r="F31" s="18">
        <v>0.73653335288166999</v>
      </c>
      <c r="G31" s="4">
        <f t="shared" si="15"/>
        <v>3676.1666394770141</v>
      </c>
      <c r="H31">
        <f t="shared" si="15"/>
        <v>3797.1667028963543</v>
      </c>
      <c r="I31" s="15">
        <f t="shared" si="15"/>
        <v>3695.1667644083495</v>
      </c>
      <c r="M31" s="8"/>
      <c r="P31">
        <v>7.0866665194431896E-2</v>
      </c>
      <c r="Q31" s="34">
        <f t="shared" si="18"/>
        <v>51874.412735395039</v>
      </c>
      <c r="R31" s="26">
        <f t="shared" si="19"/>
        <v>53581.845462578698</v>
      </c>
      <c r="S31" s="26">
        <f t="shared" si="20"/>
        <v>52142.523628989453</v>
      </c>
      <c r="T31" s="25">
        <f t="shared" si="21"/>
        <v>52532.927275654394</v>
      </c>
      <c r="U31" s="23">
        <f t="shared" si="8"/>
        <v>749.73012253806883</v>
      </c>
      <c r="V31" s="26">
        <f>$T$27-T31</f>
        <v>15611.631577991036</v>
      </c>
      <c r="W31" s="53">
        <f>(V31*100)/$T$27</f>
        <v>22.909579048739978</v>
      </c>
    </row>
    <row r="32" spans="1:30" x14ac:dyDescent="0.35">
      <c r="B32" t="s">
        <v>5</v>
      </c>
      <c r="C32" s="1">
        <v>24</v>
      </c>
      <c r="D32" s="17">
        <v>1.1990333298842113</v>
      </c>
      <c r="E32" s="13">
        <v>1.1403333644072216</v>
      </c>
      <c r="F32" s="18">
        <v>1.1058333615461986</v>
      </c>
      <c r="G32" s="4">
        <f t="shared" si="15"/>
        <v>6007.6666494210558</v>
      </c>
      <c r="H32">
        <f t="shared" si="15"/>
        <v>5714.1668220361071</v>
      </c>
      <c r="I32" s="15">
        <f t="shared" si="15"/>
        <v>5541.6668077309923</v>
      </c>
      <c r="M32" s="8"/>
      <c r="P32">
        <v>7.4933333098888402E-2</v>
      </c>
      <c r="Q32" s="34">
        <f t="shared" si="18"/>
        <v>80173.487565177813</v>
      </c>
      <c r="R32" s="26">
        <f t="shared" si="19"/>
        <v>76256.674909885653</v>
      </c>
      <c r="S32" s="26">
        <f t="shared" si="20"/>
        <v>73954.628448433446</v>
      </c>
      <c r="T32" s="25">
        <f t="shared" si="21"/>
        <v>76794.930307832299</v>
      </c>
      <c r="U32" s="23">
        <f t="shared" si="8"/>
        <v>2567.2087739466069</v>
      </c>
      <c r="W32" s="8"/>
    </row>
    <row r="33" spans="1:24" x14ac:dyDescent="0.35">
      <c r="B33" s="55" t="s">
        <v>40</v>
      </c>
      <c r="C33" s="1"/>
      <c r="D33" s="17">
        <v>0.48580001791318256</v>
      </c>
      <c r="E33" s="13">
        <v>0.5139999886353811</v>
      </c>
      <c r="F33" s="18">
        <v>0.46689998110135394</v>
      </c>
      <c r="G33" s="4">
        <f t="shared" ref="G33" si="23">(D33+0.0025)/0.0002</f>
        <v>2441.5000895659127</v>
      </c>
      <c r="H33">
        <f t="shared" ref="H33" si="24">(E33+0.0025)/0.0002</f>
        <v>2582.4999431769052</v>
      </c>
      <c r="I33" s="15">
        <f t="shared" ref="I33" si="25">(F33+0.0025)/0.0002</f>
        <v>2346.9999055067697</v>
      </c>
      <c r="M33" s="8"/>
      <c r="P33">
        <v>0.14249378710707183</v>
      </c>
      <c r="Q33" s="34">
        <f t="shared" si="18"/>
        <v>17134.080994923206</v>
      </c>
      <c r="R33" s="26">
        <f t="shared" si="19"/>
        <v>18123.596793987785</v>
      </c>
      <c r="S33" s="26">
        <f t="shared" si="20"/>
        <v>16470.892894040364</v>
      </c>
      <c r="T33" s="25">
        <f t="shared" ref="T33" si="26">AVERAGE(Q33:S33)</f>
        <v>17242.856894317119</v>
      </c>
      <c r="U33" s="23">
        <f t="shared" ref="U33" si="27">_xlfn.STDEV.P(Q33:S33)</f>
        <v>679.08354539632762</v>
      </c>
      <c r="V33" s="26">
        <f>$T$32-T33</f>
        <v>59552.07341351518</v>
      </c>
      <c r="W33" s="8">
        <v>22.190686381114176</v>
      </c>
    </row>
    <row r="34" spans="1:24" x14ac:dyDescent="0.35">
      <c r="B34" t="s">
        <v>6</v>
      </c>
      <c r="C34" s="1">
        <v>24</v>
      </c>
      <c r="D34" s="17">
        <v>0.72963330557942396</v>
      </c>
      <c r="E34" s="13">
        <v>0.73043331339955297</v>
      </c>
      <c r="F34" s="18">
        <v>0.73403330519795418</v>
      </c>
      <c r="G34" s="4">
        <f t="shared" si="15"/>
        <v>3660.6665278971195</v>
      </c>
      <c r="H34">
        <f t="shared" si="15"/>
        <v>3664.6665669977642</v>
      </c>
      <c r="I34" s="15">
        <f t="shared" si="15"/>
        <v>3682.6665259897704</v>
      </c>
      <c r="M34" s="8"/>
      <c r="P34">
        <v>6.7199997603893294E-2</v>
      </c>
      <c r="Q34" s="34">
        <f t="shared" si="18"/>
        <v>54474.206226534676</v>
      </c>
      <c r="R34" s="26">
        <f t="shared" si="19"/>
        <v>54533.730620035742</v>
      </c>
      <c r="S34" s="26">
        <f t="shared" si="20"/>
        <v>54801.587162205666</v>
      </c>
      <c r="T34" s="25">
        <f t="shared" si="21"/>
        <v>54603.17466959203</v>
      </c>
      <c r="U34" s="23">
        <f t="shared" si="8"/>
        <v>142.38779506283802</v>
      </c>
      <c r="V34" s="26">
        <f>$T$32-T34</f>
        <v>22191.755638240269</v>
      </c>
      <c r="W34" s="53">
        <f>(V34*100)/$T$32</f>
        <v>28.897422719552797</v>
      </c>
    </row>
    <row r="35" spans="1:24" x14ac:dyDescent="0.35">
      <c r="B35" t="s">
        <v>7</v>
      </c>
      <c r="C35" s="1">
        <v>24</v>
      </c>
      <c r="D35" s="17">
        <v>0.78679998219013214</v>
      </c>
      <c r="E35" s="13">
        <v>0.76639999449253082</v>
      </c>
      <c r="F35" s="18">
        <v>0.80210001766681671</v>
      </c>
      <c r="G35" s="4">
        <f t="shared" si="15"/>
        <v>3946.4999109506603</v>
      </c>
      <c r="H35">
        <f t="shared" si="15"/>
        <v>3844.4999724626537</v>
      </c>
      <c r="I35" s="15">
        <f t="shared" si="15"/>
        <v>4023.0000883340831</v>
      </c>
      <c r="M35" s="8"/>
      <c r="P35">
        <v>7.186666627724965E-2</v>
      </c>
      <c r="Q35" s="34">
        <f t="shared" si="18"/>
        <v>54914.192008374506</v>
      </c>
      <c r="R35" s="26">
        <f t="shared" si="19"/>
        <v>53494.897865878629</v>
      </c>
      <c r="S35" s="26">
        <f t="shared" si="20"/>
        <v>55978.665725414583</v>
      </c>
      <c r="T35" s="25">
        <f t="shared" si="21"/>
        <v>54795.918533222575</v>
      </c>
      <c r="U35" s="23">
        <f t="shared" si="8"/>
        <v>1017.4370271125186</v>
      </c>
      <c r="V35" s="26">
        <f>$T$32-T35</f>
        <v>21999.011774609724</v>
      </c>
      <c r="W35" s="53">
        <f>(V35*100)/$T$32</f>
        <v>28.64643757918229</v>
      </c>
    </row>
    <row r="36" spans="1:24" x14ac:dyDescent="0.35">
      <c r="B36" t="s">
        <v>8</v>
      </c>
      <c r="C36" s="1">
        <v>24</v>
      </c>
      <c r="D36" s="17">
        <v>0.61503334095080697</v>
      </c>
      <c r="E36" s="13">
        <v>0.67383332302172982</v>
      </c>
      <c r="F36" s="18">
        <v>0.70123333980639779</v>
      </c>
      <c r="G36" s="4">
        <f t="shared" si="15"/>
        <v>3087.6667047540345</v>
      </c>
      <c r="H36">
        <f t="shared" si="15"/>
        <v>3381.6666151086488</v>
      </c>
      <c r="I36" s="15">
        <f t="shared" si="15"/>
        <v>3518.6666990319886</v>
      </c>
      <c r="M36" s="8"/>
      <c r="P36">
        <v>7.35333309570948E-2</v>
      </c>
      <c r="Q36" s="34">
        <f t="shared" si="18"/>
        <v>41990.02907342284</v>
      </c>
      <c r="R36" s="26">
        <f t="shared" si="19"/>
        <v>45988.214746885089</v>
      </c>
      <c r="S36" s="26">
        <f t="shared" si="20"/>
        <v>47851.316583020816</v>
      </c>
      <c r="T36" s="25">
        <f t="shared" si="21"/>
        <v>45276.520134442915</v>
      </c>
      <c r="U36" s="23">
        <f t="shared" si="8"/>
        <v>2445.2068397277048</v>
      </c>
      <c r="V36" s="26">
        <f>$T$32-T36</f>
        <v>31518.410173389384</v>
      </c>
      <c r="W36" s="53">
        <f>(V36*100)/$T$32</f>
        <v>41.042305848899026</v>
      </c>
    </row>
    <row r="37" spans="1:24" ht="15.5" x14ac:dyDescent="0.35">
      <c r="A37" s="54" t="s">
        <v>37</v>
      </c>
      <c r="B37" t="s">
        <v>5</v>
      </c>
      <c r="C37" s="1">
        <v>2</v>
      </c>
      <c r="D37" s="17">
        <v>1.2634000368416309</v>
      </c>
      <c r="E37" s="13">
        <v>1.260400015860796</v>
      </c>
      <c r="F37" s="18">
        <v>1.284800011664629</v>
      </c>
      <c r="G37" s="4">
        <f t="shared" ref="G37:I38" si="28">(D37+0.0025)/0.0002</f>
        <v>6329.5001842081538</v>
      </c>
      <c r="H37">
        <f t="shared" si="28"/>
        <v>6314.500079303979</v>
      </c>
      <c r="I37" s="15">
        <f t="shared" si="28"/>
        <v>6436.500058323144</v>
      </c>
      <c r="M37" s="8"/>
      <c r="P37">
        <v>7.5033334394296006E-2</v>
      </c>
      <c r="Q37" s="34">
        <f t="shared" si="18"/>
        <v>84355.843110303234</v>
      </c>
      <c r="R37" s="26">
        <f t="shared" si="19"/>
        <v>84155.930564429291</v>
      </c>
      <c r="S37" s="26">
        <f t="shared" si="20"/>
        <v>85781.874286696271</v>
      </c>
      <c r="T37" s="25">
        <f>AVERAGE(Q37:S37)</f>
        <v>84764.549320476261</v>
      </c>
      <c r="U37" s="23">
        <f>_xlfn.STDEV.P(Q37:S37)</f>
        <v>723.97229305655628</v>
      </c>
      <c r="V37" s="4"/>
      <c r="W37" s="8"/>
    </row>
    <row r="38" spans="1:24" ht="15.5" x14ac:dyDescent="0.35">
      <c r="A38" s="10"/>
      <c r="B38" s="55" t="s">
        <v>40</v>
      </c>
      <c r="C38" s="1"/>
      <c r="D38" s="17">
        <v>1.243699949234724</v>
      </c>
      <c r="E38" s="13">
        <v>1.218200009316206</v>
      </c>
      <c r="F38" s="18">
        <v>1.2006999664008617</v>
      </c>
      <c r="G38" s="4">
        <f t="shared" si="28"/>
        <v>6230.9997461736193</v>
      </c>
      <c r="H38">
        <f t="shared" si="28"/>
        <v>6103.500046581029</v>
      </c>
      <c r="I38" s="15">
        <f t="shared" si="28"/>
        <v>6015.9998320043078</v>
      </c>
      <c r="M38" s="8"/>
      <c r="P38">
        <v>7.5999999642372099E-2</v>
      </c>
      <c r="Q38" s="34">
        <f t="shared" si="18"/>
        <v>81986.839151242108</v>
      </c>
      <c r="R38" s="26">
        <f t="shared" si="19"/>
        <v>80309.21151712953</v>
      </c>
      <c r="S38" s="26">
        <f t="shared" si="20"/>
        <v>79157.892898860242</v>
      </c>
      <c r="T38" s="25">
        <f>AVERAGE(Q38:S38)</f>
        <v>80484.647855743955</v>
      </c>
      <c r="U38" s="23">
        <f>_xlfn.STDEV.P(Q38:S38)</f>
        <v>1161.5557545511044</v>
      </c>
      <c r="V38" s="4">
        <f>$T$37-T38</f>
        <v>4279.9014647323056</v>
      </c>
      <c r="W38" s="8">
        <f>(V38*100)/$T$37</f>
        <v>5.0491644196100571</v>
      </c>
    </row>
    <row r="39" spans="1:24" x14ac:dyDescent="0.35">
      <c r="B39" t="s">
        <v>6</v>
      </c>
      <c r="C39" s="1">
        <v>2</v>
      </c>
      <c r="D39" s="17">
        <v>1.1515332981944084</v>
      </c>
      <c r="E39" s="13">
        <v>1.1403333470225334</v>
      </c>
      <c r="F39" s="18">
        <v>1.1019332930445671</v>
      </c>
      <c r="G39" s="4">
        <f t="shared" ref="G39:I41" si="29">(D39+0.0025)/0.0002</f>
        <v>5770.1664909720412</v>
      </c>
      <c r="H39">
        <f t="shared" si="29"/>
        <v>5714.1667351126662</v>
      </c>
      <c r="I39" s="15">
        <f t="shared" si="29"/>
        <v>5522.1664652228346</v>
      </c>
      <c r="M39" s="8"/>
      <c r="P39">
        <v>7.1200000743071243E-2</v>
      </c>
      <c r="Q39" s="34">
        <f t="shared" si="18"/>
        <v>81041.663353262804</v>
      </c>
      <c r="R39" s="26">
        <f t="shared" si="19"/>
        <v>80255.149936479953</v>
      </c>
      <c r="S39" s="26">
        <f t="shared" si="20"/>
        <v>77558.516960552399</v>
      </c>
      <c r="T39" s="25">
        <f t="shared" ref="T39:T41" si="30">AVERAGE(Q39:S39)</f>
        <v>79618.443416765047</v>
      </c>
      <c r="U39" s="23">
        <f t="shared" ref="U39:U41" si="31">_xlfn.STDEV.P(Q39:S39)</f>
        <v>1491.5592719138972</v>
      </c>
      <c r="V39" s="34">
        <f>$T$37-T39</f>
        <v>5146.1059037112136</v>
      </c>
      <c r="W39" s="53">
        <f>(V39*100)/$T$37</f>
        <v>6.071059121962544</v>
      </c>
    </row>
    <row r="40" spans="1:24" x14ac:dyDescent="0.35">
      <c r="B40" t="s">
        <v>7</v>
      </c>
      <c r="C40" s="1">
        <v>2</v>
      </c>
      <c r="D40" s="17">
        <v>0.63136669248342514</v>
      </c>
      <c r="E40" s="13">
        <v>0.62786668628454201</v>
      </c>
      <c r="F40" s="18">
        <v>0.61666663736104965</v>
      </c>
      <c r="G40" s="4">
        <f t="shared" si="29"/>
        <v>3169.3334624171252</v>
      </c>
      <c r="H40">
        <f t="shared" si="29"/>
        <v>3151.8334314227095</v>
      </c>
      <c r="I40" s="15">
        <f t="shared" si="29"/>
        <v>3095.8331868052478</v>
      </c>
      <c r="M40" s="8"/>
      <c r="P40">
        <v>7.02000007430712E-2</v>
      </c>
      <c r="Q40" s="34">
        <f t="shared" si="18"/>
        <v>45147.199841446454</v>
      </c>
      <c r="R40" s="26">
        <f t="shared" si="19"/>
        <v>44897.911653281546</v>
      </c>
      <c r="S40" s="26">
        <f t="shared" si="20"/>
        <v>44100.187379425479</v>
      </c>
      <c r="T40" s="25">
        <f t="shared" si="30"/>
        <v>44715.099624717819</v>
      </c>
      <c r="U40" s="23">
        <f t="shared" si="31"/>
        <v>446.5601506684124</v>
      </c>
      <c r="V40" s="34">
        <f>$T$37-T40</f>
        <v>40049.449695758442</v>
      </c>
      <c r="W40" s="53">
        <f>(V40*100)/$T$37</f>
        <v>47.247876638074501</v>
      </c>
    </row>
    <row r="41" spans="1:24" x14ac:dyDescent="0.35">
      <c r="B41" t="s">
        <v>8</v>
      </c>
      <c r="C41" s="1">
        <v>2</v>
      </c>
      <c r="D41" s="17">
        <v>0.67543334389726317</v>
      </c>
      <c r="E41" s="13">
        <v>0.66473335648576415</v>
      </c>
      <c r="F41" s="18">
        <v>0.66843331481019652</v>
      </c>
      <c r="G41" s="4">
        <f t="shared" si="29"/>
        <v>3389.6667194863153</v>
      </c>
      <c r="H41">
        <f t="shared" si="29"/>
        <v>3336.1667824288202</v>
      </c>
      <c r="I41" s="15">
        <f t="shared" si="29"/>
        <v>3354.666574050982</v>
      </c>
      <c r="M41" s="8"/>
      <c r="P41">
        <v>7.1933334072430924E-2</v>
      </c>
      <c r="Q41" s="34">
        <f t="shared" si="18"/>
        <v>47122.335745945005</v>
      </c>
      <c r="R41" s="26">
        <f t="shared" si="19"/>
        <v>46378.592420998808</v>
      </c>
      <c r="S41" s="26">
        <f t="shared" si="20"/>
        <v>46635.772097997156</v>
      </c>
      <c r="T41" s="25">
        <f t="shared" si="30"/>
        <v>46712.23342164699</v>
      </c>
      <c r="U41" s="23">
        <f t="shared" si="31"/>
        <v>308.40804557298185</v>
      </c>
      <c r="V41" s="34">
        <f>$T$37-T41</f>
        <v>38052.315898829271</v>
      </c>
      <c r="W41" s="53">
        <f>(V41*100)/$T$37</f>
        <v>44.891781061634347</v>
      </c>
    </row>
    <row r="42" spans="1:24" x14ac:dyDescent="0.35">
      <c r="B42" t="s">
        <v>5</v>
      </c>
      <c r="C42" s="1">
        <v>24</v>
      </c>
      <c r="D42" s="13">
        <v>0.37656665399670602</v>
      </c>
      <c r="E42" s="40">
        <v>0.37856666758656499</v>
      </c>
      <c r="F42" s="13">
        <v>0.37356667235493701</v>
      </c>
      <c r="G42" s="4">
        <f t="shared" ref="G42:I45" si="32">(D42+0.0025)/0.0002</f>
        <v>1895.33326998353</v>
      </c>
      <c r="H42">
        <f t="shared" si="32"/>
        <v>1905.3333379328249</v>
      </c>
      <c r="I42" s="15">
        <f t="shared" si="32"/>
        <v>1880.333361774685</v>
      </c>
      <c r="M42" s="8"/>
      <c r="P42">
        <v>0.26863724275938999</v>
      </c>
      <c r="Q42" s="34">
        <f t="shared" si="18"/>
        <v>7055.3630260459495</v>
      </c>
      <c r="R42" s="26">
        <f t="shared" si="19"/>
        <v>7092.5881994678321</v>
      </c>
      <c r="S42" s="26">
        <f t="shared" si="20"/>
        <v>6999.5259870160335</v>
      </c>
      <c r="T42" s="25">
        <f>AVERAGE(Q42:S42)</f>
        <v>7049.1590708432714</v>
      </c>
      <c r="U42" s="23">
        <f>_xlfn.STDEV.P(Q42:S42)</f>
        <v>38.2449181088028</v>
      </c>
      <c r="V42" s="69"/>
      <c r="W42" s="70"/>
      <c r="X42" s="69"/>
    </row>
    <row r="43" spans="1:24" x14ac:dyDescent="0.35">
      <c r="B43" t="s">
        <v>6</v>
      </c>
      <c r="C43" s="1">
        <v>24</v>
      </c>
      <c r="D43" s="17">
        <v>0.54383334020773566</v>
      </c>
      <c r="E43" s="13">
        <v>0.54853334526220954</v>
      </c>
      <c r="F43" s="18">
        <v>0.53093334535757697</v>
      </c>
      <c r="G43" s="4">
        <f t="shared" si="32"/>
        <v>2731.6667010386777</v>
      </c>
      <c r="H43">
        <f t="shared" si="32"/>
        <v>2755.1667263110471</v>
      </c>
      <c r="I43" s="15">
        <f t="shared" si="32"/>
        <v>2667.1667267878843</v>
      </c>
      <c r="M43" s="8"/>
      <c r="P43">
        <v>0.51500139916856502</v>
      </c>
      <c r="Q43" s="34">
        <f t="shared" si="18"/>
        <v>5304.1927758813263</v>
      </c>
      <c r="R43" s="26">
        <f t="shared" si="19"/>
        <v>5349.8237689433035</v>
      </c>
      <c r="S43" s="26">
        <f t="shared" si="20"/>
        <v>5178.950447695569</v>
      </c>
      <c r="T43" s="25">
        <f>AVERAGE(Q43:S43)</f>
        <v>5277.6556641733996</v>
      </c>
      <c r="U43" s="23">
        <f>_xlfn.STDEV.P(Q43:S43)</f>
        <v>72.238432531476889</v>
      </c>
      <c r="V43" s="71">
        <f>$T$42-T43</f>
        <v>1771.5034066698718</v>
      </c>
      <c r="W43" s="72">
        <f>(V43*100)/$T$42</f>
        <v>25.130705504961057</v>
      </c>
      <c r="X43" s="69"/>
    </row>
    <row r="44" spans="1:24" x14ac:dyDescent="0.35">
      <c r="B44" t="s">
        <v>7</v>
      </c>
      <c r="C44" s="1">
        <v>24</v>
      </c>
      <c r="D44" s="17">
        <v>0.54303335646788276</v>
      </c>
      <c r="E44" s="13">
        <v>0.563133306304614</v>
      </c>
      <c r="F44" s="18">
        <v>0.58183335999647801</v>
      </c>
      <c r="G44" s="4">
        <f t="shared" si="32"/>
        <v>2727.6667823394132</v>
      </c>
      <c r="H44">
        <f t="shared" si="32"/>
        <v>2828.1665315230698</v>
      </c>
      <c r="I44" s="15">
        <f t="shared" si="32"/>
        <v>2921.6667999823894</v>
      </c>
      <c r="M44" s="8"/>
      <c r="P44">
        <v>0.64280181638595202</v>
      </c>
      <c r="Q44" s="34">
        <f t="shared" si="18"/>
        <v>4243.4024186105653</v>
      </c>
      <c r="R44" s="26">
        <f t="shared" si="19"/>
        <v>4399.748817487749</v>
      </c>
      <c r="S44" s="26">
        <f t="shared" si="20"/>
        <v>4545.2061980922563</v>
      </c>
      <c r="T44" s="25">
        <f>AVERAGE(Q44:S44)</f>
        <v>4396.1191447301899</v>
      </c>
      <c r="U44" s="23">
        <f>_xlfn.STDEV.P(Q44:S44)</f>
        <v>123.2376057881779</v>
      </c>
      <c r="V44" s="71">
        <f>$T$42-T44</f>
        <v>2653.0399261130815</v>
      </c>
      <c r="W44" s="72">
        <f>(V44*100)/$T$42</f>
        <v>37.636261282378833</v>
      </c>
      <c r="X44" s="73"/>
    </row>
    <row r="45" spans="1:24" x14ac:dyDescent="0.35">
      <c r="B45" t="s">
        <v>8</v>
      </c>
      <c r="C45" s="1">
        <v>24</v>
      </c>
      <c r="D45" s="17">
        <v>0.59380001862843801</v>
      </c>
      <c r="E45" s="13">
        <v>0.56949998935063684</v>
      </c>
      <c r="F45" s="18">
        <v>0.59000002463658696</v>
      </c>
      <c r="G45" s="4">
        <f t="shared" si="32"/>
        <v>2981.5000931421896</v>
      </c>
      <c r="H45">
        <f t="shared" si="32"/>
        <v>2859.9999467531838</v>
      </c>
      <c r="I45" s="15">
        <f t="shared" si="32"/>
        <v>2962.5001231829342</v>
      </c>
      <c r="M45" s="8"/>
      <c r="P45">
        <v>0.79371500894785396</v>
      </c>
      <c r="Q45" s="34">
        <f t="shared" si="18"/>
        <v>3756.386183366315</v>
      </c>
      <c r="R45" s="26">
        <f t="shared" si="19"/>
        <v>3603.3083846359295</v>
      </c>
      <c r="S45" s="26">
        <f t="shared" si="20"/>
        <v>3732.4481580737838</v>
      </c>
      <c r="T45" s="25">
        <f>AVERAGE(Q45:S45)</f>
        <v>3697.3809086920096</v>
      </c>
      <c r="U45" s="23">
        <f>_xlfn.STDEV.P(Q45:S45)</f>
        <v>67.233360273194563</v>
      </c>
      <c r="V45" s="71">
        <f t="shared" ref="V45" si="33">$T$42-T45</f>
        <v>3351.7781621512618</v>
      </c>
      <c r="W45" s="72">
        <f>(V45*100)/$T$42</f>
        <v>47.548624289312542</v>
      </c>
      <c r="X45" s="73"/>
    </row>
    <row r="46" spans="1:24" x14ac:dyDescent="0.35">
      <c r="C46" s="1"/>
      <c r="M46" s="8"/>
      <c r="T46" s="8"/>
      <c r="U46" s="8"/>
      <c r="V46" s="69"/>
      <c r="W46" s="69"/>
      <c r="X46" s="73"/>
    </row>
    <row r="47" spans="1:24" x14ac:dyDescent="0.35">
      <c r="C47" s="1"/>
      <c r="M47" s="8"/>
      <c r="T47" s="8"/>
      <c r="U47" s="8"/>
      <c r="V47" s="71"/>
      <c r="W47" s="73"/>
      <c r="X47" s="73"/>
    </row>
    <row r="48" spans="1:24" x14ac:dyDescent="0.35">
      <c r="C48" s="1"/>
      <c r="M48" s="8"/>
      <c r="T48" s="8"/>
      <c r="U48" s="8"/>
      <c r="V48" s="26"/>
      <c r="W48" s="41"/>
      <c r="X48" s="41"/>
    </row>
    <row r="49" spans="1:24" x14ac:dyDescent="0.35">
      <c r="C49" s="1"/>
      <c r="M49" s="8"/>
      <c r="T49" s="8"/>
      <c r="U49" s="8"/>
      <c r="V49" s="26"/>
      <c r="W49" s="41"/>
    </row>
    <row r="50" spans="1:24" x14ac:dyDescent="0.35">
      <c r="C50" s="1"/>
      <c r="M50" s="8"/>
      <c r="T50" s="8"/>
      <c r="U50" s="8"/>
      <c r="V50" s="26"/>
      <c r="W50" s="46"/>
    </row>
    <row r="51" spans="1:24" x14ac:dyDescent="0.35">
      <c r="C51" s="1"/>
      <c r="M51" s="8"/>
      <c r="T51" s="8"/>
      <c r="U51" s="8"/>
      <c r="V51" s="26"/>
      <c r="W51" s="46"/>
    </row>
    <row r="52" spans="1:24" ht="15.5" x14ac:dyDescent="0.35">
      <c r="A52" s="10"/>
      <c r="C52" s="1"/>
      <c r="M52" s="8"/>
      <c r="T52" s="8"/>
      <c r="U52" s="8"/>
    </row>
    <row r="53" spans="1:24" x14ac:dyDescent="0.35">
      <c r="C53" s="1"/>
      <c r="M53" s="8"/>
      <c r="T53" s="8"/>
      <c r="U53" s="8"/>
      <c r="V53" s="26"/>
      <c r="W53" s="41"/>
    </row>
    <row r="54" spans="1:24" x14ac:dyDescent="0.35">
      <c r="C54" s="1"/>
      <c r="M54" s="8"/>
      <c r="T54" s="8"/>
      <c r="U54" s="8"/>
      <c r="V54" s="26"/>
      <c r="W54" s="41"/>
    </row>
    <row r="55" spans="1:24" x14ac:dyDescent="0.35">
      <c r="C55" s="1"/>
      <c r="M55" s="8"/>
      <c r="T55" s="8"/>
      <c r="U55" s="8"/>
      <c r="V55" s="26"/>
      <c r="W55" s="41"/>
      <c r="X55" s="46"/>
    </row>
    <row r="56" spans="1:24" x14ac:dyDescent="0.35">
      <c r="C56" s="1"/>
      <c r="M56" s="8"/>
      <c r="T56" s="8"/>
      <c r="U56" s="8"/>
      <c r="V56" s="26"/>
      <c r="W56" s="46"/>
    </row>
    <row r="57" spans="1:24" x14ac:dyDescent="0.35">
      <c r="C57" s="1"/>
      <c r="M57" s="8"/>
      <c r="T57" s="8"/>
      <c r="U57" s="8"/>
      <c r="V57" s="26"/>
      <c r="W57" s="46"/>
    </row>
    <row r="58" spans="1:24" x14ac:dyDescent="0.35">
      <c r="C58" s="1"/>
      <c r="M58" s="8"/>
      <c r="T58" s="8"/>
      <c r="U58" s="8"/>
    </row>
    <row r="59" spans="1:24" x14ac:dyDescent="0.35">
      <c r="C59" s="1"/>
      <c r="J59" s="8"/>
      <c r="K59" s="8"/>
      <c r="L59" s="8"/>
      <c r="M59" s="8"/>
      <c r="T59" s="8"/>
      <c r="U59" s="8"/>
      <c r="V59" s="26"/>
      <c r="W59" s="41"/>
    </row>
    <row r="60" spans="1:24" x14ac:dyDescent="0.35">
      <c r="C60" s="1"/>
      <c r="J60" s="8"/>
      <c r="K60" s="8"/>
      <c r="L60" s="8"/>
      <c r="M60" s="8"/>
      <c r="T60" s="8"/>
      <c r="U60" s="8"/>
      <c r="V60" s="26"/>
      <c r="W60" s="41"/>
    </row>
    <row r="61" spans="1:24" x14ac:dyDescent="0.35">
      <c r="C61" s="1"/>
      <c r="J61" s="8"/>
      <c r="K61" s="8"/>
      <c r="L61" s="8"/>
      <c r="M61" s="8"/>
      <c r="T61" s="8"/>
      <c r="U61" s="8"/>
      <c r="V61" s="26"/>
      <c r="W61" s="41"/>
    </row>
    <row r="62" spans="1:24" x14ac:dyDescent="0.35">
      <c r="C62" s="1"/>
      <c r="J62" s="8"/>
      <c r="K62" s="8"/>
      <c r="L62" s="8"/>
      <c r="M62" s="8"/>
      <c r="T62" s="8"/>
      <c r="U62" s="8"/>
      <c r="V62" s="26"/>
      <c r="W62" s="46"/>
      <c r="X62" s="46"/>
    </row>
    <row r="63" spans="1:24" x14ac:dyDescent="0.35">
      <c r="C63" s="1"/>
      <c r="J63" s="8"/>
      <c r="K63" s="8"/>
      <c r="L63" s="8"/>
      <c r="M63" s="8"/>
      <c r="T63" s="8"/>
      <c r="U63" s="8"/>
      <c r="V63" s="26"/>
      <c r="W63" s="46"/>
    </row>
    <row r="64" spans="1:24" ht="15.5" x14ac:dyDescent="0.35">
      <c r="A64" s="10"/>
      <c r="C64" s="1"/>
      <c r="J64" s="8"/>
      <c r="K64" s="8"/>
      <c r="L64" s="8"/>
      <c r="M64" s="8"/>
      <c r="T64" s="8"/>
      <c r="U64" s="8"/>
    </row>
    <row r="65" spans="1:24" x14ac:dyDescent="0.35">
      <c r="C65" s="1"/>
      <c r="J65" s="8"/>
      <c r="K65" s="8"/>
      <c r="L65" s="8"/>
      <c r="M65" s="8"/>
      <c r="T65" s="8"/>
      <c r="U65" s="8"/>
      <c r="V65" s="26"/>
      <c r="W65" s="41"/>
    </row>
    <row r="66" spans="1:24" x14ac:dyDescent="0.35">
      <c r="C66" s="1"/>
      <c r="J66" s="8"/>
      <c r="K66" s="8"/>
      <c r="L66" s="8"/>
      <c r="M66" s="8"/>
      <c r="T66" s="8"/>
      <c r="U66" s="8"/>
      <c r="V66" s="26"/>
      <c r="W66" s="41"/>
    </row>
    <row r="67" spans="1:24" x14ac:dyDescent="0.35">
      <c r="C67" s="1"/>
      <c r="J67" s="8"/>
      <c r="K67" s="8"/>
      <c r="L67" s="8"/>
      <c r="M67" s="8"/>
      <c r="T67" s="8"/>
      <c r="U67" s="8"/>
      <c r="V67" s="26"/>
      <c r="W67" s="41"/>
    </row>
    <row r="68" spans="1:24" x14ac:dyDescent="0.35">
      <c r="C68" s="1"/>
      <c r="J68" s="8"/>
      <c r="K68" s="8"/>
      <c r="L68" s="8"/>
      <c r="M68" s="8"/>
      <c r="T68" s="8"/>
      <c r="U68" s="8"/>
      <c r="V68" s="26"/>
      <c r="W68" s="46"/>
    </row>
    <row r="69" spans="1:24" x14ac:dyDescent="0.35">
      <c r="C69" s="1"/>
      <c r="J69" s="8"/>
      <c r="K69" s="8"/>
      <c r="L69" s="8"/>
      <c r="M69" s="8"/>
      <c r="T69" s="8"/>
      <c r="U69" s="8"/>
      <c r="V69" s="26"/>
      <c r="W69" s="46"/>
      <c r="X69" s="46"/>
    </row>
    <row r="70" spans="1:24" x14ac:dyDescent="0.35">
      <c r="C70" s="1"/>
      <c r="J70" s="8"/>
      <c r="K70" s="8"/>
      <c r="L70" s="8"/>
      <c r="M70" s="8"/>
      <c r="T70" s="8"/>
      <c r="U70" s="8"/>
    </row>
    <row r="71" spans="1:24" x14ac:dyDescent="0.35">
      <c r="C71" s="1"/>
      <c r="J71" s="8"/>
      <c r="K71" s="8"/>
      <c r="L71" s="8"/>
      <c r="M71" s="8"/>
      <c r="T71" s="8"/>
      <c r="U71" s="8"/>
      <c r="V71" s="26"/>
      <c r="W71" s="41"/>
    </row>
    <row r="72" spans="1:24" x14ac:dyDescent="0.35">
      <c r="C72" s="1"/>
      <c r="J72" s="8"/>
      <c r="K72" s="8"/>
      <c r="L72" s="8"/>
      <c r="M72" s="8"/>
      <c r="T72" s="8"/>
      <c r="U72" s="8"/>
      <c r="V72" s="26"/>
      <c r="W72" s="41"/>
    </row>
    <row r="73" spans="1:24" x14ac:dyDescent="0.35">
      <c r="C73" s="1"/>
      <c r="J73" s="8"/>
      <c r="K73" s="8"/>
      <c r="L73" s="8"/>
      <c r="M73" s="8"/>
      <c r="T73" s="8"/>
      <c r="U73" s="8"/>
      <c r="V73" s="26"/>
      <c r="W73" s="41"/>
    </row>
    <row r="74" spans="1:24" x14ac:dyDescent="0.35">
      <c r="C74" s="1"/>
      <c r="J74" s="8"/>
      <c r="K74" s="8"/>
      <c r="L74" s="8"/>
      <c r="M74" s="8"/>
      <c r="T74" s="8"/>
      <c r="U74" s="8"/>
      <c r="V74" s="26"/>
      <c r="W74" s="46"/>
    </row>
    <row r="75" spans="1:24" x14ac:dyDescent="0.35">
      <c r="C75" s="1"/>
      <c r="J75" s="8"/>
      <c r="K75" s="8"/>
      <c r="L75" s="8"/>
      <c r="M75" s="8"/>
      <c r="T75" s="8"/>
      <c r="U75" s="8"/>
      <c r="V75" s="26"/>
      <c r="W75" s="46"/>
    </row>
    <row r="76" spans="1:24" ht="15.5" x14ac:dyDescent="0.35">
      <c r="A76" s="10"/>
      <c r="C76" s="1"/>
      <c r="J76" s="8"/>
      <c r="K76" s="8"/>
      <c r="L76" s="8"/>
      <c r="M76" s="8"/>
      <c r="T76" s="8"/>
      <c r="U76" s="8"/>
    </row>
    <row r="77" spans="1:24" x14ac:dyDescent="0.35">
      <c r="C77" s="1"/>
      <c r="J77" s="8"/>
      <c r="K77" s="8"/>
      <c r="L77" s="8"/>
      <c r="M77" s="8"/>
      <c r="T77" s="8"/>
      <c r="U77" s="8"/>
      <c r="V77" s="26"/>
      <c r="W77" s="41"/>
    </row>
    <row r="78" spans="1:24" x14ac:dyDescent="0.35">
      <c r="C78" s="1"/>
      <c r="J78" s="8"/>
      <c r="K78" s="8"/>
      <c r="L78" s="8"/>
      <c r="M78" s="8"/>
      <c r="T78" s="8"/>
      <c r="U78" s="8"/>
      <c r="V78" s="26"/>
      <c r="W78" s="41"/>
    </row>
    <row r="79" spans="1:24" x14ac:dyDescent="0.35">
      <c r="C79" s="1"/>
      <c r="J79" s="8"/>
      <c r="K79" s="8"/>
      <c r="L79" s="8"/>
      <c r="M79" s="8"/>
      <c r="T79" s="8"/>
      <c r="U79" s="8"/>
      <c r="V79" s="26"/>
      <c r="W79" s="41"/>
    </row>
    <row r="80" spans="1:24" x14ac:dyDescent="0.35">
      <c r="C80" s="1"/>
      <c r="J80" s="8"/>
      <c r="K80" s="8"/>
      <c r="L80" s="8"/>
      <c r="M80" s="8"/>
      <c r="T80" s="8"/>
      <c r="U80" s="8"/>
      <c r="V80" s="26"/>
      <c r="W80" s="46"/>
    </row>
    <row r="81" spans="3:23" x14ac:dyDescent="0.35">
      <c r="C81" s="1"/>
      <c r="J81" s="8"/>
      <c r="K81" s="8"/>
      <c r="L81" s="8"/>
      <c r="M81" s="8"/>
      <c r="T81" s="8"/>
      <c r="U81" s="8"/>
      <c r="V81" s="26"/>
      <c r="W81" s="46"/>
    </row>
    <row r="82" spans="3:23" x14ac:dyDescent="0.35">
      <c r="C82" s="1"/>
      <c r="J82" s="8"/>
      <c r="K82" s="8"/>
      <c r="L82" s="8"/>
      <c r="M82" s="8"/>
      <c r="T82" s="8"/>
      <c r="U82" s="8"/>
    </row>
    <row r="83" spans="3:23" x14ac:dyDescent="0.35">
      <c r="C83" s="1"/>
      <c r="J83" s="8"/>
      <c r="K83" s="8"/>
      <c r="L83" s="8"/>
      <c r="M83" s="8"/>
      <c r="T83" s="8"/>
      <c r="U83" s="8"/>
      <c r="V83" s="26"/>
      <c r="W83" s="41"/>
    </row>
    <row r="84" spans="3:23" x14ac:dyDescent="0.35">
      <c r="C84" s="1"/>
      <c r="J84" s="8"/>
      <c r="K84" s="8"/>
      <c r="L84" s="8"/>
      <c r="M84" s="8"/>
      <c r="T84" s="8"/>
      <c r="U84" s="8"/>
      <c r="V84" s="26"/>
      <c r="W84" s="41"/>
    </row>
    <row r="85" spans="3:23" x14ac:dyDescent="0.35">
      <c r="C85" s="1"/>
      <c r="J85" s="8"/>
      <c r="K85" s="8"/>
      <c r="L85" s="8"/>
      <c r="M85" s="8"/>
      <c r="T85" s="8"/>
      <c r="U85" s="8"/>
      <c r="V85" s="26"/>
      <c r="W85" s="41"/>
    </row>
    <row r="86" spans="3:23" x14ac:dyDescent="0.35">
      <c r="C86" s="1"/>
      <c r="J86" s="8"/>
      <c r="K86" s="8"/>
      <c r="L86" s="8"/>
      <c r="M86" s="8"/>
      <c r="T86" s="8"/>
      <c r="U86" s="8"/>
      <c r="V86" s="26"/>
      <c r="W86" s="46"/>
    </row>
    <row r="87" spans="3:23" x14ac:dyDescent="0.35">
      <c r="C87" s="1"/>
      <c r="J87" s="8"/>
      <c r="K87" s="8"/>
      <c r="L87" s="8"/>
      <c r="M87" s="8"/>
      <c r="T87" s="8"/>
      <c r="U87" s="8"/>
      <c r="V87" s="26"/>
      <c r="W87" s="46"/>
    </row>
    <row r="88" spans="3:23" x14ac:dyDescent="0.35">
      <c r="C88" s="1"/>
      <c r="J88" s="8"/>
      <c r="K88" s="1"/>
      <c r="L88" s="8"/>
      <c r="M88" s="8"/>
      <c r="T88" s="8"/>
      <c r="U88" s="8"/>
    </row>
    <row r="89" spans="3:23" x14ac:dyDescent="0.35">
      <c r="C89" s="1"/>
      <c r="J89" s="8"/>
      <c r="K89" s="1"/>
      <c r="L89" s="8"/>
      <c r="M89" s="8"/>
      <c r="T89" s="8"/>
      <c r="U89" s="8"/>
    </row>
    <row r="90" spans="3:23" x14ac:dyDescent="0.35">
      <c r="C90" s="1"/>
      <c r="J90" s="8"/>
      <c r="K90" s="1"/>
      <c r="L90" s="8"/>
      <c r="M90" s="8"/>
      <c r="T90" s="8"/>
      <c r="U90" s="8"/>
    </row>
    <row r="91" spans="3:23" x14ac:dyDescent="0.35">
      <c r="C91" s="1"/>
      <c r="J91" s="8"/>
      <c r="K91" s="1"/>
      <c r="L91" s="8"/>
      <c r="M91" s="8"/>
      <c r="T91" s="8"/>
      <c r="U91" s="8"/>
    </row>
    <row r="92" spans="3:23" x14ac:dyDescent="0.35">
      <c r="C92" s="1"/>
      <c r="J92" s="8"/>
      <c r="K92" s="1"/>
      <c r="L92" s="8"/>
      <c r="M92" s="8"/>
      <c r="T92" s="8"/>
      <c r="U92" s="8"/>
    </row>
    <row r="93" spans="3:23" x14ac:dyDescent="0.35">
      <c r="C93" s="1"/>
      <c r="J93" s="8"/>
      <c r="K93" s="1"/>
      <c r="L93" s="8"/>
      <c r="M93" s="8"/>
      <c r="T93" s="8"/>
      <c r="U93" s="8"/>
    </row>
    <row r="94" spans="3:23" x14ac:dyDescent="0.35">
      <c r="C94" s="1"/>
      <c r="J94" s="8"/>
      <c r="K94" s="1"/>
      <c r="L94" s="8"/>
      <c r="M94" s="8"/>
      <c r="T94" s="8"/>
      <c r="U94" s="8"/>
    </row>
    <row r="95" spans="3:23" x14ac:dyDescent="0.35">
      <c r="C95" s="1"/>
      <c r="J95" s="8"/>
      <c r="K95" s="1"/>
      <c r="L95" s="8"/>
      <c r="M95" s="8"/>
      <c r="T95" s="8"/>
      <c r="U95" s="8"/>
    </row>
    <row r="96" spans="3:23" x14ac:dyDescent="0.35">
      <c r="C96" s="1"/>
      <c r="J96" s="8"/>
      <c r="K96" s="1"/>
      <c r="L96" s="8"/>
      <c r="M96" s="8"/>
      <c r="T96" s="8"/>
      <c r="U96" s="8"/>
    </row>
    <row r="97" spans="3:21" x14ac:dyDescent="0.35">
      <c r="C97" s="1"/>
      <c r="J97" s="8"/>
      <c r="K97" s="1"/>
      <c r="L97" s="8"/>
      <c r="M97" s="8"/>
      <c r="T97" s="8"/>
      <c r="U97" s="8"/>
    </row>
    <row r="98" spans="3:21" x14ac:dyDescent="0.35">
      <c r="C98" s="1"/>
      <c r="J98" s="8"/>
      <c r="K98" s="1"/>
      <c r="L98" s="8"/>
      <c r="M98" s="8"/>
      <c r="T98" s="8"/>
      <c r="U98" s="8"/>
    </row>
    <row r="99" spans="3:21" x14ac:dyDescent="0.35">
      <c r="C99" s="1"/>
      <c r="J99" s="8"/>
      <c r="K99" s="1"/>
      <c r="L99" s="8"/>
      <c r="M99" s="8"/>
      <c r="T99" s="8"/>
      <c r="U99" s="8"/>
    </row>
    <row r="100" spans="3:21" x14ac:dyDescent="0.35">
      <c r="C100" s="1"/>
      <c r="J100" s="8"/>
      <c r="K100" s="1"/>
      <c r="L100" s="8"/>
      <c r="M100" s="8"/>
      <c r="T100" s="8"/>
      <c r="U100" s="8"/>
    </row>
    <row r="101" spans="3:21" x14ac:dyDescent="0.35">
      <c r="C101" s="1"/>
      <c r="J101" s="8"/>
      <c r="K101" s="1"/>
      <c r="L101" s="8"/>
      <c r="M101" s="8"/>
      <c r="T101" s="8"/>
      <c r="U101" s="8"/>
    </row>
    <row r="102" spans="3:21" x14ac:dyDescent="0.35">
      <c r="C102" s="1"/>
      <c r="J102" s="8"/>
      <c r="K102" s="1"/>
      <c r="L102" s="8"/>
      <c r="M102" s="8"/>
      <c r="T102" s="8"/>
      <c r="U102" s="8"/>
    </row>
    <row r="103" spans="3:21" x14ac:dyDescent="0.35">
      <c r="C103" s="1"/>
      <c r="J103" s="8"/>
      <c r="K103" s="1"/>
      <c r="L103" s="8"/>
      <c r="M103" s="8"/>
      <c r="T103" s="8"/>
      <c r="U103" s="8"/>
    </row>
    <row r="104" spans="3:21" x14ac:dyDescent="0.35">
      <c r="C104" s="1"/>
      <c r="J104" s="8"/>
      <c r="K104" s="1"/>
      <c r="L104" s="8"/>
      <c r="M104" s="8"/>
      <c r="T104" s="8"/>
      <c r="U104" s="8"/>
    </row>
    <row r="105" spans="3:21" x14ac:dyDescent="0.35">
      <c r="C105" s="1"/>
      <c r="J105" s="8"/>
      <c r="K105" s="1"/>
      <c r="L105" s="8"/>
      <c r="M105" s="8"/>
      <c r="T105" s="8"/>
      <c r="U105" s="8"/>
    </row>
    <row r="106" spans="3:21" x14ac:dyDescent="0.35">
      <c r="C106" s="1"/>
      <c r="J106" s="8"/>
      <c r="K106" s="1"/>
      <c r="L106" s="8"/>
      <c r="M106" s="8"/>
      <c r="T106" s="8"/>
      <c r="U106" s="8"/>
    </row>
    <row r="107" spans="3:21" x14ac:dyDescent="0.35">
      <c r="C107" s="1"/>
      <c r="J107" s="8"/>
      <c r="K107" s="1"/>
      <c r="L107" s="8"/>
      <c r="M107" s="8"/>
      <c r="T107" s="8"/>
      <c r="U107" s="8"/>
    </row>
    <row r="108" spans="3:21" x14ac:dyDescent="0.35">
      <c r="C108" s="1"/>
      <c r="J108" s="8"/>
      <c r="K108" s="1"/>
      <c r="L108" s="8"/>
      <c r="M108" s="8"/>
      <c r="T108" s="8"/>
      <c r="U108" s="8"/>
    </row>
    <row r="109" spans="3:21" x14ac:dyDescent="0.35">
      <c r="C109" s="1"/>
      <c r="J109" s="8"/>
      <c r="K109" s="1"/>
      <c r="L109" s="8"/>
      <c r="M109" s="8"/>
      <c r="T109" s="8"/>
      <c r="U109" s="8"/>
    </row>
    <row r="110" spans="3:21" x14ac:dyDescent="0.35">
      <c r="C110" s="1"/>
      <c r="J110" s="8"/>
      <c r="K110" s="1"/>
      <c r="L110" s="8"/>
      <c r="M110" s="8"/>
      <c r="T110" s="8"/>
      <c r="U110" s="8"/>
    </row>
    <row r="111" spans="3:21" x14ac:dyDescent="0.35">
      <c r="C111" s="1"/>
      <c r="J111" s="8"/>
      <c r="K111" s="1"/>
      <c r="L111" s="8"/>
      <c r="M111" s="8"/>
      <c r="T111" s="8"/>
      <c r="U111" s="8"/>
    </row>
    <row r="112" spans="3:21" x14ac:dyDescent="0.35">
      <c r="C112" s="1"/>
      <c r="J112" s="8"/>
      <c r="K112" s="1"/>
      <c r="L112" s="8"/>
      <c r="M112" s="8"/>
      <c r="T112" s="8"/>
      <c r="U112" s="8"/>
    </row>
    <row r="113" spans="3:21" x14ac:dyDescent="0.35">
      <c r="C113" s="1"/>
      <c r="J113" s="8"/>
      <c r="K113" s="1"/>
      <c r="L113" s="8"/>
      <c r="M113" s="8"/>
      <c r="T113" s="8"/>
      <c r="U113" s="8"/>
    </row>
    <row r="114" spans="3:21" x14ac:dyDescent="0.35">
      <c r="C114" s="1"/>
      <c r="J114" s="8"/>
      <c r="K114" s="1"/>
      <c r="L114" s="8"/>
      <c r="M114" s="8"/>
      <c r="T114" s="8"/>
      <c r="U114" s="8"/>
    </row>
    <row r="115" spans="3:21" x14ac:dyDescent="0.35">
      <c r="C115" s="1"/>
      <c r="J115" s="8"/>
      <c r="K115" s="1"/>
      <c r="L115" s="8"/>
      <c r="M115" s="8"/>
      <c r="T115" s="8"/>
      <c r="U115" s="8"/>
    </row>
    <row r="116" spans="3:21" x14ac:dyDescent="0.35">
      <c r="C116" s="1"/>
      <c r="J116" s="8"/>
      <c r="K116" s="1"/>
      <c r="L116" s="8"/>
      <c r="M116" s="8"/>
      <c r="T116" s="8"/>
      <c r="U116" s="8"/>
    </row>
    <row r="117" spans="3:21" x14ac:dyDescent="0.35">
      <c r="C117" s="1"/>
      <c r="J117" s="8"/>
      <c r="K117" s="1"/>
      <c r="L117" s="8"/>
      <c r="M117" s="8"/>
      <c r="T117" s="8"/>
      <c r="U117" s="8"/>
    </row>
    <row r="118" spans="3:21" x14ac:dyDescent="0.35">
      <c r="C118" s="1"/>
      <c r="J118" s="8"/>
      <c r="K118" s="1"/>
      <c r="L118" s="8"/>
      <c r="M118" s="8"/>
      <c r="T118" s="8"/>
      <c r="U118" s="8"/>
    </row>
    <row r="119" spans="3:21" x14ac:dyDescent="0.35">
      <c r="C119" s="1"/>
      <c r="J119" s="8"/>
      <c r="K119" s="1"/>
      <c r="L119" s="8"/>
      <c r="M119" s="8"/>
      <c r="T119" s="8"/>
      <c r="U119" s="8"/>
    </row>
    <row r="120" spans="3:21" x14ac:dyDescent="0.35">
      <c r="C120" s="1"/>
      <c r="J120" s="8"/>
      <c r="K120" s="1"/>
      <c r="L120" s="8"/>
      <c r="M120" s="8"/>
      <c r="T120" s="8"/>
      <c r="U120" s="8"/>
    </row>
    <row r="121" spans="3:21" x14ac:dyDescent="0.35">
      <c r="C121" s="1"/>
      <c r="J121" s="8"/>
      <c r="K121" s="1"/>
      <c r="L121" s="8"/>
      <c r="M121" s="8"/>
      <c r="T121" s="8"/>
      <c r="U121" s="8"/>
    </row>
    <row r="122" spans="3:21" x14ac:dyDescent="0.35">
      <c r="C122" s="1"/>
      <c r="J122" s="8"/>
      <c r="K122" s="1"/>
      <c r="L122" s="8"/>
      <c r="M122" s="8"/>
      <c r="T122" s="8"/>
      <c r="U122" s="8"/>
    </row>
    <row r="123" spans="3:21" x14ac:dyDescent="0.35">
      <c r="C123" s="1"/>
      <c r="J123" s="8"/>
      <c r="K123" s="1"/>
      <c r="L123" s="8"/>
      <c r="M123" s="8"/>
      <c r="T123" s="8"/>
      <c r="U123" s="8"/>
    </row>
    <row r="124" spans="3:21" x14ac:dyDescent="0.35">
      <c r="C124" s="1"/>
      <c r="J124" s="8"/>
      <c r="K124" s="1"/>
      <c r="L124" s="8"/>
      <c r="M124" s="8"/>
      <c r="T124" s="8"/>
      <c r="U124" s="8"/>
    </row>
    <row r="125" spans="3:21" x14ac:dyDescent="0.35">
      <c r="C125" s="1"/>
      <c r="J125" s="8"/>
      <c r="K125" s="1"/>
      <c r="L125" s="8"/>
      <c r="M125" s="8"/>
      <c r="T125" s="8"/>
      <c r="U125" s="8"/>
    </row>
    <row r="126" spans="3:21" x14ac:dyDescent="0.35">
      <c r="C126" s="1"/>
      <c r="J126" s="8"/>
      <c r="K126" s="1"/>
      <c r="L126" s="8"/>
      <c r="M126" s="8"/>
      <c r="T126" s="8"/>
      <c r="U126" s="8"/>
    </row>
    <row r="127" spans="3:21" x14ac:dyDescent="0.35">
      <c r="C127" s="1"/>
      <c r="J127" s="8"/>
      <c r="K127" s="1"/>
      <c r="L127" s="8"/>
      <c r="M127" s="8"/>
      <c r="T127" s="8"/>
      <c r="U127" s="8"/>
    </row>
    <row r="128" spans="3:21" x14ac:dyDescent="0.35">
      <c r="C128" s="1"/>
      <c r="J128" s="8"/>
      <c r="K128" s="1"/>
      <c r="L128" s="8"/>
      <c r="M128" s="8"/>
      <c r="T128" s="8"/>
      <c r="U128" s="8"/>
    </row>
    <row r="129" spans="3:21" x14ac:dyDescent="0.35">
      <c r="C129" s="1"/>
      <c r="J129" s="8"/>
      <c r="K129" s="1"/>
      <c r="L129" s="8"/>
      <c r="M129" s="8"/>
      <c r="T129" s="8"/>
      <c r="U129" s="8"/>
    </row>
    <row r="130" spans="3:21" x14ac:dyDescent="0.35">
      <c r="C130" s="1"/>
      <c r="J130" s="8"/>
      <c r="K130" s="1"/>
      <c r="L130" s="8"/>
      <c r="M130" s="8"/>
      <c r="T130" s="8"/>
      <c r="U130" s="8"/>
    </row>
    <row r="131" spans="3:21" x14ac:dyDescent="0.35">
      <c r="C131" s="1"/>
      <c r="J131" s="8"/>
      <c r="K131" s="1"/>
      <c r="L131" s="8"/>
      <c r="M131" s="8"/>
      <c r="T131" s="8"/>
      <c r="U131" s="8"/>
    </row>
    <row r="132" spans="3:21" x14ac:dyDescent="0.35">
      <c r="C132" s="1"/>
      <c r="J132" s="8"/>
      <c r="K132" s="1"/>
      <c r="L132" s="8"/>
      <c r="M132" s="8"/>
      <c r="T132" s="8"/>
      <c r="U132" s="8"/>
    </row>
    <row r="133" spans="3:21" x14ac:dyDescent="0.35">
      <c r="C133" s="1"/>
      <c r="J133" s="8"/>
      <c r="K133" s="1"/>
      <c r="L133" s="8"/>
      <c r="M133" s="8"/>
      <c r="T133" s="8"/>
      <c r="U133" s="8"/>
    </row>
    <row r="134" spans="3:21" x14ac:dyDescent="0.35">
      <c r="C134" s="1"/>
      <c r="J134" s="8"/>
      <c r="K134" s="1"/>
      <c r="L134" s="8"/>
      <c r="M134" s="8"/>
      <c r="T134" s="8"/>
      <c r="U134" s="8"/>
    </row>
    <row r="135" spans="3:21" x14ac:dyDescent="0.35">
      <c r="C135" s="1"/>
      <c r="J135" s="8"/>
      <c r="K135" s="1"/>
      <c r="L135" s="8"/>
      <c r="M135" s="8"/>
      <c r="T135" s="8"/>
      <c r="U135" s="8"/>
    </row>
    <row r="136" spans="3:21" x14ac:dyDescent="0.35">
      <c r="C136" s="1"/>
      <c r="J136" s="8"/>
      <c r="K136" s="1"/>
      <c r="L136" s="8"/>
      <c r="M136" s="8"/>
      <c r="T136" s="8"/>
      <c r="U136" s="8"/>
    </row>
    <row r="137" spans="3:21" x14ac:dyDescent="0.35">
      <c r="C137" s="1"/>
      <c r="J137" s="8"/>
      <c r="K137" s="1"/>
      <c r="L137" s="8"/>
      <c r="M137" s="8"/>
      <c r="T137" s="8"/>
      <c r="U137" s="8"/>
    </row>
    <row r="138" spans="3:21" x14ac:dyDescent="0.35">
      <c r="C138" s="1"/>
      <c r="J138" s="8"/>
      <c r="K138" s="1"/>
      <c r="L138" s="8"/>
      <c r="M138" s="8"/>
      <c r="T138" s="8"/>
      <c r="U138" s="8"/>
    </row>
    <row r="139" spans="3:21" x14ac:dyDescent="0.35">
      <c r="C139" s="1"/>
      <c r="J139" s="8"/>
      <c r="K139" s="1"/>
      <c r="L139" s="8"/>
      <c r="M139" s="8"/>
      <c r="T139" s="8"/>
      <c r="U139" s="8"/>
    </row>
    <row r="140" spans="3:21" x14ac:dyDescent="0.35">
      <c r="C140" s="1"/>
      <c r="J140" s="8"/>
      <c r="K140" s="1"/>
      <c r="L140" s="8"/>
      <c r="M140" s="8"/>
      <c r="T140" s="8"/>
      <c r="U140" s="8"/>
    </row>
    <row r="141" spans="3:21" x14ac:dyDescent="0.35">
      <c r="C141" s="1"/>
      <c r="J141" s="8"/>
      <c r="K141" s="1"/>
      <c r="L141" s="8"/>
      <c r="M141" s="8"/>
      <c r="T141" s="8"/>
      <c r="U141" s="8"/>
    </row>
    <row r="142" spans="3:21" x14ac:dyDescent="0.35">
      <c r="C142" s="1"/>
      <c r="J142" s="8"/>
      <c r="K142" s="1"/>
      <c r="L142" s="8"/>
      <c r="M142" s="8"/>
      <c r="T142" s="8"/>
      <c r="U142" s="8"/>
    </row>
    <row r="143" spans="3:21" x14ac:dyDescent="0.35">
      <c r="C143" s="1"/>
      <c r="J143" s="8"/>
      <c r="K143" s="1"/>
      <c r="L143" s="8"/>
      <c r="M143" s="8"/>
      <c r="T143" s="8"/>
      <c r="U143" s="8"/>
    </row>
    <row r="144" spans="3:21" x14ac:dyDescent="0.35">
      <c r="C144" s="1"/>
      <c r="J144" s="8"/>
      <c r="K144" s="1"/>
      <c r="L144" s="8"/>
      <c r="M144" s="8"/>
      <c r="T144" s="8"/>
      <c r="U144" s="8"/>
    </row>
    <row r="145" spans="3:21" x14ac:dyDescent="0.35">
      <c r="C145" s="1"/>
      <c r="J145" s="8"/>
      <c r="K145" s="1"/>
      <c r="L145" s="8"/>
      <c r="M145" s="8"/>
      <c r="T145" s="8"/>
      <c r="U145" s="8"/>
    </row>
    <row r="146" spans="3:21" x14ac:dyDescent="0.35">
      <c r="C146" s="1"/>
      <c r="J146" s="8"/>
      <c r="K146" s="1"/>
      <c r="L146" s="8"/>
      <c r="M146" s="8"/>
      <c r="T146" s="8"/>
      <c r="U146" s="8"/>
    </row>
    <row r="147" spans="3:21" x14ac:dyDescent="0.35">
      <c r="C147" s="1"/>
      <c r="J147" s="8"/>
      <c r="K147" s="1"/>
      <c r="L147" s="8"/>
      <c r="M147" s="8"/>
      <c r="T147" s="8"/>
      <c r="U147" s="8"/>
    </row>
    <row r="148" spans="3:21" x14ac:dyDescent="0.35">
      <c r="C148" s="1"/>
      <c r="J148" s="8"/>
      <c r="K148" s="1"/>
      <c r="L148" s="8"/>
      <c r="M148" s="8"/>
      <c r="T148" s="8"/>
      <c r="U148" s="8"/>
    </row>
    <row r="149" spans="3:21" x14ac:dyDescent="0.35">
      <c r="C149" s="1"/>
      <c r="J149" s="8"/>
      <c r="K149" s="1"/>
      <c r="L149" s="8"/>
      <c r="M149" s="8"/>
      <c r="T149" s="8"/>
      <c r="U149" s="8"/>
    </row>
    <row r="150" spans="3:21" x14ac:dyDescent="0.35">
      <c r="C150" s="1"/>
      <c r="J150" s="8"/>
      <c r="K150" s="1"/>
      <c r="L150" s="8"/>
      <c r="M150" s="8"/>
      <c r="T150" s="8"/>
      <c r="U150" s="8"/>
    </row>
    <row r="151" spans="3:21" x14ac:dyDescent="0.35">
      <c r="C151" s="1"/>
      <c r="J151" s="8"/>
      <c r="K151" s="1"/>
      <c r="L151" s="8"/>
      <c r="M151" s="8"/>
      <c r="T151" s="8"/>
      <c r="U151" s="8"/>
    </row>
    <row r="152" spans="3:21" x14ac:dyDescent="0.35">
      <c r="C152" s="1"/>
      <c r="J152" s="8"/>
      <c r="K152" s="1"/>
      <c r="L152" s="8"/>
      <c r="M152" s="8"/>
      <c r="T152" s="8"/>
      <c r="U152" s="8"/>
    </row>
    <row r="153" spans="3:21" x14ac:dyDescent="0.35">
      <c r="C153" s="1"/>
      <c r="J153" s="8"/>
      <c r="K153" s="1"/>
      <c r="L153" s="8"/>
      <c r="M153" s="8"/>
      <c r="T153" s="8"/>
      <c r="U153" s="8"/>
    </row>
    <row r="154" spans="3:21" x14ac:dyDescent="0.35">
      <c r="C154" s="1"/>
      <c r="J154" s="8"/>
      <c r="K154" s="1"/>
      <c r="L154" s="8"/>
      <c r="M154" s="8"/>
      <c r="T154" s="8"/>
      <c r="U154" s="8"/>
    </row>
    <row r="155" spans="3:21" x14ac:dyDescent="0.35">
      <c r="C155" s="1"/>
      <c r="J155" s="8"/>
      <c r="K155" s="1"/>
      <c r="L155" s="8"/>
      <c r="M155" s="8"/>
      <c r="T155" s="8"/>
      <c r="U155" s="8"/>
    </row>
    <row r="156" spans="3:21" x14ac:dyDescent="0.35">
      <c r="C156" s="1"/>
      <c r="J156" s="8"/>
      <c r="K156" s="1"/>
      <c r="L156" s="8"/>
      <c r="M156" s="8"/>
      <c r="T156" s="8"/>
      <c r="U156" s="8"/>
    </row>
    <row r="157" spans="3:21" x14ac:dyDescent="0.35">
      <c r="C157" s="1"/>
      <c r="J157" s="8"/>
      <c r="K157" s="1"/>
      <c r="L157" s="8"/>
      <c r="M157" s="8"/>
      <c r="T157" s="8"/>
      <c r="U157" s="8"/>
    </row>
    <row r="158" spans="3:21" x14ac:dyDescent="0.35">
      <c r="C158" s="1"/>
      <c r="J158" s="8"/>
      <c r="K158" s="1"/>
      <c r="L158" s="8"/>
      <c r="M158" s="8"/>
      <c r="T158" s="8"/>
      <c r="U158" s="8"/>
    </row>
    <row r="159" spans="3:21" x14ac:dyDescent="0.35">
      <c r="C159" s="1"/>
      <c r="J159" s="8"/>
      <c r="K159" s="1"/>
      <c r="L159" s="8"/>
      <c r="M159" s="8"/>
      <c r="T159" s="8"/>
      <c r="U159" s="8"/>
    </row>
    <row r="160" spans="3:21" x14ac:dyDescent="0.35">
      <c r="C160" s="1"/>
      <c r="J160" s="8"/>
      <c r="K160" s="1"/>
      <c r="L160" s="8"/>
      <c r="M160" s="8"/>
      <c r="T160" s="8"/>
      <c r="U160" s="8"/>
    </row>
    <row r="161" spans="3:21" x14ac:dyDescent="0.35">
      <c r="C161" s="1"/>
      <c r="J161" s="8"/>
      <c r="K161" s="1"/>
      <c r="L161" s="8"/>
      <c r="M161" s="8"/>
      <c r="T161" s="8"/>
      <c r="U161" s="8"/>
    </row>
    <row r="162" spans="3:21" x14ac:dyDescent="0.35">
      <c r="C162" s="1"/>
      <c r="J162" s="8"/>
      <c r="K162" s="1"/>
      <c r="L162" s="8"/>
      <c r="M162" s="8"/>
      <c r="T162" s="8"/>
      <c r="U162" s="8"/>
    </row>
    <row r="163" spans="3:21" x14ac:dyDescent="0.35">
      <c r="C163" s="1"/>
      <c r="J163" s="8"/>
      <c r="K163" s="1"/>
      <c r="L163" s="8"/>
      <c r="M163" s="8"/>
      <c r="T163" s="8"/>
      <c r="U163" s="8"/>
    </row>
    <row r="164" spans="3:21" x14ac:dyDescent="0.35">
      <c r="C164" s="1"/>
      <c r="J164" s="8"/>
      <c r="K164" s="1"/>
      <c r="L164" s="8"/>
      <c r="M164" s="8"/>
      <c r="T164" s="8"/>
      <c r="U164" s="8"/>
    </row>
    <row r="165" spans="3:21" x14ac:dyDescent="0.35">
      <c r="C165" s="1"/>
      <c r="J165" s="8"/>
      <c r="K165" s="1"/>
      <c r="L165" s="8"/>
      <c r="M165" s="8"/>
      <c r="T165" s="8"/>
      <c r="U165" s="8"/>
    </row>
    <row r="166" spans="3:21" x14ac:dyDescent="0.35">
      <c r="C166" s="1"/>
      <c r="J166" s="8"/>
      <c r="K166" s="1"/>
      <c r="L166" s="8"/>
      <c r="M166" s="8"/>
      <c r="T166" s="8"/>
      <c r="U166" s="8"/>
    </row>
    <row r="167" spans="3:21" x14ac:dyDescent="0.35">
      <c r="C167" s="1"/>
      <c r="J167" s="8"/>
      <c r="K167" s="1"/>
      <c r="L167" s="8"/>
      <c r="M167" s="8"/>
      <c r="T167" s="8"/>
      <c r="U167" s="8"/>
    </row>
    <row r="168" spans="3:21" x14ac:dyDescent="0.35">
      <c r="C168" s="1"/>
      <c r="J168" s="8"/>
      <c r="K168" s="1"/>
      <c r="L168" s="8"/>
      <c r="M168" s="8"/>
      <c r="T168" s="8"/>
      <c r="U168" s="8"/>
    </row>
    <row r="169" spans="3:21" x14ac:dyDescent="0.35">
      <c r="C169" s="1"/>
      <c r="J169" s="8"/>
      <c r="K169" s="1"/>
      <c r="L169" s="8"/>
      <c r="M169" s="8"/>
      <c r="T169" s="8"/>
      <c r="U169" s="8"/>
    </row>
    <row r="170" spans="3:21" x14ac:dyDescent="0.35">
      <c r="C170" s="1"/>
      <c r="J170" s="8"/>
      <c r="K170" s="1"/>
      <c r="L170" s="8"/>
      <c r="M170" s="8"/>
      <c r="T170" s="8"/>
      <c r="U170" s="8"/>
    </row>
    <row r="171" spans="3:21" x14ac:dyDescent="0.35">
      <c r="C171" s="1"/>
      <c r="J171" s="8"/>
      <c r="K171" s="1"/>
      <c r="L171" s="8"/>
      <c r="M171" s="8"/>
      <c r="T171" s="8"/>
      <c r="U171" s="8"/>
    </row>
    <row r="172" spans="3:21" x14ac:dyDescent="0.35">
      <c r="C172" s="1"/>
      <c r="J172" s="8"/>
      <c r="K172" s="1"/>
      <c r="L172" s="8"/>
      <c r="M172" s="8"/>
      <c r="T172" s="8"/>
      <c r="U172" s="8"/>
    </row>
    <row r="173" spans="3:21" x14ac:dyDescent="0.35">
      <c r="C173" s="1"/>
      <c r="J173" s="8"/>
      <c r="K173" s="1"/>
      <c r="L173" s="8"/>
      <c r="M173" s="8"/>
      <c r="T173" s="8"/>
      <c r="U173" s="8"/>
    </row>
    <row r="174" spans="3:21" x14ac:dyDescent="0.35">
      <c r="C174" s="1"/>
      <c r="J174" s="8"/>
      <c r="K174" s="1"/>
      <c r="L174" s="8"/>
      <c r="M174" s="8"/>
      <c r="T174" s="8"/>
      <c r="U174" s="8"/>
    </row>
    <row r="175" spans="3:21" x14ac:dyDescent="0.35">
      <c r="C175" s="1"/>
      <c r="J175" s="8"/>
      <c r="K175" s="1"/>
      <c r="L175" s="8"/>
      <c r="M175" s="8"/>
      <c r="T175" s="8"/>
      <c r="U175" s="8"/>
    </row>
    <row r="176" spans="3:21" x14ac:dyDescent="0.35">
      <c r="C176" s="1"/>
      <c r="J176" s="8"/>
      <c r="K176" s="1"/>
      <c r="L176" s="8"/>
      <c r="M176" s="8"/>
      <c r="T176" s="8"/>
      <c r="U176" s="8"/>
    </row>
    <row r="177" spans="3:21" x14ac:dyDescent="0.35">
      <c r="C177" s="1"/>
      <c r="J177" s="8"/>
      <c r="K177" s="1"/>
      <c r="L177" s="8"/>
      <c r="M177" s="8"/>
      <c r="T177" s="8"/>
      <c r="U177" s="8"/>
    </row>
    <row r="178" spans="3:21" x14ac:dyDescent="0.35">
      <c r="C178" s="1"/>
      <c r="J178" s="8"/>
      <c r="K178" s="1"/>
      <c r="L178" s="8"/>
      <c r="M178" s="8"/>
      <c r="T178" s="8"/>
      <c r="U178" s="8"/>
    </row>
    <row r="179" spans="3:21" x14ac:dyDescent="0.35">
      <c r="C179" s="1"/>
      <c r="J179" s="8"/>
      <c r="K179" s="1"/>
      <c r="L179" s="8"/>
      <c r="M179" s="8"/>
      <c r="T179" s="8"/>
      <c r="U179" s="8"/>
    </row>
    <row r="180" spans="3:21" x14ac:dyDescent="0.35">
      <c r="C180" s="1"/>
      <c r="J180" s="8"/>
      <c r="K180" s="1"/>
      <c r="L180" s="8"/>
      <c r="M180" s="8"/>
      <c r="T180" s="8"/>
      <c r="U180" s="8"/>
    </row>
    <row r="181" spans="3:21" x14ac:dyDescent="0.35">
      <c r="C181" s="1"/>
      <c r="J181" s="8"/>
      <c r="K181" s="1"/>
      <c r="L181" s="8"/>
      <c r="M181" s="8"/>
      <c r="T181" s="8"/>
      <c r="U181" s="8"/>
    </row>
    <row r="182" spans="3:21" x14ac:dyDescent="0.35">
      <c r="C182" s="1"/>
      <c r="J182" s="8"/>
      <c r="K182" s="1"/>
      <c r="L182" s="8"/>
      <c r="M182" s="8"/>
      <c r="T182" s="8"/>
      <c r="U182" s="8"/>
    </row>
    <row r="183" spans="3:21" x14ac:dyDescent="0.35">
      <c r="C183" s="1"/>
      <c r="J183" s="8"/>
      <c r="K183" s="1"/>
      <c r="L183" s="8"/>
      <c r="M183" s="8"/>
      <c r="T183" s="8"/>
      <c r="U183" s="8"/>
    </row>
    <row r="184" spans="3:21" x14ac:dyDescent="0.35">
      <c r="C184" s="1"/>
      <c r="J184" s="8"/>
      <c r="K184" s="1"/>
      <c r="L184" s="8"/>
      <c r="M184" s="8"/>
      <c r="T184" s="8"/>
      <c r="U184" s="8"/>
    </row>
    <row r="185" spans="3:21" x14ac:dyDescent="0.35">
      <c r="C185" s="1"/>
      <c r="J185" s="8"/>
      <c r="K185" s="1"/>
      <c r="L185" s="8"/>
      <c r="M185" s="8"/>
      <c r="T185" s="8"/>
      <c r="U185" s="8"/>
    </row>
    <row r="186" spans="3:21" x14ac:dyDescent="0.35">
      <c r="C186" s="1"/>
      <c r="J186" s="8"/>
      <c r="K186" s="1"/>
      <c r="L186" s="8"/>
      <c r="M186" s="8"/>
      <c r="T186" s="8"/>
      <c r="U186" s="8"/>
    </row>
    <row r="187" spans="3:21" x14ac:dyDescent="0.35">
      <c r="C187" s="1"/>
      <c r="J187" s="8"/>
      <c r="K187" s="1"/>
      <c r="L187" s="8"/>
      <c r="M187" s="8"/>
      <c r="T187" s="8"/>
      <c r="U187" s="8"/>
    </row>
    <row r="188" spans="3:21" x14ac:dyDescent="0.35">
      <c r="C188" s="1"/>
      <c r="J188" s="8"/>
      <c r="K188" s="1"/>
      <c r="L188" s="8"/>
      <c r="M188" s="8"/>
      <c r="T188" s="8"/>
      <c r="U188" s="8"/>
    </row>
    <row r="189" spans="3:21" x14ac:dyDescent="0.35">
      <c r="C189" s="1"/>
      <c r="J189" s="8"/>
      <c r="K189" s="1"/>
      <c r="L189" s="8"/>
      <c r="M189" s="8"/>
      <c r="T189" s="8"/>
      <c r="U189" s="8"/>
    </row>
    <row r="190" spans="3:21" x14ac:dyDescent="0.35">
      <c r="C190" s="1"/>
      <c r="J190" s="8"/>
      <c r="K190" s="1"/>
      <c r="L190" s="8"/>
      <c r="M190" s="8"/>
      <c r="T190" s="8"/>
      <c r="U190" s="8"/>
    </row>
    <row r="191" spans="3:21" x14ac:dyDescent="0.35">
      <c r="C191" s="1"/>
      <c r="J191" s="8"/>
      <c r="K191" s="1"/>
      <c r="L191" s="8"/>
      <c r="M191" s="8"/>
      <c r="T191" s="8"/>
      <c r="U191" s="8"/>
    </row>
    <row r="192" spans="3:21" x14ac:dyDescent="0.35">
      <c r="C192" s="1"/>
      <c r="J192" s="8"/>
      <c r="K192" s="1"/>
      <c r="L192" s="8"/>
      <c r="M192" s="8"/>
      <c r="T192" s="8"/>
      <c r="U192" s="8"/>
    </row>
    <row r="193" spans="3:21" x14ac:dyDescent="0.35">
      <c r="C193" s="1"/>
      <c r="J193" s="8"/>
      <c r="K193" s="1"/>
      <c r="L193" s="8"/>
      <c r="M193" s="8"/>
      <c r="T193" s="8"/>
      <c r="U193" s="8"/>
    </row>
    <row r="194" spans="3:21" x14ac:dyDescent="0.35">
      <c r="C194" s="1"/>
      <c r="J194" s="8"/>
      <c r="K194" s="1"/>
      <c r="L194" s="8"/>
      <c r="M194" s="8"/>
      <c r="T194" s="8"/>
      <c r="U194" s="8"/>
    </row>
    <row r="195" spans="3:21" x14ac:dyDescent="0.35">
      <c r="C195" s="1"/>
      <c r="J195" s="8"/>
      <c r="K195" s="1"/>
      <c r="L195" s="8"/>
      <c r="M195" s="8"/>
      <c r="T195" s="8"/>
      <c r="U195" s="8"/>
    </row>
    <row r="196" spans="3:21" x14ac:dyDescent="0.35">
      <c r="C196" s="1"/>
      <c r="J196" s="8"/>
      <c r="K196" s="1"/>
      <c r="L196" s="8"/>
      <c r="M196" s="8"/>
      <c r="T196" s="8"/>
      <c r="U196" s="8"/>
    </row>
    <row r="197" spans="3:21" x14ac:dyDescent="0.35">
      <c r="C197" s="1"/>
      <c r="J197" s="8"/>
      <c r="K197" s="1"/>
      <c r="L197" s="8"/>
      <c r="M197" s="8"/>
      <c r="T197" s="8"/>
      <c r="U197" s="8"/>
    </row>
    <row r="198" spans="3:21" x14ac:dyDescent="0.35">
      <c r="C198" s="1"/>
      <c r="J198" s="8"/>
      <c r="K198" s="1"/>
      <c r="L198" s="8"/>
      <c r="M198" s="8"/>
      <c r="T198" s="8"/>
      <c r="U198" s="8"/>
    </row>
    <row r="199" spans="3:21" x14ac:dyDescent="0.35">
      <c r="C199" s="1"/>
      <c r="J199" s="8"/>
      <c r="K199" s="1"/>
      <c r="L199" s="8"/>
      <c r="M199" s="8"/>
      <c r="T199" s="8"/>
      <c r="U199" s="8"/>
    </row>
    <row r="200" spans="3:21" x14ac:dyDescent="0.35">
      <c r="C200" s="1"/>
      <c r="J200" s="8"/>
      <c r="K200" s="1"/>
      <c r="L200" s="8"/>
      <c r="M200" s="8"/>
      <c r="T200" s="8"/>
      <c r="U200" s="8"/>
    </row>
    <row r="201" spans="3:21" x14ac:dyDescent="0.35">
      <c r="C201" s="1"/>
      <c r="J201" s="8"/>
      <c r="K201" s="1"/>
      <c r="L201" s="8"/>
      <c r="M201" s="8"/>
      <c r="T201" s="8"/>
      <c r="U201" s="8"/>
    </row>
    <row r="202" spans="3:21" x14ac:dyDescent="0.35">
      <c r="C202" s="1"/>
      <c r="J202" s="8"/>
      <c r="K202" s="1"/>
      <c r="L202" s="8"/>
      <c r="M202" s="8"/>
      <c r="T202" s="8"/>
      <c r="U202" s="8"/>
    </row>
    <row r="203" spans="3:21" x14ac:dyDescent="0.35">
      <c r="C203" s="1"/>
      <c r="J203" s="8"/>
      <c r="K203" s="1"/>
      <c r="L203" s="8"/>
      <c r="M203" s="8"/>
      <c r="T203" s="8"/>
      <c r="U203" s="8"/>
    </row>
    <row r="204" spans="3:21" x14ac:dyDescent="0.35">
      <c r="C204" s="1"/>
      <c r="J204" s="8"/>
      <c r="K204" s="1"/>
      <c r="L204" s="8"/>
      <c r="M204" s="8"/>
      <c r="T204" s="8"/>
      <c r="U204" s="8"/>
    </row>
    <row r="205" spans="3:21" x14ac:dyDescent="0.35">
      <c r="C205" s="1"/>
      <c r="J205" s="8"/>
      <c r="K205" s="1"/>
      <c r="L205" s="8"/>
      <c r="M205" s="8"/>
      <c r="T205" s="8"/>
      <c r="U205" s="8"/>
    </row>
    <row r="206" spans="3:21" x14ac:dyDescent="0.35">
      <c r="C206" s="1"/>
      <c r="J206" s="8"/>
      <c r="K206" s="1"/>
      <c r="L206" s="8"/>
      <c r="M206" s="8"/>
      <c r="T206" s="8"/>
      <c r="U206" s="8"/>
    </row>
    <row r="207" spans="3:21" x14ac:dyDescent="0.35">
      <c r="C207" s="1"/>
      <c r="J207" s="8"/>
      <c r="K207" s="1"/>
      <c r="L207" s="8"/>
      <c r="M207" s="8"/>
      <c r="T207" s="8"/>
      <c r="U207" s="8"/>
    </row>
    <row r="208" spans="3:21" x14ac:dyDescent="0.35">
      <c r="C208" s="1"/>
      <c r="J208" s="8"/>
      <c r="K208" s="1"/>
      <c r="L208" s="8"/>
      <c r="M208" s="8"/>
      <c r="T208" s="8"/>
      <c r="U208" s="8"/>
    </row>
    <row r="209" spans="3:21" x14ac:dyDescent="0.35">
      <c r="C209" s="1"/>
      <c r="J209" s="8"/>
      <c r="K209" s="1"/>
      <c r="L209" s="8"/>
      <c r="M209" s="8"/>
      <c r="T209" s="8"/>
      <c r="U209" s="8"/>
    </row>
    <row r="210" spans="3:21" x14ac:dyDescent="0.35">
      <c r="C210" s="1"/>
      <c r="J210" s="8"/>
      <c r="K210" s="1"/>
      <c r="L210" s="8"/>
      <c r="M210" s="8"/>
      <c r="T210" s="8"/>
      <c r="U210" s="8"/>
    </row>
    <row r="211" spans="3:21" x14ac:dyDescent="0.35">
      <c r="C211" s="1"/>
      <c r="J211" s="8"/>
      <c r="K211" s="1"/>
      <c r="L211" s="8"/>
      <c r="M211" s="8"/>
      <c r="T211" s="8"/>
      <c r="U211" s="8"/>
    </row>
    <row r="212" spans="3:21" x14ac:dyDescent="0.35">
      <c r="C212" s="1"/>
      <c r="J212" s="8"/>
      <c r="K212" s="1"/>
      <c r="L212" s="8"/>
      <c r="M212" s="8"/>
      <c r="T212" s="8"/>
      <c r="U212" s="8"/>
    </row>
    <row r="213" spans="3:21" x14ac:dyDescent="0.35">
      <c r="C213" s="1"/>
      <c r="J213" s="8"/>
      <c r="K213" s="1"/>
      <c r="L213" s="8"/>
      <c r="M213" s="8"/>
      <c r="T213" s="8"/>
      <c r="U213" s="8"/>
    </row>
    <row r="214" spans="3:21" x14ac:dyDescent="0.35">
      <c r="C214" s="1"/>
      <c r="J214" s="8"/>
      <c r="K214" s="1"/>
      <c r="L214" s="8"/>
      <c r="M214" s="8"/>
      <c r="T214" s="8"/>
      <c r="U214" s="8"/>
    </row>
    <row r="215" spans="3:21" x14ac:dyDescent="0.35">
      <c r="C215" s="1"/>
      <c r="J215" s="8"/>
      <c r="K215" s="1"/>
      <c r="L215" s="8"/>
      <c r="M215" s="8"/>
      <c r="T215" s="8"/>
      <c r="U215" s="8"/>
    </row>
    <row r="216" spans="3:21" x14ac:dyDescent="0.35">
      <c r="C216" s="1"/>
      <c r="J216" s="8"/>
      <c r="K216" s="1"/>
      <c r="L216" s="8"/>
      <c r="M216" s="8"/>
      <c r="T216" s="8"/>
      <c r="U216" s="8"/>
    </row>
    <row r="217" spans="3:21" x14ac:dyDescent="0.35">
      <c r="C217" s="1"/>
      <c r="J217" s="8"/>
      <c r="K217" s="1"/>
      <c r="L217" s="8"/>
      <c r="M217" s="8"/>
      <c r="T217" s="8"/>
      <c r="U217" s="8"/>
    </row>
    <row r="218" spans="3:21" x14ac:dyDescent="0.35">
      <c r="C218" s="1"/>
      <c r="J218" s="8"/>
      <c r="K218" s="1"/>
      <c r="L218" s="8"/>
      <c r="M218" s="8"/>
      <c r="T218" s="8"/>
      <c r="U218" s="8"/>
    </row>
    <row r="219" spans="3:21" x14ac:dyDescent="0.35">
      <c r="C219" s="1"/>
      <c r="J219" s="8"/>
      <c r="K219" s="1"/>
      <c r="L219" s="8"/>
      <c r="M219" s="8"/>
      <c r="T219" s="8"/>
      <c r="U219" s="8"/>
    </row>
    <row r="220" spans="3:21" x14ac:dyDescent="0.35">
      <c r="C220" s="1"/>
      <c r="J220" s="8"/>
      <c r="K220" s="1"/>
      <c r="L220" s="8"/>
      <c r="M220" s="8"/>
      <c r="T220" s="8"/>
      <c r="U220" s="8"/>
    </row>
    <row r="221" spans="3:21" x14ac:dyDescent="0.35">
      <c r="C221" s="1"/>
      <c r="J221" s="8"/>
      <c r="K221" s="1"/>
      <c r="L221" s="8"/>
      <c r="M221" s="8"/>
      <c r="T221" s="8"/>
      <c r="U221" s="8"/>
    </row>
    <row r="222" spans="3:21" x14ac:dyDescent="0.35">
      <c r="C222" s="1"/>
      <c r="J222" s="8"/>
      <c r="K222" s="1"/>
      <c r="L222" s="8"/>
      <c r="M222" s="8"/>
      <c r="T222" s="8"/>
      <c r="U222" s="8"/>
    </row>
    <row r="223" spans="3:21" x14ac:dyDescent="0.35">
      <c r="C223" s="1"/>
      <c r="J223" s="8"/>
      <c r="K223" s="1"/>
      <c r="L223" s="8"/>
      <c r="M223" s="8"/>
      <c r="T223" s="8"/>
      <c r="U223" s="8"/>
    </row>
    <row r="224" spans="3:21" x14ac:dyDescent="0.35">
      <c r="C224" s="1"/>
      <c r="J224" s="8"/>
      <c r="K224" s="1"/>
      <c r="L224" s="8"/>
      <c r="M224" s="8"/>
      <c r="T224" s="8"/>
      <c r="U224" s="8"/>
    </row>
    <row r="225" spans="3:21" x14ac:dyDescent="0.35">
      <c r="C225" s="1"/>
      <c r="J225" s="8"/>
      <c r="K225" s="1"/>
      <c r="L225" s="8"/>
      <c r="M225" s="8"/>
      <c r="T225" s="8"/>
      <c r="U225" s="8"/>
    </row>
    <row r="226" spans="3:21" x14ac:dyDescent="0.35">
      <c r="C226" s="1"/>
      <c r="J226" s="8"/>
      <c r="K226" s="1"/>
      <c r="L226" s="8"/>
      <c r="M226" s="8"/>
      <c r="T226" s="8"/>
      <c r="U226" s="8"/>
    </row>
    <row r="227" spans="3:21" x14ac:dyDescent="0.35">
      <c r="C227" s="1"/>
      <c r="J227" s="8"/>
      <c r="K227" s="1"/>
      <c r="L227" s="8"/>
      <c r="M227" s="8"/>
      <c r="T227" s="8"/>
      <c r="U227" s="8"/>
    </row>
    <row r="228" spans="3:21" x14ac:dyDescent="0.35">
      <c r="C228" s="1"/>
      <c r="J228" s="8"/>
      <c r="K228" s="1"/>
      <c r="L228" s="8"/>
      <c r="M228" s="8"/>
      <c r="T228" s="8"/>
      <c r="U228" s="8"/>
    </row>
    <row r="229" spans="3:21" x14ac:dyDescent="0.35">
      <c r="C229" s="1"/>
      <c r="J229" s="8"/>
      <c r="K229" s="1"/>
      <c r="L229" s="8"/>
      <c r="M229" s="8"/>
      <c r="T229" s="8"/>
      <c r="U229" s="8"/>
    </row>
    <row r="230" spans="3:21" x14ac:dyDescent="0.35">
      <c r="C230" s="1"/>
      <c r="J230" s="8"/>
      <c r="K230" s="1"/>
      <c r="L230" s="8"/>
      <c r="M230" s="8"/>
      <c r="T230" s="8"/>
      <c r="U230" s="8"/>
    </row>
    <row r="231" spans="3:21" x14ac:dyDescent="0.35">
      <c r="C231" s="1"/>
      <c r="J231" s="8"/>
      <c r="K231" s="1"/>
      <c r="L231" s="8"/>
      <c r="M231" s="8"/>
      <c r="T231" s="8"/>
      <c r="U231" s="8"/>
    </row>
    <row r="232" spans="3:21" x14ac:dyDescent="0.35">
      <c r="C232" s="1"/>
      <c r="J232" s="8"/>
      <c r="K232" s="1"/>
      <c r="L232" s="8"/>
      <c r="M232" s="8"/>
      <c r="T232" s="8"/>
      <c r="U232" s="8"/>
    </row>
    <row r="233" spans="3:21" x14ac:dyDescent="0.35">
      <c r="C233" s="1"/>
      <c r="J233" s="8"/>
      <c r="K233" s="1"/>
      <c r="L233" s="8"/>
      <c r="M233" s="8"/>
      <c r="T233" s="8"/>
      <c r="U233" s="8"/>
    </row>
    <row r="234" spans="3:21" x14ac:dyDescent="0.35">
      <c r="C234" s="1"/>
      <c r="J234" s="8"/>
      <c r="K234" s="1"/>
      <c r="L234" s="8"/>
      <c r="M234" s="8"/>
      <c r="T234" s="8"/>
      <c r="U234" s="8"/>
    </row>
    <row r="235" spans="3:21" x14ac:dyDescent="0.35">
      <c r="C235" s="1"/>
      <c r="J235" s="8"/>
      <c r="K235" s="1"/>
      <c r="L235" s="8"/>
      <c r="M235" s="8"/>
      <c r="T235" s="8"/>
      <c r="U235" s="8"/>
    </row>
    <row r="236" spans="3:21" x14ac:dyDescent="0.35">
      <c r="C236" s="1"/>
      <c r="J236" s="8"/>
      <c r="K236" s="1"/>
      <c r="L236" s="8"/>
      <c r="M236" s="8"/>
      <c r="T236" s="8"/>
      <c r="U236" s="8"/>
    </row>
    <row r="237" spans="3:21" x14ac:dyDescent="0.35">
      <c r="C237" s="1"/>
      <c r="J237" s="8"/>
      <c r="K237" s="1"/>
      <c r="L237" s="8"/>
      <c r="M237" s="8"/>
      <c r="T237" s="8"/>
      <c r="U237" s="8"/>
    </row>
    <row r="238" spans="3:21" x14ac:dyDescent="0.35">
      <c r="C238" s="1"/>
      <c r="J238" s="8"/>
      <c r="K238" s="1"/>
      <c r="L238" s="8"/>
      <c r="M238" s="8"/>
      <c r="T238" s="8"/>
      <c r="U238" s="8"/>
    </row>
    <row r="239" spans="3:21" x14ac:dyDescent="0.35">
      <c r="C239" s="1"/>
      <c r="J239" s="8"/>
      <c r="K239" s="1"/>
      <c r="L239" s="8"/>
      <c r="M239" s="8"/>
      <c r="T239" s="8"/>
      <c r="U239" s="8"/>
    </row>
    <row r="240" spans="3:21" x14ac:dyDescent="0.35">
      <c r="C240" s="1"/>
      <c r="J240" s="8"/>
      <c r="K240" s="1"/>
      <c r="L240" s="8"/>
      <c r="M240" s="8"/>
      <c r="T240" s="8"/>
      <c r="U240" s="8"/>
    </row>
    <row r="241" spans="3:21" x14ac:dyDescent="0.35">
      <c r="C241" s="1"/>
      <c r="J241" s="8"/>
      <c r="K241" s="1"/>
      <c r="L241" s="8"/>
      <c r="M241" s="8"/>
      <c r="T241" s="8"/>
      <c r="U241" s="8"/>
    </row>
    <row r="242" spans="3:21" x14ac:dyDescent="0.35">
      <c r="C242" s="1"/>
      <c r="J242" s="8"/>
      <c r="K242" s="1"/>
      <c r="L242" s="8"/>
      <c r="M242" s="8"/>
      <c r="T242" s="8"/>
      <c r="U242" s="8"/>
    </row>
    <row r="243" spans="3:21" x14ac:dyDescent="0.35">
      <c r="C243" s="1"/>
      <c r="J243" s="8"/>
      <c r="K243" s="1"/>
      <c r="L243" s="8"/>
      <c r="M243" s="8"/>
      <c r="T243" s="8"/>
      <c r="U243" s="8"/>
    </row>
    <row r="244" spans="3:21" x14ac:dyDescent="0.35">
      <c r="C244" s="1"/>
      <c r="J244" s="8"/>
      <c r="K244" s="1"/>
      <c r="L244" s="8"/>
      <c r="M244" s="8"/>
      <c r="T244" s="8"/>
      <c r="U244" s="8"/>
    </row>
    <row r="245" spans="3:21" x14ac:dyDescent="0.35">
      <c r="C245" s="1"/>
      <c r="J245" s="8"/>
      <c r="K245" s="1"/>
      <c r="L245" s="8"/>
      <c r="M245" s="8"/>
      <c r="T245" s="8"/>
      <c r="U245" s="8"/>
    </row>
    <row r="246" spans="3:21" x14ac:dyDescent="0.35">
      <c r="C246" s="1"/>
      <c r="J246" s="8"/>
      <c r="K246" s="1"/>
      <c r="L246" s="8"/>
      <c r="M246" s="8"/>
      <c r="T246" s="8"/>
      <c r="U246" s="8"/>
    </row>
    <row r="247" spans="3:21" x14ac:dyDescent="0.35">
      <c r="C247" s="1"/>
      <c r="J247" s="8"/>
      <c r="K247" s="1"/>
      <c r="L247" s="8"/>
      <c r="M247" s="8"/>
      <c r="T247" s="8"/>
      <c r="U247" s="8"/>
    </row>
    <row r="248" spans="3:21" x14ac:dyDescent="0.35">
      <c r="C248" s="1"/>
      <c r="J248" s="8"/>
      <c r="K248" s="1"/>
      <c r="L248" s="8"/>
      <c r="M248" s="8"/>
      <c r="T248" s="8"/>
      <c r="U248" s="8"/>
    </row>
    <row r="249" spans="3:21" x14ac:dyDescent="0.35">
      <c r="C249" s="1"/>
      <c r="J249" s="8"/>
      <c r="K249" s="1"/>
      <c r="L249" s="8"/>
      <c r="M249" s="8"/>
      <c r="T249" s="8"/>
      <c r="U249" s="8"/>
    </row>
    <row r="250" spans="3:21" x14ac:dyDescent="0.35">
      <c r="C250" s="1"/>
      <c r="J250" s="8"/>
      <c r="K250" s="1"/>
      <c r="L250" s="8"/>
      <c r="M250" s="8"/>
      <c r="T250" s="8"/>
      <c r="U250" s="8"/>
    </row>
    <row r="251" spans="3:21" x14ac:dyDescent="0.35">
      <c r="C251" s="1"/>
      <c r="J251" s="8"/>
      <c r="K251" s="1"/>
      <c r="L251" s="8"/>
      <c r="M251" s="8"/>
      <c r="T251" s="8"/>
      <c r="U251" s="8"/>
    </row>
    <row r="252" spans="3:21" x14ac:dyDescent="0.35">
      <c r="C252" s="1"/>
      <c r="J252" s="8"/>
      <c r="K252" s="1"/>
      <c r="L252" s="8"/>
      <c r="M252" s="8"/>
      <c r="T252" s="8"/>
      <c r="U252" s="8"/>
    </row>
    <row r="253" spans="3:21" x14ac:dyDescent="0.35">
      <c r="C253" s="1"/>
      <c r="J253" s="8"/>
      <c r="K253" s="1"/>
      <c r="L253" s="8"/>
      <c r="M253" s="8"/>
      <c r="T253" s="8"/>
      <c r="U253" s="8"/>
    </row>
    <row r="254" spans="3:21" x14ac:dyDescent="0.35">
      <c r="C254" s="1"/>
      <c r="J254" s="8"/>
      <c r="K254" s="1"/>
      <c r="L254" s="8"/>
      <c r="M254" s="8"/>
      <c r="T254" s="8"/>
      <c r="U254" s="8"/>
    </row>
    <row r="255" spans="3:21" x14ac:dyDescent="0.35">
      <c r="C255" s="1"/>
      <c r="J255" s="8"/>
      <c r="K255" s="1"/>
      <c r="L255" s="8"/>
      <c r="M255" s="8"/>
      <c r="T255" s="8"/>
      <c r="U255" s="8"/>
    </row>
    <row r="256" spans="3:21" x14ac:dyDescent="0.35">
      <c r="C256" s="1"/>
      <c r="J256" s="8"/>
      <c r="K256" s="1"/>
      <c r="L256" s="8"/>
      <c r="M256" s="8"/>
      <c r="T256" s="8"/>
      <c r="U256" s="8"/>
    </row>
    <row r="257" spans="3:21" x14ac:dyDescent="0.35">
      <c r="C257" s="1"/>
      <c r="J257" s="8"/>
      <c r="K257" s="1"/>
      <c r="L257" s="8"/>
      <c r="M257" s="8"/>
      <c r="T257" s="8"/>
      <c r="U257" s="8"/>
    </row>
    <row r="258" spans="3:21" x14ac:dyDescent="0.35">
      <c r="C258" s="1"/>
      <c r="J258" s="8"/>
      <c r="K258" s="1"/>
      <c r="L258" s="8"/>
      <c r="M258" s="8"/>
      <c r="T258" s="8"/>
      <c r="U258" s="8"/>
    </row>
    <row r="259" spans="3:21" x14ac:dyDescent="0.35">
      <c r="C259" s="1"/>
      <c r="J259" s="8"/>
      <c r="K259" s="1"/>
      <c r="L259" s="8"/>
      <c r="M259" s="8"/>
      <c r="T259" s="8"/>
      <c r="U259" s="8"/>
    </row>
    <row r="260" spans="3:21" x14ac:dyDescent="0.35">
      <c r="C260" s="1"/>
      <c r="J260" s="8"/>
      <c r="K260" s="1"/>
      <c r="L260" s="8"/>
      <c r="M260" s="8"/>
      <c r="T260" s="8"/>
      <c r="U260" s="8"/>
    </row>
    <row r="261" spans="3:21" x14ac:dyDescent="0.35">
      <c r="C261" s="1"/>
      <c r="J261" s="8"/>
      <c r="K261" s="1"/>
      <c r="L261" s="8"/>
      <c r="M261" s="8"/>
      <c r="T261" s="8"/>
      <c r="U261" s="8"/>
    </row>
    <row r="262" spans="3:21" x14ac:dyDescent="0.35">
      <c r="C262" s="1"/>
      <c r="J262" s="8"/>
      <c r="K262" s="1"/>
      <c r="L262" s="8"/>
      <c r="M262" s="8"/>
      <c r="T262" s="8"/>
      <c r="U262" s="8"/>
    </row>
    <row r="263" spans="3:21" x14ac:dyDescent="0.35">
      <c r="C263" s="1"/>
      <c r="J263" s="8"/>
      <c r="K263" s="1"/>
      <c r="L263" s="8"/>
      <c r="M263" s="8"/>
      <c r="T263" s="8"/>
      <c r="U263" s="8"/>
    </row>
    <row r="264" spans="3:21" x14ac:dyDescent="0.35">
      <c r="C264" s="1"/>
      <c r="J264" s="8"/>
      <c r="K264" s="1"/>
      <c r="L264" s="8"/>
      <c r="M264" s="8"/>
      <c r="T264" s="8"/>
      <c r="U264" s="8"/>
    </row>
    <row r="265" spans="3:21" x14ac:dyDescent="0.35">
      <c r="C265" s="1"/>
      <c r="J265" s="8"/>
      <c r="K265" s="1"/>
      <c r="L265" s="8"/>
      <c r="M265" s="8"/>
      <c r="T265" s="8"/>
      <c r="U265" s="8"/>
    </row>
    <row r="266" spans="3:21" x14ac:dyDescent="0.35">
      <c r="C266" s="1"/>
      <c r="J266" s="8"/>
      <c r="K266" s="1"/>
      <c r="L266" s="8"/>
      <c r="M266" s="8"/>
      <c r="T266" s="8"/>
      <c r="U266" s="8"/>
    </row>
    <row r="267" spans="3:21" x14ac:dyDescent="0.35">
      <c r="C267" s="1"/>
      <c r="J267" s="8"/>
      <c r="K267" s="1"/>
      <c r="L267" s="8"/>
      <c r="M267" s="8"/>
      <c r="T267" s="8"/>
      <c r="U267" s="8"/>
    </row>
    <row r="268" spans="3:21" x14ac:dyDescent="0.35">
      <c r="C268" s="1"/>
      <c r="J268" s="8"/>
      <c r="K268" s="1"/>
      <c r="L268" s="8"/>
      <c r="M268" s="8"/>
      <c r="T268" s="8"/>
      <c r="U268" s="8"/>
    </row>
    <row r="269" spans="3:21" x14ac:dyDescent="0.35">
      <c r="C269" s="1"/>
      <c r="J269" s="8"/>
      <c r="K269" s="1"/>
      <c r="L269" s="8"/>
      <c r="M269" s="8"/>
      <c r="T269" s="8"/>
      <c r="U269" s="8"/>
    </row>
    <row r="270" spans="3:21" x14ac:dyDescent="0.35">
      <c r="C270" s="1"/>
      <c r="J270" s="8"/>
      <c r="K270" s="1"/>
      <c r="L270" s="8"/>
      <c r="M270" s="8"/>
      <c r="T270" s="8"/>
      <c r="U270" s="8"/>
    </row>
    <row r="271" spans="3:21" x14ac:dyDescent="0.35">
      <c r="C271" s="1"/>
      <c r="J271" s="8"/>
      <c r="K271" s="1"/>
      <c r="L271" s="8"/>
      <c r="M271" s="8"/>
      <c r="T271" s="8"/>
      <c r="U271" s="8"/>
    </row>
    <row r="272" spans="3:21" x14ac:dyDescent="0.35">
      <c r="C272" s="1"/>
      <c r="J272" s="8"/>
      <c r="K272" s="1"/>
      <c r="L272" s="8"/>
      <c r="M272" s="8"/>
      <c r="T272" s="8"/>
      <c r="U272" s="8"/>
    </row>
  </sheetData>
  <mergeCells count="7">
    <mergeCell ref="Z21:AC21"/>
    <mergeCell ref="A1:W1"/>
    <mergeCell ref="A3:W3"/>
    <mergeCell ref="D6:F6"/>
    <mergeCell ref="G6:I6"/>
    <mergeCell ref="Q6:S6"/>
    <mergeCell ref="Z10:AC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CEA0D-D1C2-4388-AC46-CAB7CA36FA01}">
  <dimension ref="A1:AG247"/>
  <sheetViews>
    <sheetView tabSelected="1" zoomScale="90" zoomScaleNormal="90" workbookViewId="0">
      <selection activeCell="L23" sqref="L23"/>
    </sheetView>
  </sheetViews>
  <sheetFormatPr defaultRowHeight="14.5" x14ac:dyDescent="0.35"/>
  <cols>
    <col min="17" max="18" width="9.90625" bestFit="1" customWidth="1"/>
    <col min="19" max="19" width="9.54296875" bestFit="1" customWidth="1"/>
    <col min="20" max="20" width="9.90625" bestFit="1" customWidth="1"/>
    <col min="22" max="22" width="9.1796875" bestFit="1" customWidth="1"/>
    <col min="23" max="23" width="11.90625" customWidth="1"/>
  </cols>
  <sheetData>
    <row r="1" spans="1:33" ht="21" x14ac:dyDescent="0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33" x14ac:dyDescent="0.35">
      <c r="C2" s="1"/>
      <c r="J2" s="8"/>
      <c r="K2" s="1"/>
      <c r="L2" s="8"/>
      <c r="M2" s="8"/>
      <c r="T2" s="8"/>
      <c r="U2" s="8"/>
    </row>
    <row r="3" spans="1:33" ht="18.5" x14ac:dyDescent="0.45">
      <c r="A3" s="76" t="s">
        <v>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1:33" x14ac:dyDescent="0.35">
      <c r="C4" s="1"/>
      <c r="J4" s="8"/>
      <c r="K4" s="1"/>
      <c r="L4" s="8"/>
      <c r="M4" s="8"/>
      <c r="T4" s="8"/>
      <c r="U4" s="8"/>
    </row>
    <row r="5" spans="1:33" x14ac:dyDescent="0.35">
      <c r="C5" s="1"/>
      <c r="G5" t="s">
        <v>25</v>
      </c>
      <c r="J5" s="8"/>
      <c r="K5" s="1"/>
      <c r="L5" s="8"/>
      <c r="M5" s="8"/>
      <c r="T5" s="8"/>
      <c r="U5" s="8"/>
    </row>
    <row r="6" spans="1:33" ht="58" x14ac:dyDescent="0.35">
      <c r="B6" s="11" t="s">
        <v>3</v>
      </c>
      <c r="C6" s="12" t="s">
        <v>4</v>
      </c>
      <c r="D6" s="81" t="s">
        <v>27</v>
      </c>
      <c r="E6" s="82"/>
      <c r="F6" s="83"/>
      <c r="G6" s="84" t="s">
        <v>26</v>
      </c>
      <c r="H6" s="85"/>
      <c r="I6" s="86"/>
      <c r="L6" s="22"/>
      <c r="M6" s="22"/>
      <c r="N6" s="12"/>
      <c r="O6" s="12"/>
      <c r="P6" s="12" t="s">
        <v>9</v>
      </c>
      <c r="Q6" s="78" t="s">
        <v>28</v>
      </c>
      <c r="R6" s="79"/>
      <c r="S6" s="79"/>
      <c r="T6" s="28" t="s">
        <v>10</v>
      </c>
      <c r="U6" s="29" t="s">
        <v>18</v>
      </c>
      <c r="V6" s="31" t="s">
        <v>13</v>
      </c>
      <c r="W6" s="32" t="s">
        <v>14</v>
      </c>
      <c r="X6" s="12"/>
    </row>
    <row r="7" spans="1:33" ht="15.5" x14ac:dyDescent="0.35">
      <c r="A7" s="10" t="s">
        <v>32</v>
      </c>
      <c r="B7" t="s">
        <v>5</v>
      </c>
      <c r="C7" s="1">
        <v>2</v>
      </c>
      <c r="D7" s="17">
        <v>0.5534999705851078</v>
      </c>
      <c r="E7" s="13">
        <v>0.54999998584389687</v>
      </c>
      <c r="F7" s="18">
        <v>0.5290999747812748</v>
      </c>
      <c r="G7" s="4">
        <f>(D7+0.0025)/0.0002</f>
        <v>2779.9998529255386</v>
      </c>
      <c r="H7">
        <f>(E7+0.0025)/0.0002</f>
        <v>2762.4999292194839</v>
      </c>
      <c r="I7" s="15">
        <f>(F7+0.0025)/0.0002</f>
        <v>2657.9998739063735</v>
      </c>
      <c r="L7" s="8"/>
      <c r="M7" s="8"/>
      <c r="P7">
        <v>1.3184902014825399</v>
      </c>
      <c r="Q7" s="34">
        <f t="shared" ref="Q7:Q30" si="0">G7/P7</f>
        <v>2108.4721371456872</v>
      </c>
      <c r="R7" s="26">
        <f t="shared" ref="R7:R30" si="1">H7/P7</f>
        <v>2095.1994380491165</v>
      </c>
      <c r="S7" s="26">
        <f t="shared" ref="S7:S30" si="2">I7/P7</f>
        <v>2015.9420759575301</v>
      </c>
      <c r="T7" s="25">
        <f>AVERAGE(Q7:S7)</f>
        <v>2073.2045503841109</v>
      </c>
      <c r="U7" s="23">
        <f>_xlfn.STDEV.P(Q7:S7)</f>
        <v>40.851637000395911</v>
      </c>
      <c r="V7" s="4"/>
      <c r="W7" s="8"/>
    </row>
    <row r="8" spans="1:33" x14ac:dyDescent="0.35">
      <c r="B8" t="s">
        <v>6</v>
      </c>
      <c r="C8" s="1">
        <v>2</v>
      </c>
      <c r="D8" s="17">
        <v>0.40573333079616231</v>
      </c>
      <c r="E8" s="13">
        <v>0.38643334681789082</v>
      </c>
      <c r="F8" s="18">
        <v>0.39583332712451619</v>
      </c>
      <c r="G8" s="4">
        <f t="shared" ref="G8:I30" si="3">(D8+0.0025)/0.0002</f>
        <v>2041.1666539808114</v>
      </c>
      <c r="H8">
        <f t="shared" si="3"/>
        <v>1944.6667340894539</v>
      </c>
      <c r="I8" s="15">
        <f t="shared" si="3"/>
        <v>1991.6666356225808</v>
      </c>
      <c r="L8" s="8"/>
      <c r="M8" s="8"/>
      <c r="P8">
        <v>1.360475017217583</v>
      </c>
      <c r="Q8" s="34">
        <f t="shared" si="0"/>
        <v>1500.3338011714216</v>
      </c>
      <c r="R8" s="26">
        <f t="shared" si="1"/>
        <v>1429.4027523317909</v>
      </c>
      <c r="S8" s="26">
        <f t="shared" si="2"/>
        <v>1463.9494370840403</v>
      </c>
      <c r="T8" s="25">
        <f t="shared" ref="T8:T14" si="4">AVERAGE(Q8:S8)</f>
        <v>1464.5619968624176</v>
      </c>
      <c r="U8" s="23">
        <f t="shared" ref="U8:U30" si="5">_xlfn.STDEV.P(Q8:S8)</f>
        <v>28.960718735142855</v>
      </c>
      <c r="V8" s="34">
        <f>$T$7-T8</f>
        <v>608.64255352169334</v>
      </c>
      <c r="W8" s="53">
        <f>(V8*100)/$T$7</f>
        <v>29.357573685091889</v>
      </c>
    </row>
    <row r="9" spans="1:33" x14ac:dyDescent="0.35">
      <c r="B9" t="s">
        <v>7</v>
      </c>
      <c r="C9" s="1">
        <v>2</v>
      </c>
      <c r="D9" s="17">
        <v>0.42390000820159912</v>
      </c>
      <c r="E9" s="13">
        <v>0.40839999914169312</v>
      </c>
      <c r="F9" s="18">
        <v>0.41010001301765442</v>
      </c>
      <c r="G9" s="4">
        <f t="shared" si="3"/>
        <v>2132.0000410079956</v>
      </c>
      <c r="H9">
        <f t="shared" si="3"/>
        <v>2054.4999957084656</v>
      </c>
      <c r="I9" s="15">
        <f t="shared" si="3"/>
        <v>2063.0000650882721</v>
      </c>
      <c r="L9" s="8"/>
      <c r="M9" s="8"/>
      <c r="P9">
        <v>1.3094150967877001</v>
      </c>
      <c r="Q9" s="34">
        <f t="shared" si="0"/>
        <v>1628.2079275229742</v>
      </c>
      <c r="R9" s="26">
        <f t="shared" si="1"/>
        <v>1569.0211612411008</v>
      </c>
      <c r="S9" s="26">
        <f t="shared" si="2"/>
        <v>1575.5126622178798</v>
      </c>
      <c r="T9" s="25">
        <f t="shared" si="4"/>
        <v>1590.9139169939847</v>
      </c>
      <c r="U9" s="23">
        <f t="shared" si="5"/>
        <v>26.50367662841203</v>
      </c>
      <c r="V9" s="34">
        <f>$T$7-T9</f>
        <v>482.29063339012623</v>
      </c>
      <c r="W9" s="53">
        <f t="shared" ref="W9" si="6">(V9*100)/$T$7</f>
        <v>23.263051072349342</v>
      </c>
    </row>
    <row r="10" spans="1:33" x14ac:dyDescent="0.35">
      <c r="B10" t="s">
        <v>8</v>
      </c>
      <c r="C10" s="1">
        <v>2</v>
      </c>
      <c r="D10" s="17">
        <v>0.47450002282857895</v>
      </c>
      <c r="E10" s="13">
        <v>0.45529999583959579</v>
      </c>
      <c r="F10" s="18">
        <v>0.41359999030828476</v>
      </c>
      <c r="G10" s="4">
        <f t="shared" si="3"/>
        <v>2385.0001141428947</v>
      </c>
      <c r="H10">
        <f t="shared" si="3"/>
        <v>2288.999979197979</v>
      </c>
      <c r="I10" s="15">
        <f t="shared" si="3"/>
        <v>2080.4999515414238</v>
      </c>
      <c r="L10" s="8"/>
      <c r="M10" s="8"/>
      <c r="P10">
        <v>1.38210350704759</v>
      </c>
      <c r="Q10" s="34">
        <f t="shared" si="0"/>
        <v>1725.6306072456641</v>
      </c>
      <c r="R10" s="26">
        <f t="shared" si="1"/>
        <v>1656.1711677352409</v>
      </c>
      <c r="S10" s="26">
        <f t="shared" si="2"/>
        <v>1505.314139594167</v>
      </c>
      <c r="T10" s="25">
        <f t="shared" si="4"/>
        <v>1629.0386381916906</v>
      </c>
      <c r="U10" s="23">
        <f t="shared" si="5"/>
        <v>91.967266275133667</v>
      </c>
      <c r="V10" s="34">
        <f t="shared" ref="V10" si="7">$T$7-T10</f>
        <v>444.16591219242036</v>
      </c>
      <c r="W10" s="53">
        <f>(V10*100)/$T$7</f>
        <v>21.424123929793996</v>
      </c>
      <c r="Z10" t="s">
        <v>29</v>
      </c>
    </row>
    <row r="11" spans="1:33" ht="15.5" x14ac:dyDescent="0.35">
      <c r="B11" t="s">
        <v>5</v>
      </c>
      <c r="C11" s="1">
        <v>24</v>
      </c>
      <c r="D11" s="17">
        <v>0.46983335912227631</v>
      </c>
      <c r="E11" s="13">
        <v>0.48793332278728485</v>
      </c>
      <c r="F11" s="18">
        <v>0.54293332993984222</v>
      </c>
      <c r="G11" s="4">
        <f t="shared" si="3"/>
        <v>2361.6667956113815</v>
      </c>
      <c r="H11">
        <f t="shared" si="3"/>
        <v>2452.1666139364243</v>
      </c>
      <c r="I11" s="15">
        <f t="shared" si="3"/>
        <v>2727.1666496992107</v>
      </c>
      <c r="L11" s="8"/>
      <c r="M11" s="8"/>
      <c r="P11">
        <v>1.20958458161941</v>
      </c>
      <c r="Q11" s="34">
        <f t="shared" si="0"/>
        <v>1952.4610610111667</v>
      </c>
      <c r="R11" s="26">
        <f t="shared" si="1"/>
        <v>2027.2799862027232</v>
      </c>
      <c r="S11" s="26">
        <f t="shared" si="2"/>
        <v>2254.6307973337748</v>
      </c>
      <c r="T11" s="25">
        <f t="shared" si="4"/>
        <v>2078.1239481825546</v>
      </c>
      <c r="U11" s="23">
        <f t="shared" si="5"/>
        <v>128.49246084154393</v>
      </c>
      <c r="V11" s="4"/>
      <c r="W11" s="8"/>
      <c r="Z11" s="56" t="s">
        <v>30</v>
      </c>
      <c r="AA11" s="56"/>
      <c r="AB11" s="56"/>
      <c r="AC11" s="56"/>
      <c r="AG11" s="8">
        <f>AVERAGE(AB13:AE13)</f>
        <v>23.177297092286246</v>
      </c>
    </row>
    <row r="12" spans="1:33" ht="16.5" x14ac:dyDescent="0.45">
      <c r="B12" t="s">
        <v>6</v>
      </c>
      <c r="C12" s="1">
        <v>24</v>
      </c>
      <c r="D12" s="17">
        <v>0.25753334040443104</v>
      </c>
      <c r="E12" s="13">
        <v>0.26273333902160328</v>
      </c>
      <c r="F12" s="18">
        <v>0.24673333639899889</v>
      </c>
      <c r="G12" s="4">
        <f t="shared" si="3"/>
        <v>1300.1667020221553</v>
      </c>
      <c r="H12">
        <f t="shared" si="3"/>
        <v>1326.1666951080165</v>
      </c>
      <c r="I12" s="15">
        <f t="shared" si="3"/>
        <v>1246.1666819949944</v>
      </c>
      <c r="L12" s="8"/>
      <c r="M12" s="8"/>
      <c r="P12">
        <v>0.90727739413376995</v>
      </c>
      <c r="Q12" s="34">
        <f t="shared" si="0"/>
        <v>1433.0420998348575</v>
      </c>
      <c r="R12" s="26">
        <f t="shared" si="1"/>
        <v>1461.6992594356263</v>
      </c>
      <c r="S12" s="26">
        <f t="shared" si="2"/>
        <v>1373.5233458393193</v>
      </c>
      <c r="T12" s="25">
        <f t="shared" si="4"/>
        <v>1422.7549017032677</v>
      </c>
      <c r="U12" s="23">
        <f t="shared" si="5"/>
        <v>36.72526622263198</v>
      </c>
      <c r="V12" s="34">
        <f>$T$11-T12</f>
        <v>655.36904647928691</v>
      </c>
      <c r="W12" s="53">
        <f>(V12*100)/$T$11</f>
        <v>31.536571581904287</v>
      </c>
      <c r="AA12" s="48" t="s">
        <v>32</v>
      </c>
      <c r="AB12" s="48" t="s">
        <v>33</v>
      </c>
      <c r="AC12" s="48" t="s">
        <v>34</v>
      </c>
      <c r="AG12" s="8"/>
    </row>
    <row r="13" spans="1:33" ht="16.5" x14ac:dyDescent="0.45">
      <c r="B13" t="s">
        <v>7</v>
      </c>
      <c r="C13" s="1">
        <v>24</v>
      </c>
      <c r="D13" s="17">
        <v>0.45943333456913632</v>
      </c>
      <c r="E13" s="13">
        <v>0.42093333552281098</v>
      </c>
      <c r="F13" s="18">
        <v>0.41523333142201108</v>
      </c>
      <c r="G13" s="4">
        <f t="shared" si="3"/>
        <v>2309.6666728456817</v>
      </c>
      <c r="H13">
        <f t="shared" si="3"/>
        <v>2117.1666776140546</v>
      </c>
      <c r="I13" s="15">
        <f t="shared" si="3"/>
        <v>2088.6666571100554</v>
      </c>
      <c r="L13" s="8"/>
      <c r="M13" s="8"/>
      <c r="P13">
        <v>1.1806616055146433</v>
      </c>
      <c r="Q13" s="34">
        <f t="shared" si="0"/>
        <v>1956.2478038225966</v>
      </c>
      <c r="R13" s="26">
        <f t="shared" si="1"/>
        <v>1793.2036306806085</v>
      </c>
      <c r="S13" s="26">
        <f t="shared" si="2"/>
        <v>1769.0646052639429</v>
      </c>
      <c r="T13" s="25">
        <f>AVERAGE(Q13:S13)</f>
        <v>1839.5053465890494</v>
      </c>
      <c r="U13" s="23">
        <f t="shared" si="5"/>
        <v>83.135528416802885</v>
      </c>
      <c r="V13" s="34">
        <f>$T$11-T13</f>
        <v>238.61860159350522</v>
      </c>
      <c r="W13" s="53">
        <f>(V13*100)/$T$11</f>
        <v>11.482404685350538</v>
      </c>
      <c r="Z13" s="47" t="s">
        <v>6</v>
      </c>
      <c r="AA13" s="50">
        <v>29.357573685091889</v>
      </c>
      <c r="AB13" s="50">
        <v>32.469855769506999</v>
      </c>
      <c r="AC13" s="50">
        <v>13.884738415065488</v>
      </c>
      <c r="AG13" s="8"/>
    </row>
    <row r="14" spans="1:33" ht="16.5" x14ac:dyDescent="0.45">
      <c r="B14" t="s">
        <v>8</v>
      </c>
      <c r="C14" s="1">
        <v>24</v>
      </c>
      <c r="D14" s="17">
        <v>0.37776666755477589</v>
      </c>
      <c r="E14" s="13">
        <v>0.3883666681746642</v>
      </c>
      <c r="F14" s="18">
        <v>0.33846667284766835</v>
      </c>
      <c r="G14" s="4">
        <f t="shared" si="3"/>
        <v>1901.3333377738793</v>
      </c>
      <c r="H14">
        <f t="shared" si="3"/>
        <v>1954.3333408733208</v>
      </c>
      <c r="I14" s="15">
        <f t="shared" si="3"/>
        <v>1704.8333642383416</v>
      </c>
      <c r="L14" s="8"/>
      <c r="M14" s="8"/>
      <c r="P14">
        <v>1.1194145912351601</v>
      </c>
      <c r="Q14" s="34">
        <f t="shared" si="0"/>
        <v>1698.50683800356</v>
      </c>
      <c r="R14" s="26">
        <f t="shared" si="1"/>
        <v>1745.8530165458294</v>
      </c>
      <c r="S14" s="26">
        <f t="shared" si="2"/>
        <v>1522.9686816546061</v>
      </c>
      <c r="T14" s="25">
        <f t="shared" si="4"/>
        <v>1655.7761787346653</v>
      </c>
      <c r="U14" s="23">
        <f t="shared" si="5"/>
        <v>95.877660297351625</v>
      </c>
      <c r="V14" s="34">
        <f t="shared" ref="V14" si="8">$T$11-T14</f>
        <v>422.34776944788928</v>
      </c>
      <c r="W14" s="53">
        <f t="shared" ref="W14" si="9">(V14*100)/$T$11</f>
        <v>20.323511974213954</v>
      </c>
      <c r="Z14" s="47" t="s">
        <v>7</v>
      </c>
      <c r="AA14" s="50">
        <v>23.263051072349342</v>
      </c>
      <c r="AB14" s="50">
        <v>23.284940603783795</v>
      </c>
      <c r="AC14" s="50">
        <v>14.256868661065329</v>
      </c>
      <c r="AG14" s="8" t="e">
        <f>AVERAGE(AA16:AC16,AE16:AF16)</f>
        <v>#DIV/0!</v>
      </c>
    </row>
    <row r="15" spans="1:33" ht="16.5" x14ac:dyDescent="0.45">
      <c r="A15" s="10" t="s">
        <v>33</v>
      </c>
      <c r="B15" t="s">
        <v>5</v>
      </c>
      <c r="C15" s="1">
        <v>2</v>
      </c>
      <c r="D15" s="17">
        <v>0.51930002868175507</v>
      </c>
      <c r="E15" s="13">
        <v>0.49940000474452972</v>
      </c>
      <c r="F15" s="18">
        <v>0.5195000022649765</v>
      </c>
      <c r="G15" s="4">
        <f t="shared" si="3"/>
        <v>2609.0001434087749</v>
      </c>
      <c r="H15">
        <f t="shared" si="3"/>
        <v>2509.5000237226482</v>
      </c>
      <c r="I15" s="15">
        <f t="shared" si="3"/>
        <v>2610.0000113248821</v>
      </c>
      <c r="L15" s="8"/>
      <c r="M15" s="8"/>
      <c r="P15">
        <v>1.5063613033375571</v>
      </c>
      <c r="Q15" s="51">
        <f t="shared" si="0"/>
        <v>1731.9882936637878</v>
      </c>
      <c r="R15" s="52">
        <f t="shared" si="1"/>
        <v>1665.9350038815355</v>
      </c>
      <c r="S15" s="52">
        <f t="shared" si="2"/>
        <v>1732.6520573398006</v>
      </c>
      <c r="T15" s="25">
        <f t="shared" ref="T15:T30" si="10">AVERAGE(Q15:S15)</f>
        <v>1710.1917849617082</v>
      </c>
      <c r="U15" s="23">
        <f t="shared" si="5"/>
        <v>31.295443217164294</v>
      </c>
      <c r="V15" s="3"/>
      <c r="W15" s="30"/>
      <c r="Z15" s="47" t="s">
        <v>8</v>
      </c>
      <c r="AA15" s="50">
        <v>21.424123929793996</v>
      </c>
      <c r="AB15" s="50">
        <v>36.477051471107963</v>
      </c>
      <c r="AC15" s="50">
        <v>23.41410341050041</v>
      </c>
    </row>
    <row r="16" spans="1:33" x14ac:dyDescent="0.35">
      <c r="B16" t="s">
        <v>6</v>
      </c>
      <c r="C16" s="1">
        <v>2</v>
      </c>
      <c r="D16" s="17">
        <v>0.41816666970650357</v>
      </c>
      <c r="E16" s="13">
        <v>0.39776665220657986</v>
      </c>
      <c r="F16" s="18">
        <v>0.43566665301720303</v>
      </c>
      <c r="G16" s="4">
        <f t="shared" si="3"/>
        <v>2103.3333485325179</v>
      </c>
      <c r="H16">
        <f t="shared" si="3"/>
        <v>2001.3332610328991</v>
      </c>
      <c r="I16" s="15">
        <f t="shared" si="3"/>
        <v>2190.8332650860152</v>
      </c>
      <c r="L16" s="8"/>
      <c r="M16" s="8"/>
      <c r="P16">
        <v>1.8170482999495901</v>
      </c>
      <c r="Q16" s="34">
        <f t="shared" si="0"/>
        <v>1157.5550020276678</v>
      </c>
      <c r="R16" s="26">
        <f t="shared" si="1"/>
        <v>1101.4199573497422</v>
      </c>
      <c r="S16" s="26">
        <f t="shared" si="2"/>
        <v>1205.7099776306413</v>
      </c>
      <c r="T16" s="25">
        <f t="shared" si="10"/>
        <v>1154.8949790026838</v>
      </c>
      <c r="U16" s="23">
        <f t="shared" si="5"/>
        <v>42.617749623192402</v>
      </c>
      <c r="V16" s="26">
        <f>$T$15-T16</f>
        <v>555.29680595902437</v>
      </c>
      <c r="W16" s="53">
        <f>(V16*100/$T$15)</f>
        <v>32.469855769507021</v>
      </c>
    </row>
    <row r="17" spans="1:29" x14ac:dyDescent="0.35">
      <c r="B17" t="s">
        <v>7</v>
      </c>
      <c r="C17" s="1">
        <v>2</v>
      </c>
      <c r="D17" s="17">
        <v>0.47203333303332329</v>
      </c>
      <c r="E17" s="13">
        <v>0.46533335372805595</v>
      </c>
      <c r="F17" s="18">
        <v>0.49463332816958427</v>
      </c>
      <c r="G17" s="4">
        <f t="shared" si="3"/>
        <v>2372.6666651666164</v>
      </c>
      <c r="H17">
        <f t="shared" si="3"/>
        <v>2339.1667686402798</v>
      </c>
      <c r="I17" s="15">
        <f t="shared" si="3"/>
        <v>2485.6666408479214</v>
      </c>
      <c r="L17" s="8"/>
      <c r="M17" s="8"/>
      <c r="P17">
        <v>1.8286684908231912</v>
      </c>
      <c r="Q17" s="34">
        <f t="shared" si="0"/>
        <v>1297.4832109118584</v>
      </c>
      <c r="R17" s="26">
        <f t="shared" si="1"/>
        <v>1279.163927403421</v>
      </c>
      <c r="S17" s="26">
        <f t="shared" si="2"/>
        <v>1359.2767925524745</v>
      </c>
      <c r="T17" s="25">
        <f t="shared" si="10"/>
        <v>1311.9746436225846</v>
      </c>
      <c r="U17" s="23">
        <f t="shared" si="5"/>
        <v>34.27359534787422</v>
      </c>
      <c r="V17" s="26">
        <f>$T$15-T17</f>
        <v>398.2171413391236</v>
      </c>
      <c r="W17" s="53">
        <f>(V17*100/$T$15)</f>
        <v>23.284940603783795</v>
      </c>
    </row>
    <row r="18" spans="1:29" x14ac:dyDescent="0.35">
      <c r="B18" t="s">
        <v>8</v>
      </c>
      <c r="C18" s="1">
        <v>2</v>
      </c>
      <c r="D18" s="17">
        <v>0.38533333192269009</v>
      </c>
      <c r="E18" s="13">
        <v>0.415933324197928</v>
      </c>
      <c r="F18" s="18">
        <v>0.42963334570328399</v>
      </c>
      <c r="G18" s="4">
        <f t="shared" si="3"/>
        <v>1939.1666596134503</v>
      </c>
      <c r="H18">
        <f t="shared" si="3"/>
        <v>2092.1666209896398</v>
      </c>
      <c r="I18" s="15">
        <f t="shared" si="3"/>
        <v>2160.6667285164199</v>
      </c>
      <c r="L18" s="8"/>
      <c r="M18" s="8"/>
      <c r="P18">
        <v>1.8999152523264027</v>
      </c>
      <c r="Q18" s="34">
        <f t="shared" si="0"/>
        <v>1020.6595569139124</v>
      </c>
      <c r="R18" s="26">
        <f t="shared" si="1"/>
        <v>1101.1894443332826</v>
      </c>
      <c r="S18" s="26">
        <f t="shared" si="2"/>
        <v>1137.2437406725026</v>
      </c>
      <c r="T18" s="25">
        <f t="shared" si="10"/>
        <v>1086.3642473065659</v>
      </c>
      <c r="U18" s="23">
        <f t="shared" si="5"/>
        <v>48.736077162781626</v>
      </c>
      <c r="V18" s="26">
        <f>$T$15-T18</f>
        <v>623.82753765514235</v>
      </c>
      <c r="W18" s="53">
        <f>(V18*100/$T$15)</f>
        <v>36.477051471107963</v>
      </c>
    </row>
    <row r="19" spans="1:29" ht="15.5" x14ac:dyDescent="0.35">
      <c r="B19" t="s">
        <v>5</v>
      </c>
      <c r="C19" s="1">
        <v>24</v>
      </c>
      <c r="D19" s="17">
        <v>0.47963331515590352</v>
      </c>
      <c r="E19" s="13">
        <v>0.46863333756724995</v>
      </c>
      <c r="F19" s="18">
        <v>0.47263334567348164</v>
      </c>
      <c r="G19" s="4">
        <f t="shared" si="3"/>
        <v>2410.6665757795176</v>
      </c>
      <c r="H19">
        <f t="shared" si="3"/>
        <v>2355.6666878362498</v>
      </c>
      <c r="I19" s="15">
        <f t="shared" si="3"/>
        <v>2375.6667283674083</v>
      </c>
      <c r="L19" s="8"/>
      <c r="M19" s="8"/>
      <c r="P19">
        <v>1.424936252493693</v>
      </c>
      <c r="Q19" s="34">
        <f t="shared" si="0"/>
        <v>1691.7715242073173</v>
      </c>
      <c r="R19" s="26">
        <f t="shared" si="1"/>
        <v>1653.1733849242328</v>
      </c>
      <c r="S19" s="26">
        <f t="shared" si="2"/>
        <v>1667.2091289767527</v>
      </c>
      <c r="T19" s="25">
        <f t="shared" si="10"/>
        <v>1670.7180127027677</v>
      </c>
      <c r="U19" s="23">
        <f t="shared" si="5"/>
        <v>15.951766626952152</v>
      </c>
      <c r="W19" s="8"/>
      <c r="Z19" s="56" t="s">
        <v>31</v>
      </c>
      <c r="AA19" s="56"/>
      <c r="AB19" s="56"/>
      <c r="AC19" s="56"/>
    </row>
    <row r="20" spans="1:29" ht="16.5" x14ac:dyDescent="0.45">
      <c r="B20" t="s">
        <v>6</v>
      </c>
      <c r="C20" s="1">
        <v>24</v>
      </c>
      <c r="D20" s="17">
        <v>0.30360000704725582</v>
      </c>
      <c r="E20" s="13">
        <v>0.27209999536474544</v>
      </c>
      <c r="F20" s="18">
        <v>0.274199986209472</v>
      </c>
      <c r="G20" s="4">
        <f t="shared" si="3"/>
        <v>1530.500035236279</v>
      </c>
      <c r="H20">
        <f t="shared" si="3"/>
        <v>1372.9999768237271</v>
      </c>
      <c r="I20" s="15">
        <f t="shared" si="3"/>
        <v>1383.49993104736</v>
      </c>
      <c r="L20" s="8"/>
      <c r="M20" s="8"/>
      <c r="P20">
        <v>1.353689743766753</v>
      </c>
      <c r="Q20" s="34">
        <f t="shared" si="0"/>
        <v>1130.6136005563112</v>
      </c>
      <c r="R20" s="26">
        <f t="shared" si="1"/>
        <v>1014.2648883511829</v>
      </c>
      <c r="S20" s="26">
        <f t="shared" si="2"/>
        <v>1022.0214324721539</v>
      </c>
      <c r="T20" s="25">
        <f t="shared" si="10"/>
        <v>1055.6333071265492</v>
      </c>
      <c r="U20" s="23">
        <f t="shared" si="5"/>
        <v>53.113553174841257</v>
      </c>
      <c r="V20" s="26">
        <f>$T$19-T20</f>
        <v>615.08470557621854</v>
      </c>
      <c r="W20" s="53">
        <f>(V20*100)/$T$19</f>
        <v>36.815590716064563</v>
      </c>
      <c r="AA20" s="48" t="s">
        <v>32</v>
      </c>
      <c r="AB20" s="48" t="s">
        <v>33</v>
      </c>
      <c r="AC20" s="48" t="s">
        <v>34</v>
      </c>
    </row>
    <row r="21" spans="1:29" ht="16.5" x14ac:dyDescent="0.45">
      <c r="B21" t="s">
        <v>7</v>
      </c>
      <c r="C21" s="1">
        <v>24</v>
      </c>
      <c r="D21" s="17">
        <v>0.40296666696667671</v>
      </c>
      <c r="E21" s="13">
        <v>0.54856665804982185</v>
      </c>
      <c r="F21" s="18">
        <v>0.45916666463017464</v>
      </c>
      <c r="G21" s="4">
        <f t="shared" si="3"/>
        <v>2027.3333348333836</v>
      </c>
      <c r="H21">
        <f t="shared" si="3"/>
        <v>2755.3332902491088</v>
      </c>
      <c r="I21" s="15">
        <f t="shared" si="3"/>
        <v>2308.3333231508732</v>
      </c>
      <c r="L21" s="8"/>
      <c r="M21" s="8"/>
      <c r="P21">
        <v>2.1407971361919018</v>
      </c>
      <c r="Q21" s="34">
        <f t="shared" si="0"/>
        <v>946.99927450372513</v>
      </c>
      <c r="R21" s="26">
        <f t="shared" si="1"/>
        <v>1287.0594993182576</v>
      </c>
      <c r="S21" s="26">
        <f t="shared" si="2"/>
        <v>1078.2587869381161</v>
      </c>
      <c r="T21" s="25">
        <f t="shared" si="10"/>
        <v>1104.1058535866996</v>
      </c>
      <c r="U21" s="23">
        <f t="shared" si="5"/>
        <v>140.02688376636868</v>
      </c>
      <c r="V21" s="26">
        <f>$T$19-T21</f>
        <v>566.61215911606814</v>
      </c>
      <c r="W21" s="53">
        <f>(V21*100)/$T$19</f>
        <v>33.914290431300472</v>
      </c>
      <c r="Z21" s="47" t="s">
        <v>6</v>
      </c>
      <c r="AA21" s="50">
        <v>31.536571581904287</v>
      </c>
      <c r="AB21" s="50">
        <v>36.815590716064563</v>
      </c>
      <c r="AC21" s="50">
        <v>13.887580333383415</v>
      </c>
    </row>
    <row r="22" spans="1:29" ht="16.5" x14ac:dyDescent="0.45">
      <c r="B22" t="s">
        <v>8</v>
      </c>
      <c r="C22" s="1">
        <v>24</v>
      </c>
      <c r="D22" s="17">
        <v>0.33143333345651627</v>
      </c>
      <c r="E22" s="13">
        <v>0.25753331929445267</v>
      </c>
      <c r="F22" s="18">
        <v>0.26333332806825638</v>
      </c>
      <c r="G22" s="4">
        <f t="shared" si="3"/>
        <v>1669.6666672825813</v>
      </c>
      <c r="H22">
        <f t="shared" si="3"/>
        <v>1300.1665964722633</v>
      </c>
      <c r="I22" s="15">
        <f t="shared" si="3"/>
        <v>1329.1666403412819</v>
      </c>
      <c r="L22" s="8"/>
      <c r="M22" s="8"/>
      <c r="P22">
        <v>1.0856660077691185</v>
      </c>
      <c r="Q22" s="34">
        <f t="shared" si="0"/>
        <v>1537.9192636909549</v>
      </c>
      <c r="R22" s="26">
        <f t="shared" si="1"/>
        <v>1197.5751171798329</v>
      </c>
      <c r="S22" s="26">
        <f t="shared" si="2"/>
        <v>1224.2868716802886</v>
      </c>
      <c r="T22" s="25">
        <f t="shared" si="10"/>
        <v>1319.9270841836922</v>
      </c>
      <c r="U22" s="23">
        <f t="shared" si="5"/>
        <v>154.52900957828493</v>
      </c>
      <c r="V22" s="26">
        <f>$T$19-T22</f>
        <v>350.79092851907558</v>
      </c>
      <c r="W22" s="53">
        <f>(V22*100)/$T$19</f>
        <v>20.996417459556277</v>
      </c>
      <c r="Z22" s="47" t="s">
        <v>7</v>
      </c>
      <c r="AA22" s="50">
        <v>11.482404685350538</v>
      </c>
      <c r="AB22" s="50">
        <v>33.914290431300472</v>
      </c>
      <c r="AC22" s="50">
        <v>27.723563120030075</v>
      </c>
    </row>
    <row r="23" spans="1:29" ht="16.5" x14ac:dyDescent="0.45">
      <c r="A23" s="10" t="s">
        <v>34</v>
      </c>
      <c r="B23" t="s">
        <v>5</v>
      </c>
      <c r="C23" s="1">
        <v>2</v>
      </c>
      <c r="D23" s="17">
        <v>0.27906666075189906</v>
      </c>
      <c r="E23" s="13">
        <v>0.27876665984590798</v>
      </c>
      <c r="F23" s="18">
        <v>0.26386667167146999</v>
      </c>
      <c r="G23" s="4">
        <f t="shared" si="3"/>
        <v>1407.8333037594953</v>
      </c>
      <c r="H23">
        <f t="shared" si="3"/>
        <v>1406.3332992295398</v>
      </c>
      <c r="I23" s="15">
        <f t="shared" si="3"/>
        <v>1331.8333583573499</v>
      </c>
      <c r="L23" s="8"/>
      <c r="M23" s="8"/>
      <c r="P23">
        <v>0.88816782973194996</v>
      </c>
      <c r="Q23" s="51">
        <f t="shared" si="0"/>
        <v>1585.0982850666646</v>
      </c>
      <c r="R23" s="52">
        <f t="shared" si="1"/>
        <v>1583.4094099692541</v>
      </c>
      <c r="S23" s="52">
        <f t="shared" si="2"/>
        <v>1499.5289333540697</v>
      </c>
      <c r="T23" s="25">
        <f t="shared" si="10"/>
        <v>1556.0122094633296</v>
      </c>
      <c r="U23" s="23">
        <f t="shared" si="5"/>
        <v>39.945658377349069</v>
      </c>
      <c r="V23" s="3"/>
      <c r="W23" s="30"/>
      <c r="Z23" s="47" t="s">
        <v>8</v>
      </c>
      <c r="AA23" s="50">
        <v>20.323511974213954</v>
      </c>
      <c r="AB23" s="50">
        <v>20.996417459556277</v>
      </c>
      <c r="AC23" s="50">
        <v>12.803334657998997</v>
      </c>
    </row>
    <row r="24" spans="1:29" x14ac:dyDescent="0.35">
      <c r="B24" t="s">
        <v>6</v>
      </c>
      <c r="C24" s="1">
        <v>2</v>
      </c>
      <c r="D24" s="17">
        <v>0.28466667607426643</v>
      </c>
      <c r="E24" s="13">
        <v>0.27286665514111519</v>
      </c>
      <c r="F24" s="18">
        <v>0.278966676741838</v>
      </c>
      <c r="G24" s="4">
        <f t="shared" si="3"/>
        <v>1435.8333803713322</v>
      </c>
      <c r="H24">
        <f t="shared" si="3"/>
        <v>1376.8332757055759</v>
      </c>
      <c r="I24" s="15">
        <f t="shared" si="3"/>
        <v>1407.33338370919</v>
      </c>
      <c r="L24" s="8"/>
      <c r="M24" s="8"/>
      <c r="P24">
        <v>1.0497794688728701</v>
      </c>
      <c r="Q24" s="34">
        <f t="shared" si="0"/>
        <v>1367.7476298073932</v>
      </c>
      <c r="R24" s="26">
        <f t="shared" si="1"/>
        <v>1311.5452497693232</v>
      </c>
      <c r="S24" s="26">
        <f t="shared" si="2"/>
        <v>1340.5990738418798</v>
      </c>
      <c r="T24" s="25">
        <f t="shared" si="10"/>
        <v>1339.9639844728654</v>
      </c>
      <c r="U24" s="23">
        <f t="shared" si="5"/>
        <v>22.948919863701494</v>
      </c>
      <c r="V24" s="71">
        <f>$T$23-T24</f>
        <v>216.04822499046418</v>
      </c>
      <c r="W24" s="70">
        <f>(V24*100)/$T$23</f>
        <v>13.884738415065488</v>
      </c>
      <c r="X24" s="69"/>
    </row>
    <row r="25" spans="1:29" x14ac:dyDescent="0.35">
      <c r="B25" t="s">
        <v>7</v>
      </c>
      <c r="C25" s="1">
        <v>2</v>
      </c>
      <c r="D25" s="17">
        <v>0.28066667293508846</v>
      </c>
      <c r="E25" s="13">
        <v>0.25516667341192562</v>
      </c>
      <c r="F25" s="18">
        <v>0.28086667632063228</v>
      </c>
      <c r="G25" s="4">
        <f t="shared" si="3"/>
        <v>1415.8333646754422</v>
      </c>
      <c r="H25">
        <f t="shared" si="3"/>
        <v>1288.333367059628</v>
      </c>
      <c r="I25" s="15">
        <f t="shared" si="3"/>
        <v>1416.8333816031613</v>
      </c>
      <c r="L25" s="8"/>
      <c r="M25" s="8"/>
      <c r="P25">
        <v>1.02960117953222</v>
      </c>
      <c r="Q25" s="34">
        <f t="shared" si="0"/>
        <v>1375.127955193971</v>
      </c>
      <c r="R25" s="26">
        <f t="shared" si="1"/>
        <v>1251.2936005424529</v>
      </c>
      <c r="S25" s="26">
        <f t="shared" si="2"/>
        <v>1376.0992214935818</v>
      </c>
      <c r="T25" s="25">
        <f t="shared" si="10"/>
        <v>1334.1735924100019</v>
      </c>
      <c r="U25" s="23">
        <f t="shared" si="5"/>
        <v>58.606345666261191</v>
      </c>
      <c r="V25" s="71">
        <f>$T$23-T25</f>
        <v>221.83861705332765</v>
      </c>
      <c r="W25" s="70">
        <f>(V25*100)/$T$23</f>
        <v>14.256868661065329</v>
      </c>
      <c r="X25" s="69"/>
    </row>
    <row r="26" spans="1:29" x14ac:dyDescent="0.35">
      <c r="B26" t="s">
        <v>8</v>
      </c>
      <c r="C26" s="1">
        <v>2</v>
      </c>
      <c r="D26" s="17">
        <v>0.2526666671037674</v>
      </c>
      <c r="E26" s="13">
        <v>0.25566667854785902</v>
      </c>
      <c r="F26" s="18">
        <v>0.255966659188271</v>
      </c>
      <c r="G26" s="4">
        <f t="shared" si="3"/>
        <v>1275.833335518837</v>
      </c>
      <c r="H26">
        <f t="shared" si="3"/>
        <v>1290.833392739295</v>
      </c>
      <c r="I26" s="15">
        <f t="shared" si="3"/>
        <v>1292.3332959413549</v>
      </c>
      <c r="L26" s="8"/>
      <c r="M26" s="8"/>
      <c r="P26">
        <v>1.07942314296783</v>
      </c>
      <c r="Q26" s="34">
        <f t="shared" si="0"/>
        <v>1181.95847831369</v>
      </c>
      <c r="R26" s="26">
        <f t="shared" si="1"/>
        <v>1195.8548426062102</v>
      </c>
      <c r="S26" s="26">
        <f t="shared" si="2"/>
        <v>1197.2443840588196</v>
      </c>
      <c r="T26" s="25">
        <f t="shared" si="10"/>
        <v>1191.6859016595733</v>
      </c>
      <c r="U26" s="23">
        <f t="shared" si="5"/>
        <v>6.9016799923234444</v>
      </c>
      <c r="V26" s="71">
        <f>$T$23-T26</f>
        <v>364.32630780375621</v>
      </c>
      <c r="W26" s="70">
        <f>(V26*100)/$T$23</f>
        <v>23.41410341050041</v>
      </c>
      <c r="X26" s="69"/>
    </row>
    <row r="27" spans="1:29" x14ac:dyDescent="0.35">
      <c r="B27" t="s">
        <v>5</v>
      </c>
      <c r="C27" s="1">
        <v>24</v>
      </c>
      <c r="D27" s="17">
        <v>0.25896665950616199</v>
      </c>
      <c r="E27" s="13">
        <v>0.29706665654977199</v>
      </c>
      <c r="F27" s="18">
        <v>0.28236666818459827</v>
      </c>
      <c r="G27" s="4">
        <f t="shared" si="3"/>
        <v>1307.3332975308099</v>
      </c>
      <c r="H27">
        <f t="shared" si="3"/>
        <v>1497.8332827488598</v>
      </c>
      <c r="I27" s="15">
        <f t="shared" si="3"/>
        <v>1424.3333409229913</v>
      </c>
      <c r="L27" s="8"/>
      <c r="M27" s="8"/>
      <c r="P27">
        <v>0.94370659445583904</v>
      </c>
      <c r="Q27" s="34">
        <f t="shared" si="0"/>
        <v>1385.3175395946507</v>
      </c>
      <c r="R27" s="26">
        <f t="shared" si="1"/>
        <v>1587.1811128039662</v>
      </c>
      <c r="S27" s="26">
        <f t="shared" si="2"/>
        <v>1509.2967976389862</v>
      </c>
      <c r="T27" s="25">
        <f t="shared" si="10"/>
        <v>1493.9318166792011</v>
      </c>
      <c r="U27" s="23">
        <f t="shared" si="5"/>
        <v>83.1235527277682</v>
      </c>
      <c r="V27" s="75"/>
      <c r="W27" s="69"/>
      <c r="X27" s="69"/>
    </row>
    <row r="28" spans="1:29" x14ac:dyDescent="0.35">
      <c r="B28" t="s">
        <v>6</v>
      </c>
      <c r="C28" s="1">
        <v>24</v>
      </c>
      <c r="D28" s="17">
        <v>0.24723333244522414</v>
      </c>
      <c r="E28" s="13">
        <v>0.23323333387573561</v>
      </c>
      <c r="F28" s="18">
        <v>0.244733325292667</v>
      </c>
      <c r="G28" s="4">
        <f t="shared" si="3"/>
        <v>1248.6666622261207</v>
      </c>
      <c r="H28">
        <f t="shared" si="3"/>
        <v>1178.6666693786781</v>
      </c>
      <c r="I28" s="15">
        <f t="shared" si="3"/>
        <v>1236.166626463335</v>
      </c>
      <c r="L28" s="8"/>
      <c r="M28" s="8"/>
      <c r="P28">
        <v>0.94924510640345805</v>
      </c>
      <c r="Q28" s="34">
        <f t="shared" si="0"/>
        <v>1315.4312345703042</v>
      </c>
      <c r="R28" s="26">
        <f t="shared" si="1"/>
        <v>1241.688433711776</v>
      </c>
      <c r="S28" s="26">
        <f t="shared" si="2"/>
        <v>1302.2628382536286</v>
      </c>
      <c r="T28" s="25">
        <f t="shared" si="10"/>
        <v>1286.4608355119028</v>
      </c>
      <c r="U28" s="23">
        <f t="shared" si="5"/>
        <v>32.112070810442042</v>
      </c>
      <c r="V28" s="26">
        <f>$T$27-T28</f>
        <v>207.47098116729831</v>
      </c>
      <c r="W28" s="53">
        <f>(V28*100)/$T$27</f>
        <v>13.887580333383415</v>
      </c>
    </row>
    <row r="29" spans="1:29" x14ac:dyDescent="0.35">
      <c r="B29" t="s">
        <v>7</v>
      </c>
      <c r="C29" s="1">
        <v>24</v>
      </c>
      <c r="D29" s="17">
        <v>0.20959998543063799</v>
      </c>
      <c r="E29" s="13">
        <v>0.21890000874797502</v>
      </c>
      <c r="F29" s="18">
        <v>0.21899999553958574</v>
      </c>
      <c r="G29" s="4">
        <f t="shared" si="3"/>
        <v>1060.4999271531899</v>
      </c>
      <c r="H29">
        <f t="shared" si="3"/>
        <v>1107.0000437398751</v>
      </c>
      <c r="I29" s="15">
        <f t="shared" si="3"/>
        <v>1107.4999776979287</v>
      </c>
      <c r="L29" s="8"/>
      <c r="M29" s="8"/>
      <c r="P29">
        <v>1.0110264831523561</v>
      </c>
      <c r="Q29" s="34">
        <f t="shared" si="0"/>
        <v>1048.933875447631</v>
      </c>
      <c r="R29" s="26">
        <f t="shared" si="1"/>
        <v>1094.9268512613792</v>
      </c>
      <c r="S29" s="26">
        <f t="shared" si="2"/>
        <v>1095.4213328267826</v>
      </c>
      <c r="T29" s="25">
        <f t="shared" si="10"/>
        <v>1079.7606865119308</v>
      </c>
      <c r="U29" s="23">
        <f t="shared" si="5"/>
        <v>21.798781897163678</v>
      </c>
      <c r="V29" s="26">
        <f>$T$27-T29</f>
        <v>414.17113016727035</v>
      </c>
      <c r="W29" s="53">
        <f>(V29*100)/$T$27</f>
        <v>27.723563120030075</v>
      </c>
    </row>
    <row r="30" spans="1:29" x14ac:dyDescent="0.35">
      <c r="B30" t="s">
        <v>8</v>
      </c>
      <c r="C30" s="1">
        <v>24</v>
      </c>
      <c r="D30" s="17">
        <v>0.23473331953088442</v>
      </c>
      <c r="E30" s="13">
        <v>0.22743333126107901</v>
      </c>
      <c r="F30" s="18">
        <v>0.21643332267800966</v>
      </c>
      <c r="G30" s="4">
        <f t="shared" si="3"/>
        <v>1186.166597654422</v>
      </c>
      <c r="H30">
        <f t="shared" si="3"/>
        <v>1149.666656305395</v>
      </c>
      <c r="I30" s="15">
        <f t="shared" si="3"/>
        <v>1094.6666133900483</v>
      </c>
      <c r="L30" s="8"/>
      <c r="M30" s="8"/>
      <c r="P30">
        <v>0.87782005555959397</v>
      </c>
      <c r="Q30" s="34">
        <f t="shared" si="0"/>
        <v>1351.2639522666896</v>
      </c>
      <c r="R30" s="26">
        <f t="shared" si="1"/>
        <v>1309.6837432957759</v>
      </c>
      <c r="S30" s="26">
        <f t="shared" si="2"/>
        <v>1247.0284843198515</v>
      </c>
      <c r="T30" s="25">
        <f t="shared" si="10"/>
        <v>1302.6587266274389</v>
      </c>
      <c r="U30" s="23">
        <f t="shared" si="5"/>
        <v>42.842901698467976</v>
      </c>
      <c r="V30" s="26">
        <f>$T$27-T30</f>
        <v>191.27309005176221</v>
      </c>
      <c r="W30" s="53">
        <f>(V30*100)/$T$27</f>
        <v>12.803334657998997</v>
      </c>
    </row>
    <row r="31" spans="1:29" x14ac:dyDescent="0.35">
      <c r="C31" s="1"/>
      <c r="L31" s="8"/>
      <c r="M31" s="8"/>
      <c r="T31" s="8"/>
      <c r="U31" s="8"/>
      <c r="V31" s="26"/>
      <c r="W31" s="46"/>
    </row>
    <row r="32" spans="1:29" x14ac:dyDescent="0.35">
      <c r="C32" s="1"/>
      <c r="L32" s="8"/>
      <c r="M32" s="8"/>
      <c r="T32" s="8"/>
      <c r="U32" s="8"/>
      <c r="V32" s="26"/>
      <c r="W32" s="46"/>
    </row>
    <row r="33" spans="1:24" x14ac:dyDescent="0.35">
      <c r="C33" s="1"/>
      <c r="H33" s="74"/>
      <c r="J33" s="8"/>
      <c r="K33" s="8"/>
      <c r="L33" s="8"/>
      <c r="M33" s="8"/>
      <c r="T33" s="8"/>
      <c r="U33" s="8"/>
    </row>
    <row r="34" spans="1:24" x14ac:dyDescent="0.35">
      <c r="J34" s="8"/>
      <c r="K34" s="8"/>
      <c r="L34" s="8"/>
      <c r="M34" s="8"/>
      <c r="T34" s="8"/>
      <c r="U34" s="8"/>
      <c r="V34" s="26"/>
      <c r="W34" s="41"/>
    </row>
    <row r="35" spans="1:24" x14ac:dyDescent="0.35">
      <c r="J35" s="8"/>
      <c r="K35" s="8"/>
      <c r="L35" s="8"/>
      <c r="M35" s="8"/>
      <c r="T35" s="8"/>
      <c r="U35" s="8"/>
      <c r="V35" s="26"/>
      <c r="W35" s="41"/>
    </row>
    <row r="36" spans="1:24" x14ac:dyDescent="0.35">
      <c r="J36" s="8"/>
      <c r="K36" s="8"/>
      <c r="L36" s="8"/>
      <c r="M36" s="8"/>
      <c r="T36" s="8"/>
      <c r="U36" s="8"/>
      <c r="V36" s="26"/>
      <c r="W36" s="41"/>
    </row>
    <row r="37" spans="1:24" x14ac:dyDescent="0.35">
      <c r="J37" s="8"/>
      <c r="K37" s="8"/>
      <c r="L37" s="8"/>
      <c r="M37" s="8"/>
      <c r="T37" s="8"/>
      <c r="U37" s="8"/>
      <c r="V37" s="26"/>
      <c r="W37" s="46"/>
      <c r="X37" s="46"/>
    </row>
    <row r="38" spans="1:24" x14ac:dyDescent="0.35">
      <c r="J38" s="8"/>
      <c r="K38" s="8"/>
      <c r="L38" s="8"/>
      <c r="M38" s="8"/>
      <c r="T38" s="8"/>
      <c r="U38" s="8"/>
      <c r="V38" s="26"/>
      <c r="W38" s="46"/>
    </row>
    <row r="39" spans="1:24" ht="15.5" x14ac:dyDescent="0.35">
      <c r="A39" s="10"/>
      <c r="J39" s="8"/>
      <c r="K39" s="8"/>
      <c r="L39" s="8"/>
      <c r="M39" s="8"/>
      <c r="T39" s="8"/>
      <c r="U39" s="8"/>
    </row>
    <row r="40" spans="1:24" x14ac:dyDescent="0.35">
      <c r="J40" s="8"/>
      <c r="K40" s="8"/>
      <c r="L40" s="8"/>
      <c r="M40" s="8"/>
      <c r="T40" s="8"/>
      <c r="U40" s="8"/>
      <c r="V40" s="26"/>
      <c r="W40" s="41"/>
    </row>
    <row r="41" spans="1:24" x14ac:dyDescent="0.35">
      <c r="J41" s="8"/>
      <c r="K41" s="8"/>
      <c r="L41" s="8"/>
      <c r="M41" s="8"/>
      <c r="T41" s="8"/>
      <c r="U41" s="8"/>
      <c r="V41" s="26"/>
      <c r="W41" s="41"/>
    </row>
    <row r="42" spans="1:24" x14ac:dyDescent="0.35">
      <c r="J42" s="8"/>
      <c r="K42" s="8"/>
      <c r="L42" s="8"/>
      <c r="M42" s="8"/>
      <c r="T42" s="8"/>
      <c r="U42" s="8"/>
      <c r="V42" s="26"/>
      <c r="W42" s="41"/>
    </row>
    <row r="43" spans="1:24" x14ac:dyDescent="0.35">
      <c r="J43" s="8"/>
      <c r="K43" s="8"/>
      <c r="L43" s="8"/>
      <c r="M43" s="8"/>
      <c r="T43" s="8"/>
      <c r="U43" s="8"/>
      <c r="V43" s="26"/>
      <c r="W43" s="46"/>
    </row>
    <row r="44" spans="1:24" x14ac:dyDescent="0.35">
      <c r="J44" s="8"/>
      <c r="K44" s="8"/>
      <c r="L44" s="8"/>
      <c r="M44" s="8"/>
      <c r="T44" s="8"/>
      <c r="U44" s="8"/>
      <c r="V44" s="26"/>
      <c r="W44" s="46"/>
      <c r="X44" s="46"/>
    </row>
    <row r="45" spans="1:24" x14ac:dyDescent="0.35">
      <c r="J45" s="8"/>
      <c r="K45" s="8"/>
      <c r="L45" s="8"/>
      <c r="M45" s="8"/>
      <c r="T45" s="8"/>
      <c r="U45" s="8"/>
    </row>
    <row r="46" spans="1:24" x14ac:dyDescent="0.35">
      <c r="J46" s="8"/>
      <c r="K46" s="8"/>
      <c r="L46" s="8"/>
      <c r="M46" s="8"/>
      <c r="T46" s="8"/>
      <c r="U46" s="8"/>
      <c r="V46" s="26"/>
      <c r="W46" s="41"/>
    </row>
    <row r="47" spans="1:24" x14ac:dyDescent="0.35">
      <c r="J47" s="8"/>
      <c r="K47" s="8"/>
      <c r="L47" s="8"/>
      <c r="M47" s="8"/>
      <c r="T47" s="8"/>
      <c r="U47" s="8"/>
      <c r="V47" s="26"/>
      <c r="W47" s="41"/>
    </row>
    <row r="48" spans="1:24" x14ac:dyDescent="0.35">
      <c r="J48" s="8"/>
      <c r="K48" s="8"/>
      <c r="L48" s="8"/>
      <c r="M48" s="8"/>
      <c r="T48" s="8"/>
      <c r="U48" s="8"/>
      <c r="V48" s="26"/>
      <c r="W48" s="41"/>
    </row>
    <row r="49" spans="1:23" x14ac:dyDescent="0.35">
      <c r="J49" s="8"/>
      <c r="K49" s="8"/>
      <c r="L49" s="8"/>
      <c r="M49" s="8"/>
      <c r="T49" s="8"/>
      <c r="U49" s="8"/>
      <c r="V49" s="26"/>
      <c r="W49" s="46"/>
    </row>
    <row r="50" spans="1:23" x14ac:dyDescent="0.35">
      <c r="J50" s="8"/>
      <c r="K50" s="8"/>
      <c r="L50" s="8"/>
      <c r="M50" s="8"/>
      <c r="T50" s="8"/>
      <c r="U50" s="8"/>
      <c r="V50" s="26"/>
      <c r="W50" s="46"/>
    </row>
    <row r="51" spans="1:23" ht="15.5" x14ac:dyDescent="0.35">
      <c r="A51" s="10"/>
      <c r="J51" s="8"/>
      <c r="K51" s="8"/>
      <c r="L51" s="8"/>
      <c r="M51" s="8"/>
      <c r="T51" s="8"/>
      <c r="U51" s="8"/>
    </row>
    <row r="52" spans="1:23" x14ac:dyDescent="0.35">
      <c r="J52" s="8"/>
      <c r="K52" s="8"/>
      <c r="L52" s="8"/>
      <c r="M52" s="8"/>
      <c r="T52" s="8"/>
      <c r="U52" s="8"/>
      <c r="V52" s="26"/>
      <c r="W52" s="41"/>
    </row>
    <row r="53" spans="1:23" x14ac:dyDescent="0.35">
      <c r="J53" s="8"/>
      <c r="K53" s="8"/>
      <c r="L53" s="8"/>
      <c r="M53" s="8"/>
      <c r="T53" s="8"/>
      <c r="U53" s="8"/>
      <c r="V53" s="26"/>
      <c r="W53" s="41"/>
    </row>
    <row r="54" spans="1:23" x14ac:dyDescent="0.35">
      <c r="J54" s="8"/>
      <c r="K54" s="8"/>
      <c r="L54" s="8"/>
      <c r="M54" s="8"/>
      <c r="T54" s="8"/>
      <c r="U54" s="8"/>
      <c r="V54" s="26"/>
      <c r="W54" s="41"/>
    </row>
    <row r="55" spans="1:23" x14ac:dyDescent="0.35">
      <c r="J55" s="8"/>
      <c r="K55" s="8"/>
      <c r="L55" s="8"/>
      <c r="M55" s="8"/>
      <c r="T55" s="8"/>
      <c r="U55" s="8"/>
      <c r="V55" s="26"/>
      <c r="W55" s="46"/>
    </row>
    <row r="56" spans="1:23" x14ac:dyDescent="0.35">
      <c r="J56" s="8"/>
      <c r="K56" s="8"/>
      <c r="L56" s="8"/>
      <c r="M56" s="8"/>
      <c r="T56" s="8"/>
      <c r="U56" s="8"/>
      <c r="V56" s="26"/>
      <c r="W56" s="46"/>
    </row>
    <row r="57" spans="1:23" x14ac:dyDescent="0.35">
      <c r="J57" s="8"/>
      <c r="K57" s="8"/>
      <c r="L57" s="8"/>
      <c r="M57" s="8"/>
      <c r="T57" s="8"/>
      <c r="U57" s="8"/>
    </row>
    <row r="58" spans="1:23" x14ac:dyDescent="0.35">
      <c r="J58" s="8"/>
      <c r="K58" s="8"/>
      <c r="L58" s="8"/>
      <c r="M58" s="8"/>
      <c r="T58" s="8"/>
      <c r="U58" s="8"/>
      <c r="V58" s="26"/>
      <c r="W58" s="41"/>
    </row>
    <row r="59" spans="1:23" x14ac:dyDescent="0.35">
      <c r="C59" s="1"/>
      <c r="J59" s="8"/>
      <c r="K59" s="8"/>
      <c r="L59" s="8"/>
      <c r="M59" s="8"/>
      <c r="T59" s="8"/>
      <c r="U59" s="8"/>
      <c r="V59" s="26"/>
      <c r="W59" s="41"/>
    </row>
    <row r="60" spans="1:23" x14ac:dyDescent="0.35">
      <c r="C60" s="1"/>
      <c r="J60" s="8"/>
      <c r="K60" s="8"/>
      <c r="L60" s="8"/>
      <c r="M60" s="8"/>
      <c r="T60" s="8"/>
      <c r="U60" s="8"/>
      <c r="V60" s="26"/>
      <c r="W60" s="41"/>
    </row>
    <row r="61" spans="1:23" x14ac:dyDescent="0.35">
      <c r="C61" s="1"/>
      <c r="J61" s="8"/>
      <c r="K61" s="8"/>
      <c r="L61" s="8"/>
      <c r="M61" s="8"/>
      <c r="T61" s="8"/>
      <c r="U61" s="8"/>
      <c r="V61" s="26"/>
      <c r="W61" s="46"/>
    </row>
    <row r="62" spans="1:23" x14ac:dyDescent="0.35">
      <c r="C62" s="1"/>
      <c r="J62" s="8"/>
      <c r="K62" s="8"/>
      <c r="L62" s="8"/>
      <c r="M62" s="8"/>
      <c r="T62" s="8"/>
      <c r="U62" s="8"/>
      <c r="V62" s="26"/>
      <c r="W62" s="46"/>
    </row>
    <row r="63" spans="1:23" x14ac:dyDescent="0.35">
      <c r="C63" s="1"/>
      <c r="J63" s="8"/>
      <c r="K63" s="1"/>
      <c r="L63" s="8"/>
      <c r="M63" s="8"/>
      <c r="T63" s="8"/>
      <c r="U63" s="8"/>
    </row>
    <row r="64" spans="1:23" x14ac:dyDescent="0.35">
      <c r="C64" s="1"/>
      <c r="J64" s="8"/>
      <c r="K64" s="1"/>
      <c r="L64" s="8"/>
      <c r="M64" s="8"/>
      <c r="T64" s="8"/>
      <c r="U64" s="8"/>
    </row>
    <row r="65" spans="3:21" x14ac:dyDescent="0.35">
      <c r="C65" s="1"/>
      <c r="J65" s="8"/>
      <c r="K65" s="1"/>
      <c r="L65" s="8"/>
      <c r="M65" s="8"/>
      <c r="T65" s="8"/>
      <c r="U65" s="8"/>
    </row>
    <row r="66" spans="3:21" x14ac:dyDescent="0.35">
      <c r="C66" s="1"/>
      <c r="J66" s="8"/>
      <c r="K66" s="1"/>
      <c r="L66" s="8"/>
      <c r="M66" s="8"/>
      <c r="T66" s="8"/>
      <c r="U66" s="8"/>
    </row>
    <row r="67" spans="3:21" x14ac:dyDescent="0.35">
      <c r="C67" s="1"/>
      <c r="J67" s="8"/>
      <c r="K67" s="1"/>
      <c r="L67" s="8"/>
      <c r="M67" s="8"/>
      <c r="T67" s="8"/>
      <c r="U67" s="8"/>
    </row>
    <row r="68" spans="3:21" x14ac:dyDescent="0.35">
      <c r="C68" s="1"/>
      <c r="J68" s="8"/>
      <c r="K68" s="1"/>
      <c r="L68" s="8"/>
      <c r="M68" s="8"/>
      <c r="T68" s="8"/>
      <c r="U68" s="8"/>
    </row>
    <row r="69" spans="3:21" x14ac:dyDescent="0.35">
      <c r="C69" s="1"/>
      <c r="J69" s="8"/>
      <c r="K69" s="1"/>
      <c r="L69" s="8"/>
      <c r="M69" s="8"/>
      <c r="T69" s="8"/>
      <c r="U69" s="8"/>
    </row>
    <row r="70" spans="3:21" x14ac:dyDescent="0.35">
      <c r="C70" s="1"/>
      <c r="J70" s="8"/>
      <c r="K70" s="1"/>
      <c r="L70" s="8"/>
      <c r="M70" s="8"/>
      <c r="T70" s="8"/>
      <c r="U70" s="8"/>
    </row>
    <row r="71" spans="3:21" x14ac:dyDescent="0.35">
      <c r="C71" s="1"/>
      <c r="J71" s="8"/>
      <c r="K71" s="1"/>
      <c r="L71" s="8"/>
      <c r="M71" s="8"/>
      <c r="T71" s="8"/>
      <c r="U71" s="8"/>
    </row>
    <row r="72" spans="3:21" x14ac:dyDescent="0.35">
      <c r="C72" s="1"/>
      <c r="J72" s="8"/>
      <c r="K72" s="1"/>
      <c r="L72" s="8"/>
      <c r="M72" s="8"/>
      <c r="T72" s="8"/>
      <c r="U72" s="8"/>
    </row>
    <row r="73" spans="3:21" x14ac:dyDescent="0.35">
      <c r="C73" s="1"/>
      <c r="J73" s="8"/>
      <c r="K73" s="1"/>
      <c r="L73" s="8"/>
      <c r="M73" s="8"/>
      <c r="T73" s="8"/>
      <c r="U73" s="8"/>
    </row>
    <row r="74" spans="3:21" x14ac:dyDescent="0.35">
      <c r="C74" s="1"/>
      <c r="J74" s="8"/>
      <c r="K74" s="1"/>
      <c r="L74" s="8"/>
      <c r="M74" s="8"/>
      <c r="T74" s="8"/>
      <c r="U74" s="8"/>
    </row>
    <row r="75" spans="3:21" x14ac:dyDescent="0.35">
      <c r="C75" s="1"/>
      <c r="J75" s="8"/>
      <c r="K75" s="1"/>
      <c r="L75" s="8"/>
      <c r="M75" s="8"/>
      <c r="T75" s="8"/>
      <c r="U75" s="8"/>
    </row>
    <row r="76" spans="3:21" x14ac:dyDescent="0.35">
      <c r="C76" s="1"/>
      <c r="J76" s="8"/>
      <c r="K76" s="1"/>
      <c r="L76" s="8"/>
      <c r="M76" s="8"/>
      <c r="T76" s="8"/>
      <c r="U76" s="8"/>
    </row>
    <row r="77" spans="3:21" x14ac:dyDescent="0.35">
      <c r="C77" s="1"/>
      <c r="J77" s="8"/>
      <c r="K77" s="1"/>
      <c r="L77" s="8"/>
      <c r="M77" s="8"/>
      <c r="T77" s="8"/>
      <c r="U77" s="8"/>
    </row>
    <row r="78" spans="3:21" x14ac:dyDescent="0.35">
      <c r="C78" s="1"/>
      <c r="J78" s="8"/>
      <c r="K78" s="1"/>
      <c r="L78" s="8"/>
      <c r="M78" s="8"/>
      <c r="T78" s="8"/>
      <c r="U78" s="8"/>
    </row>
    <row r="79" spans="3:21" x14ac:dyDescent="0.35">
      <c r="C79" s="1"/>
      <c r="J79" s="8"/>
      <c r="K79" s="1"/>
      <c r="L79" s="8"/>
      <c r="M79" s="8"/>
      <c r="T79" s="8"/>
      <c r="U79" s="8"/>
    </row>
    <row r="80" spans="3:21" x14ac:dyDescent="0.35">
      <c r="C80" s="1"/>
      <c r="J80" s="8"/>
      <c r="K80" s="1"/>
      <c r="L80" s="8"/>
      <c r="M80" s="8"/>
      <c r="T80" s="8"/>
      <c r="U80" s="8"/>
    </row>
    <row r="81" spans="3:21" x14ac:dyDescent="0.35">
      <c r="C81" s="1"/>
      <c r="J81" s="8"/>
      <c r="K81" s="1"/>
      <c r="L81" s="8"/>
      <c r="M81" s="8"/>
      <c r="T81" s="8"/>
      <c r="U81" s="8"/>
    </row>
    <row r="82" spans="3:21" x14ac:dyDescent="0.35">
      <c r="C82" s="1"/>
      <c r="J82" s="8"/>
      <c r="K82" s="1"/>
      <c r="L82" s="8"/>
      <c r="M82" s="8"/>
      <c r="T82" s="8"/>
      <c r="U82" s="8"/>
    </row>
    <row r="83" spans="3:21" x14ac:dyDescent="0.35">
      <c r="C83" s="1"/>
      <c r="J83" s="8"/>
      <c r="K83" s="1"/>
      <c r="L83" s="8"/>
      <c r="M83" s="8"/>
      <c r="T83" s="8"/>
      <c r="U83" s="8"/>
    </row>
    <row r="84" spans="3:21" x14ac:dyDescent="0.35">
      <c r="C84" s="1"/>
      <c r="J84" s="8"/>
      <c r="K84" s="1"/>
      <c r="L84" s="8"/>
      <c r="M84" s="8"/>
      <c r="T84" s="8"/>
      <c r="U84" s="8"/>
    </row>
    <row r="85" spans="3:21" x14ac:dyDescent="0.35">
      <c r="C85" s="1"/>
      <c r="J85" s="8"/>
      <c r="K85" s="1"/>
      <c r="L85" s="8"/>
      <c r="M85" s="8"/>
      <c r="T85" s="8"/>
      <c r="U85" s="8"/>
    </row>
    <row r="86" spans="3:21" x14ac:dyDescent="0.35">
      <c r="C86" s="1"/>
      <c r="J86" s="8"/>
      <c r="K86" s="1"/>
      <c r="L86" s="8"/>
      <c r="M86" s="8"/>
      <c r="T86" s="8"/>
      <c r="U86" s="8"/>
    </row>
    <row r="87" spans="3:21" x14ac:dyDescent="0.35">
      <c r="C87" s="1"/>
      <c r="J87" s="8"/>
      <c r="K87" s="1"/>
      <c r="L87" s="8"/>
      <c r="M87" s="8"/>
      <c r="T87" s="8"/>
      <c r="U87" s="8"/>
    </row>
    <row r="88" spans="3:21" x14ac:dyDescent="0.35">
      <c r="C88" s="1"/>
      <c r="J88" s="8"/>
      <c r="K88" s="1"/>
      <c r="L88" s="8"/>
      <c r="M88" s="8"/>
      <c r="T88" s="8"/>
      <c r="U88" s="8"/>
    </row>
    <row r="89" spans="3:21" x14ac:dyDescent="0.35">
      <c r="C89" s="1"/>
      <c r="J89" s="8"/>
      <c r="K89" s="1"/>
      <c r="L89" s="8"/>
      <c r="M89" s="8"/>
      <c r="T89" s="8"/>
      <c r="U89" s="8"/>
    </row>
    <row r="90" spans="3:21" x14ac:dyDescent="0.35">
      <c r="C90" s="1"/>
      <c r="J90" s="8"/>
      <c r="K90" s="1"/>
      <c r="L90" s="8"/>
      <c r="M90" s="8"/>
      <c r="T90" s="8"/>
      <c r="U90" s="8"/>
    </row>
    <row r="91" spans="3:21" x14ac:dyDescent="0.35">
      <c r="C91" s="1"/>
      <c r="J91" s="8"/>
      <c r="K91" s="1"/>
      <c r="L91" s="8"/>
      <c r="M91" s="8"/>
      <c r="T91" s="8"/>
      <c r="U91" s="8"/>
    </row>
    <row r="92" spans="3:21" x14ac:dyDescent="0.35">
      <c r="C92" s="1"/>
      <c r="J92" s="8"/>
      <c r="K92" s="1"/>
      <c r="L92" s="8"/>
      <c r="M92" s="8"/>
      <c r="T92" s="8"/>
      <c r="U92" s="8"/>
    </row>
    <row r="93" spans="3:21" x14ac:dyDescent="0.35">
      <c r="C93" s="1"/>
      <c r="J93" s="8"/>
      <c r="K93" s="1"/>
      <c r="L93" s="8"/>
      <c r="M93" s="8"/>
      <c r="T93" s="8"/>
      <c r="U93" s="8"/>
    </row>
    <row r="94" spans="3:21" x14ac:dyDescent="0.35">
      <c r="C94" s="1"/>
      <c r="J94" s="8"/>
      <c r="K94" s="1"/>
      <c r="L94" s="8"/>
      <c r="M94" s="8"/>
      <c r="T94" s="8"/>
      <c r="U94" s="8"/>
    </row>
    <row r="95" spans="3:21" x14ac:dyDescent="0.35">
      <c r="C95" s="1"/>
      <c r="J95" s="8"/>
      <c r="K95" s="1"/>
      <c r="L95" s="8"/>
      <c r="M95" s="8"/>
      <c r="T95" s="8"/>
      <c r="U95" s="8"/>
    </row>
    <row r="96" spans="3:21" x14ac:dyDescent="0.35">
      <c r="C96" s="1"/>
      <c r="J96" s="8"/>
      <c r="K96" s="1"/>
      <c r="L96" s="8"/>
      <c r="M96" s="8"/>
      <c r="T96" s="8"/>
      <c r="U96" s="8"/>
    </row>
    <row r="97" spans="3:21" x14ac:dyDescent="0.35">
      <c r="C97" s="1"/>
      <c r="J97" s="8"/>
      <c r="K97" s="1"/>
      <c r="L97" s="8"/>
      <c r="M97" s="8"/>
      <c r="T97" s="8"/>
      <c r="U97" s="8"/>
    </row>
    <row r="98" spans="3:21" x14ac:dyDescent="0.35">
      <c r="C98" s="1"/>
      <c r="J98" s="8"/>
      <c r="K98" s="1"/>
      <c r="L98" s="8"/>
      <c r="M98" s="8"/>
      <c r="T98" s="8"/>
      <c r="U98" s="8"/>
    </row>
    <row r="99" spans="3:21" x14ac:dyDescent="0.35">
      <c r="C99" s="1"/>
      <c r="J99" s="8"/>
      <c r="K99" s="1"/>
      <c r="L99" s="8"/>
      <c r="M99" s="8"/>
      <c r="T99" s="8"/>
      <c r="U99" s="8"/>
    </row>
    <row r="100" spans="3:21" x14ac:dyDescent="0.35">
      <c r="C100" s="1"/>
      <c r="J100" s="8"/>
      <c r="K100" s="1"/>
      <c r="L100" s="8"/>
      <c r="M100" s="8"/>
      <c r="T100" s="8"/>
      <c r="U100" s="8"/>
    </row>
    <row r="101" spans="3:21" x14ac:dyDescent="0.35">
      <c r="C101" s="1"/>
      <c r="J101" s="8"/>
      <c r="K101" s="1"/>
      <c r="L101" s="8"/>
      <c r="M101" s="8"/>
      <c r="T101" s="8"/>
      <c r="U101" s="8"/>
    </row>
    <row r="102" spans="3:21" x14ac:dyDescent="0.35">
      <c r="C102" s="1"/>
      <c r="J102" s="8"/>
      <c r="K102" s="1"/>
      <c r="L102" s="8"/>
      <c r="M102" s="8"/>
      <c r="T102" s="8"/>
      <c r="U102" s="8"/>
    </row>
    <row r="103" spans="3:21" x14ac:dyDescent="0.35">
      <c r="C103" s="1"/>
      <c r="J103" s="8"/>
      <c r="K103" s="1"/>
      <c r="L103" s="8"/>
      <c r="M103" s="8"/>
      <c r="T103" s="8"/>
      <c r="U103" s="8"/>
    </row>
    <row r="104" spans="3:21" x14ac:dyDescent="0.35">
      <c r="C104" s="1"/>
      <c r="J104" s="8"/>
      <c r="K104" s="1"/>
      <c r="L104" s="8"/>
      <c r="M104" s="8"/>
      <c r="T104" s="8"/>
      <c r="U104" s="8"/>
    </row>
    <row r="105" spans="3:21" x14ac:dyDescent="0.35">
      <c r="C105" s="1"/>
      <c r="J105" s="8"/>
      <c r="K105" s="1"/>
      <c r="L105" s="8"/>
      <c r="M105" s="8"/>
      <c r="T105" s="8"/>
      <c r="U105" s="8"/>
    </row>
    <row r="106" spans="3:21" x14ac:dyDescent="0.35">
      <c r="C106" s="1"/>
      <c r="J106" s="8"/>
      <c r="K106" s="1"/>
      <c r="L106" s="8"/>
      <c r="M106" s="8"/>
      <c r="T106" s="8"/>
      <c r="U106" s="8"/>
    </row>
    <row r="107" spans="3:21" x14ac:dyDescent="0.35">
      <c r="C107" s="1"/>
      <c r="J107" s="8"/>
      <c r="K107" s="1"/>
      <c r="L107" s="8"/>
      <c r="M107" s="8"/>
      <c r="T107" s="8"/>
      <c r="U107" s="8"/>
    </row>
    <row r="108" spans="3:21" x14ac:dyDescent="0.35">
      <c r="C108" s="1"/>
      <c r="J108" s="8"/>
      <c r="K108" s="1"/>
      <c r="L108" s="8"/>
      <c r="M108" s="8"/>
      <c r="T108" s="8"/>
      <c r="U108" s="8"/>
    </row>
    <row r="109" spans="3:21" x14ac:dyDescent="0.35">
      <c r="C109" s="1"/>
      <c r="J109" s="8"/>
      <c r="K109" s="1"/>
      <c r="L109" s="8"/>
      <c r="M109" s="8"/>
      <c r="T109" s="8"/>
      <c r="U109" s="8"/>
    </row>
    <row r="110" spans="3:21" x14ac:dyDescent="0.35">
      <c r="C110" s="1"/>
      <c r="J110" s="8"/>
      <c r="K110" s="1"/>
      <c r="L110" s="8"/>
      <c r="M110" s="8"/>
      <c r="T110" s="8"/>
      <c r="U110" s="8"/>
    </row>
    <row r="111" spans="3:21" x14ac:dyDescent="0.35">
      <c r="C111" s="1"/>
      <c r="J111" s="8"/>
      <c r="K111" s="1"/>
      <c r="L111" s="8"/>
      <c r="M111" s="8"/>
      <c r="T111" s="8"/>
      <c r="U111" s="8"/>
    </row>
    <row r="112" spans="3:21" x14ac:dyDescent="0.35">
      <c r="C112" s="1"/>
      <c r="J112" s="8"/>
      <c r="K112" s="1"/>
      <c r="L112" s="8"/>
      <c r="M112" s="8"/>
      <c r="T112" s="8"/>
      <c r="U112" s="8"/>
    </row>
    <row r="113" spans="3:21" x14ac:dyDescent="0.35">
      <c r="C113" s="1"/>
      <c r="J113" s="8"/>
      <c r="K113" s="1"/>
      <c r="L113" s="8"/>
      <c r="M113" s="8"/>
      <c r="T113" s="8"/>
      <c r="U113" s="8"/>
    </row>
    <row r="114" spans="3:21" x14ac:dyDescent="0.35">
      <c r="C114" s="1"/>
      <c r="J114" s="8"/>
      <c r="K114" s="1"/>
      <c r="L114" s="8"/>
      <c r="M114" s="8"/>
      <c r="T114" s="8"/>
      <c r="U114" s="8"/>
    </row>
    <row r="115" spans="3:21" x14ac:dyDescent="0.35">
      <c r="C115" s="1"/>
      <c r="J115" s="8"/>
      <c r="K115" s="1"/>
      <c r="L115" s="8"/>
      <c r="M115" s="8"/>
      <c r="T115" s="8"/>
      <c r="U115" s="8"/>
    </row>
    <row r="116" spans="3:21" x14ac:dyDescent="0.35">
      <c r="C116" s="1"/>
      <c r="J116" s="8"/>
      <c r="K116" s="1"/>
      <c r="L116" s="8"/>
      <c r="M116" s="8"/>
      <c r="T116" s="8"/>
      <c r="U116" s="8"/>
    </row>
    <row r="117" spans="3:21" x14ac:dyDescent="0.35">
      <c r="C117" s="1"/>
      <c r="J117" s="8"/>
      <c r="K117" s="1"/>
      <c r="L117" s="8"/>
      <c r="M117" s="8"/>
      <c r="T117" s="8"/>
      <c r="U117" s="8"/>
    </row>
    <row r="118" spans="3:21" x14ac:dyDescent="0.35">
      <c r="C118" s="1"/>
      <c r="J118" s="8"/>
      <c r="K118" s="1"/>
      <c r="L118" s="8"/>
      <c r="M118" s="8"/>
      <c r="T118" s="8"/>
      <c r="U118" s="8"/>
    </row>
    <row r="119" spans="3:21" x14ac:dyDescent="0.35">
      <c r="C119" s="1"/>
      <c r="J119" s="8"/>
      <c r="K119" s="1"/>
      <c r="L119" s="8"/>
      <c r="M119" s="8"/>
      <c r="T119" s="8"/>
      <c r="U119" s="8"/>
    </row>
    <row r="120" spans="3:21" x14ac:dyDescent="0.35">
      <c r="C120" s="1"/>
      <c r="J120" s="8"/>
      <c r="K120" s="1"/>
      <c r="L120" s="8"/>
      <c r="M120" s="8"/>
      <c r="T120" s="8"/>
      <c r="U120" s="8"/>
    </row>
    <row r="121" spans="3:21" x14ac:dyDescent="0.35">
      <c r="C121" s="1"/>
      <c r="J121" s="8"/>
      <c r="K121" s="1"/>
      <c r="L121" s="8"/>
      <c r="M121" s="8"/>
      <c r="T121" s="8"/>
      <c r="U121" s="8"/>
    </row>
    <row r="122" spans="3:21" x14ac:dyDescent="0.35">
      <c r="C122" s="1"/>
      <c r="J122" s="8"/>
      <c r="K122" s="1"/>
      <c r="L122" s="8"/>
      <c r="M122" s="8"/>
      <c r="T122" s="8"/>
      <c r="U122" s="8"/>
    </row>
    <row r="123" spans="3:21" x14ac:dyDescent="0.35">
      <c r="C123" s="1"/>
      <c r="J123" s="8"/>
      <c r="K123" s="1"/>
      <c r="L123" s="8"/>
      <c r="M123" s="8"/>
      <c r="T123" s="8"/>
      <c r="U123" s="8"/>
    </row>
    <row r="124" spans="3:21" x14ac:dyDescent="0.35">
      <c r="C124" s="1"/>
      <c r="J124" s="8"/>
      <c r="K124" s="1"/>
      <c r="L124" s="8"/>
      <c r="M124" s="8"/>
      <c r="T124" s="8"/>
      <c r="U124" s="8"/>
    </row>
    <row r="125" spans="3:21" x14ac:dyDescent="0.35">
      <c r="C125" s="1"/>
      <c r="J125" s="8"/>
      <c r="K125" s="1"/>
      <c r="L125" s="8"/>
      <c r="M125" s="8"/>
      <c r="T125" s="8"/>
      <c r="U125" s="8"/>
    </row>
    <row r="126" spans="3:21" x14ac:dyDescent="0.35">
      <c r="C126" s="1"/>
      <c r="J126" s="8"/>
      <c r="K126" s="1"/>
      <c r="L126" s="8"/>
      <c r="M126" s="8"/>
      <c r="T126" s="8"/>
      <c r="U126" s="8"/>
    </row>
    <row r="127" spans="3:21" x14ac:dyDescent="0.35">
      <c r="C127" s="1"/>
      <c r="J127" s="8"/>
      <c r="K127" s="1"/>
      <c r="L127" s="8"/>
      <c r="M127" s="8"/>
      <c r="T127" s="8"/>
      <c r="U127" s="8"/>
    </row>
    <row r="128" spans="3:21" x14ac:dyDescent="0.35">
      <c r="C128" s="1"/>
      <c r="J128" s="8"/>
      <c r="K128" s="1"/>
      <c r="L128" s="8"/>
      <c r="M128" s="8"/>
      <c r="T128" s="8"/>
      <c r="U128" s="8"/>
    </row>
    <row r="129" spans="3:21" x14ac:dyDescent="0.35">
      <c r="C129" s="1"/>
      <c r="J129" s="8"/>
      <c r="K129" s="1"/>
      <c r="L129" s="8"/>
      <c r="M129" s="8"/>
      <c r="T129" s="8"/>
      <c r="U129" s="8"/>
    </row>
    <row r="130" spans="3:21" x14ac:dyDescent="0.35">
      <c r="C130" s="1"/>
      <c r="J130" s="8"/>
      <c r="K130" s="1"/>
      <c r="L130" s="8"/>
      <c r="M130" s="8"/>
      <c r="T130" s="8"/>
      <c r="U130" s="8"/>
    </row>
    <row r="131" spans="3:21" x14ac:dyDescent="0.35">
      <c r="C131" s="1"/>
      <c r="J131" s="8"/>
      <c r="K131" s="1"/>
      <c r="L131" s="8"/>
      <c r="M131" s="8"/>
      <c r="T131" s="8"/>
      <c r="U131" s="8"/>
    </row>
    <row r="132" spans="3:21" x14ac:dyDescent="0.35">
      <c r="C132" s="1"/>
      <c r="J132" s="8"/>
      <c r="K132" s="1"/>
      <c r="L132" s="8"/>
      <c r="M132" s="8"/>
      <c r="T132" s="8"/>
      <c r="U132" s="8"/>
    </row>
    <row r="133" spans="3:21" x14ac:dyDescent="0.35">
      <c r="C133" s="1"/>
      <c r="J133" s="8"/>
      <c r="K133" s="1"/>
      <c r="L133" s="8"/>
      <c r="M133" s="8"/>
      <c r="T133" s="8"/>
      <c r="U133" s="8"/>
    </row>
    <row r="134" spans="3:21" x14ac:dyDescent="0.35">
      <c r="C134" s="1"/>
      <c r="J134" s="8"/>
      <c r="K134" s="1"/>
      <c r="L134" s="8"/>
      <c r="M134" s="8"/>
      <c r="T134" s="8"/>
      <c r="U134" s="8"/>
    </row>
    <row r="135" spans="3:21" x14ac:dyDescent="0.35">
      <c r="C135" s="1"/>
      <c r="J135" s="8"/>
      <c r="K135" s="1"/>
      <c r="L135" s="8"/>
      <c r="M135" s="8"/>
      <c r="T135" s="8"/>
      <c r="U135" s="8"/>
    </row>
    <row r="136" spans="3:21" x14ac:dyDescent="0.35">
      <c r="C136" s="1"/>
      <c r="J136" s="8"/>
      <c r="K136" s="1"/>
      <c r="L136" s="8"/>
      <c r="M136" s="8"/>
      <c r="T136" s="8"/>
      <c r="U136" s="8"/>
    </row>
    <row r="137" spans="3:21" x14ac:dyDescent="0.35">
      <c r="C137" s="1"/>
      <c r="J137" s="8"/>
      <c r="K137" s="1"/>
      <c r="L137" s="8"/>
      <c r="M137" s="8"/>
      <c r="T137" s="8"/>
      <c r="U137" s="8"/>
    </row>
    <row r="138" spans="3:21" x14ac:dyDescent="0.35">
      <c r="C138" s="1"/>
      <c r="J138" s="8"/>
      <c r="K138" s="1"/>
      <c r="L138" s="8"/>
      <c r="M138" s="8"/>
      <c r="T138" s="8"/>
      <c r="U138" s="8"/>
    </row>
    <row r="139" spans="3:21" x14ac:dyDescent="0.35">
      <c r="C139" s="1"/>
      <c r="J139" s="8"/>
      <c r="K139" s="1"/>
      <c r="L139" s="8"/>
      <c r="M139" s="8"/>
      <c r="T139" s="8"/>
      <c r="U139" s="8"/>
    </row>
    <row r="140" spans="3:21" x14ac:dyDescent="0.35">
      <c r="C140" s="1"/>
      <c r="J140" s="8"/>
      <c r="K140" s="1"/>
      <c r="L140" s="8"/>
      <c r="M140" s="8"/>
      <c r="T140" s="8"/>
      <c r="U140" s="8"/>
    </row>
    <row r="141" spans="3:21" x14ac:dyDescent="0.35">
      <c r="C141" s="1"/>
      <c r="J141" s="8"/>
      <c r="K141" s="1"/>
      <c r="L141" s="8"/>
      <c r="M141" s="8"/>
      <c r="T141" s="8"/>
      <c r="U141" s="8"/>
    </row>
    <row r="142" spans="3:21" x14ac:dyDescent="0.35">
      <c r="C142" s="1"/>
      <c r="J142" s="8"/>
      <c r="K142" s="1"/>
      <c r="L142" s="8"/>
      <c r="M142" s="8"/>
      <c r="T142" s="8"/>
      <c r="U142" s="8"/>
    </row>
    <row r="143" spans="3:21" x14ac:dyDescent="0.35">
      <c r="C143" s="1"/>
      <c r="J143" s="8"/>
      <c r="K143" s="1"/>
      <c r="L143" s="8"/>
      <c r="M143" s="8"/>
      <c r="T143" s="8"/>
      <c r="U143" s="8"/>
    </row>
    <row r="144" spans="3:21" x14ac:dyDescent="0.35">
      <c r="C144" s="1"/>
      <c r="J144" s="8"/>
      <c r="K144" s="1"/>
      <c r="L144" s="8"/>
      <c r="M144" s="8"/>
      <c r="T144" s="8"/>
      <c r="U144" s="8"/>
    </row>
    <row r="145" spans="3:21" x14ac:dyDescent="0.35">
      <c r="C145" s="1"/>
      <c r="J145" s="8"/>
      <c r="K145" s="1"/>
      <c r="L145" s="8"/>
      <c r="M145" s="8"/>
      <c r="T145" s="8"/>
      <c r="U145" s="8"/>
    </row>
    <row r="146" spans="3:21" x14ac:dyDescent="0.35">
      <c r="C146" s="1"/>
      <c r="J146" s="8"/>
      <c r="K146" s="1"/>
      <c r="L146" s="8"/>
      <c r="M146" s="8"/>
      <c r="T146" s="8"/>
      <c r="U146" s="8"/>
    </row>
    <row r="147" spans="3:21" x14ac:dyDescent="0.35">
      <c r="C147" s="1"/>
      <c r="J147" s="8"/>
      <c r="K147" s="1"/>
      <c r="L147" s="8"/>
      <c r="M147" s="8"/>
      <c r="T147" s="8"/>
      <c r="U147" s="8"/>
    </row>
    <row r="148" spans="3:21" x14ac:dyDescent="0.35">
      <c r="C148" s="1"/>
      <c r="J148" s="8"/>
      <c r="K148" s="1"/>
      <c r="L148" s="8"/>
      <c r="M148" s="8"/>
      <c r="T148" s="8"/>
      <c r="U148" s="8"/>
    </row>
    <row r="149" spans="3:21" x14ac:dyDescent="0.35">
      <c r="C149" s="1"/>
      <c r="J149" s="8"/>
      <c r="K149" s="1"/>
      <c r="L149" s="8"/>
      <c r="M149" s="8"/>
      <c r="T149" s="8"/>
      <c r="U149" s="8"/>
    </row>
    <row r="150" spans="3:21" x14ac:dyDescent="0.35">
      <c r="C150" s="1"/>
      <c r="J150" s="8"/>
      <c r="K150" s="1"/>
      <c r="L150" s="8"/>
      <c r="M150" s="8"/>
      <c r="T150" s="8"/>
      <c r="U150" s="8"/>
    </row>
    <row r="151" spans="3:21" x14ac:dyDescent="0.35">
      <c r="C151" s="1"/>
      <c r="J151" s="8"/>
      <c r="K151" s="1"/>
      <c r="L151" s="8"/>
      <c r="M151" s="8"/>
      <c r="T151" s="8"/>
      <c r="U151" s="8"/>
    </row>
    <row r="152" spans="3:21" x14ac:dyDescent="0.35">
      <c r="C152" s="1"/>
      <c r="J152" s="8"/>
      <c r="K152" s="1"/>
      <c r="L152" s="8"/>
      <c r="M152" s="8"/>
      <c r="T152" s="8"/>
      <c r="U152" s="8"/>
    </row>
    <row r="153" spans="3:21" x14ac:dyDescent="0.35">
      <c r="C153" s="1"/>
      <c r="J153" s="8"/>
      <c r="K153" s="1"/>
      <c r="L153" s="8"/>
      <c r="M153" s="8"/>
      <c r="T153" s="8"/>
      <c r="U153" s="8"/>
    </row>
    <row r="154" spans="3:21" x14ac:dyDescent="0.35">
      <c r="C154" s="1"/>
      <c r="J154" s="8"/>
      <c r="K154" s="1"/>
      <c r="L154" s="8"/>
      <c r="M154" s="8"/>
      <c r="T154" s="8"/>
      <c r="U154" s="8"/>
    </row>
    <row r="155" spans="3:21" x14ac:dyDescent="0.35">
      <c r="C155" s="1"/>
      <c r="J155" s="8"/>
      <c r="K155" s="1"/>
      <c r="L155" s="8"/>
      <c r="M155" s="8"/>
      <c r="T155" s="8"/>
      <c r="U155" s="8"/>
    </row>
    <row r="156" spans="3:21" x14ac:dyDescent="0.35">
      <c r="C156" s="1"/>
      <c r="J156" s="8"/>
      <c r="K156" s="1"/>
      <c r="L156" s="8"/>
      <c r="M156" s="8"/>
      <c r="T156" s="8"/>
      <c r="U156" s="8"/>
    </row>
    <row r="157" spans="3:21" x14ac:dyDescent="0.35">
      <c r="C157" s="1"/>
      <c r="J157" s="8"/>
      <c r="K157" s="1"/>
      <c r="L157" s="8"/>
      <c r="M157" s="8"/>
      <c r="T157" s="8"/>
      <c r="U157" s="8"/>
    </row>
    <row r="158" spans="3:21" x14ac:dyDescent="0.35">
      <c r="C158" s="1"/>
      <c r="J158" s="8"/>
      <c r="K158" s="1"/>
      <c r="L158" s="8"/>
      <c r="M158" s="8"/>
      <c r="T158" s="8"/>
      <c r="U158" s="8"/>
    </row>
    <row r="159" spans="3:21" x14ac:dyDescent="0.35">
      <c r="C159" s="1"/>
      <c r="J159" s="8"/>
      <c r="K159" s="1"/>
      <c r="L159" s="8"/>
      <c r="M159" s="8"/>
      <c r="T159" s="8"/>
      <c r="U159" s="8"/>
    </row>
    <row r="160" spans="3:21" x14ac:dyDescent="0.35">
      <c r="C160" s="1"/>
      <c r="J160" s="8"/>
      <c r="K160" s="1"/>
      <c r="L160" s="8"/>
      <c r="M160" s="8"/>
      <c r="T160" s="8"/>
      <c r="U160" s="8"/>
    </row>
    <row r="161" spans="3:21" x14ac:dyDescent="0.35">
      <c r="C161" s="1"/>
      <c r="J161" s="8"/>
      <c r="K161" s="1"/>
      <c r="L161" s="8"/>
      <c r="M161" s="8"/>
      <c r="T161" s="8"/>
      <c r="U161" s="8"/>
    </row>
    <row r="162" spans="3:21" x14ac:dyDescent="0.35">
      <c r="C162" s="1"/>
      <c r="J162" s="8"/>
      <c r="K162" s="1"/>
      <c r="L162" s="8"/>
      <c r="M162" s="8"/>
      <c r="T162" s="8"/>
      <c r="U162" s="8"/>
    </row>
    <row r="163" spans="3:21" x14ac:dyDescent="0.35">
      <c r="C163" s="1"/>
      <c r="J163" s="8"/>
      <c r="K163" s="1"/>
      <c r="L163" s="8"/>
      <c r="M163" s="8"/>
      <c r="T163" s="8"/>
      <c r="U163" s="8"/>
    </row>
    <row r="164" spans="3:21" x14ac:dyDescent="0.35">
      <c r="C164" s="1"/>
      <c r="J164" s="8"/>
      <c r="K164" s="1"/>
      <c r="L164" s="8"/>
      <c r="M164" s="8"/>
      <c r="T164" s="8"/>
      <c r="U164" s="8"/>
    </row>
    <row r="165" spans="3:21" x14ac:dyDescent="0.35">
      <c r="C165" s="1"/>
      <c r="J165" s="8"/>
      <c r="K165" s="1"/>
      <c r="L165" s="8"/>
      <c r="M165" s="8"/>
      <c r="T165" s="8"/>
      <c r="U165" s="8"/>
    </row>
    <row r="166" spans="3:21" x14ac:dyDescent="0.35">
      <c r="C166" s="1"/>
      <c r="J166" s="8"/>
      <c r="K166" s="1"/>
      <c r="L166" s="8"/>
      <c r="M166" s="8"/>
      <c r="T166" s="8"/>
      <c r="U166" s="8"/>
    </row>
    <row r="167" spans="3:21" x14ac:dyDescent="0.35">
      <c r="C167" s="1"/>
      <c r="J167" s="8"/>
      <c r="K167" s="1"/>
      <c r="L167" s="8"/>
      <c r="M167" s="8"/>
      <c r="T167" s="8"/>
      <c r="U167" s="8"/>
    </row>
    <row r="168" spans="3:21" x14ac:dyDescent="0.35">
      <c r="C168" s="1"/>
      <c r="J168" s="8"/>
      <c r="K168" s="1"/>
      <c r="L168" s="8"/>
      <c r="M168" s="8"/>
      <c r="T168" s="8"/>
      <c r="U168" s="8"/>
    </row>
    <row r="169" spans="3:21" x14ac:dyDescent="0.35">
      <c r="C169" s="1"/>
      <c r="J169" s="8"/>
      <c r="K169" s="1"/>
      <c r="L169" s="8"/>
      <c r="M169" s="8"/>
      <c r="T169" s="8"/>
      <c r="U169" s="8"/>
    </row>
    <row r="170" spans="3:21" x14ac:dyDescent="0.35">
      <c r="C170" s="1"/>
      <c r="J170" s="8"/>
      <c r="K170" s="1"/>
      <c r="L170" s="8"/>
      <c r="M170" s="8"/>
      <c r="T170" s="8"/>
      <c r="U170" s="8"/>
    </row>
    <row r="171" spans="3:21" x14ac:dyDescent="0.35">
      <c r="C171" s="1"/>
      <c r="J171" s="8"/>
      <c r="K171" s="1"/>
      <c r="L171" s="8"/>
      <c r="M171" s="8"/>
      <c r="T171" s="8"/>
      <c r="U171" s="8"/>
    </row>
    <row r="172" spans="3:21" x14ac:dyDescent="0.35">
      <c r="C172" s="1"/>
      <c r="J172" s="8"/>
      <c r="K172" s="1"/>
      <c r="L172" s="8"/>
      <c r="M172" s="8"/>
      <c r="T172" s="8"/>
      <c r="U172" s="8"/>
    </row>
    <row r="173" spans="3:21" x14ac:dyDescent="0.35">
      <c r="C173" s="1"/>
      <c r="J173" s="8"/>
      <c r="K173" s="1"/>
      <c r="L173" s="8"/>
      <c r="M173" s="8"/>
      <c r="T173" s="8"/>
      <c r="U173" s="8"/>
    </row>
    <row r="174" spans="3:21" x14ac:dyDescent="0.35">
      <c r="C174" s="1"/>
      <c r="J174" s="8"/>
      <c r="K174" s="1"/>
      <c r="L174" s="8"/>
      <c r="M174" s="8"/>
      <c r="T174" s="8"/>
      <c r="U174" s="8"/>
    </row>
    <row r="175" spans="3:21" x14ac:dyDescent="0.35">
      <c r="C175" s="1"/>
      <c r="J175" s="8"/>
      <c r="K175" s="1"/>
      <c r="L175" s="8"/>
      <c r="M175" s="8"/>
      <c r="T175" s="8"/>
      <c r="U175" s="8"/>
    </row>
    <row r="176" spans="3:21" x14ac:dyDescent="0.35">
      <c r="C176" s="1"/>
      <c r="J176" s="8"/>
      <c r="K176" s="1"/>
      <c r="L176" s="8"/>
      <c r="M176" s="8"/>
      <c r="T176" s="8"/>
      <c r="U176" s="8"/>
    </row>
    <row r="177" spans="3:21" x14ac:dyDescent="0.35">
      <c r="C177" s="1"/>
      <c r="J177" s="8"/>
      <c r="K177" s="1"/>
      <c r="L177" s="8"/>
      <c r="M177" s="8"/>
      <c r="T177" s="8"/>
      <c r="U177" s="8"/>
    </row>
    <row r="178" spans="3:21" x14ac:dyDescent="0.35">
      <c r="C178" s="1"/>
      <c r="J178" s="8"/>
      <c r="K178" s="1"/>
      <c r="L178" s="8"/>
      <c r="M178" s="8"/>
      <c r="T178" s="8"/>
      <c r="U178" s="8"/>
    </row>
    <row r="179" spans="3:21" x14ac:dyDescent="0.35">
      <c r="C179" s="1"/>
      <c r="J179" s="8"/>
      <c r="K179" s="1"/>
      <c r="L179" s="8"/>
      <c r="M179" s="8"/>
      <c r="T179" s="8"/>
      <c r="U179" s="8"/>
    </row>
    <row r="180" spans="3:21" x14ac:dyDescent="0.35">
      <c r="C180" s="1"/>
      <c r="J180" s="8"/>
      <c r="K180" s="1"/>
      <c r="L180" s="8"/>
      <c r="M180" s="8"/>
      <c r="T180" s="8"/>
      <c r="U180" s="8"/>
    </row>
    <row r="181" spans="3:21" x14ac:dyDescent="0.35">
      <c r="C181" s="1"/>
      <c r="J181" s="8"/>
      <c r="K181" s="1"/>
      <c r="L181" s="8"/>
      <c r="M181" s="8"/>
      <c r="T181" s="8"/>
      <c r="U181" s="8"/>
    </row>
    <row r="182" spans="3:21" x14ac:dyDescent="0.35">
      <c r="C182" s="1"/>
      <c r="J182" s="8"/>
      <c r="K182" s="1"/>
      <c r="L182" s="8"/>
      <c r="M182" s="8"/>
      <c r="T182" s="8"/>
      <c r="U182" s="8"/>
    </row>
    <row r="183" spans="3:21" x14ac:dyDescent="0.35">
      <c r="C183" s="1"/>
      <c r="J183" s="8"/>
      <c r="K183" s="1"/>
      <c r="L183" s="8"/>
      <c r="M183" s="8"/>
      <c r="T183" s="8"/>
      <c r="U183" s="8"/>
    </row>
    <row r="184" spans="3:21" x14ac:dyDescent="0.35">
      <c r="C184" s="1"/>
      <c r="J184" s="8"/>
      <c r="K184" s="1"/>
      <c r="L184" s="8"/>
      <c r="M184" s="8"/>
      <c r="T184" s="8"/>
      <c r="U184" s="8"/>
    </row>
    <row r="185" spans="3:21" x14ac:dyDescent="0.35">
      <c r="C185" s="1"/>
      <c r="J185" s="8"/>
      <c r="K185" s="1"/>
      <c r="L185" s="8"/>
      <c r="M185" s="8"/>
      <c r="T185" s="8"/>
      <c r="U185" s="8"/>
    </row>
    <row r="186" spans="3:21" x14ac:dyDescent="0.35">
      <c r="C186" s="1"/>
      <c r="J186" s="8"/>
      <c r="K186" s="1"/>
      <c r="L186" s="8"/>
      <c r="M186" s="8"/>
      <c r="T186" s="8"/>
      <c r="U186" s="8"/>
    </row>
    <row r="187" spans="3:21" x14ac:dyDescent="0.35">
      <c r="C187" s="1"/>
      <c r="J187" s="8"/>
      <c r="K187" s="1"/>
      <c r="L187" s="8"/>
      <c r="M187" s="8"/>
      <c r="T187" s="8"/>
      <c r="U187" s="8"/>
    </row>
    <row r="188" spans="3:21" x14ac:dyDescent="0.35">
      <c r="C188" s="1"/>
      <c r="J188" s="8"/>
      <c r="K188" s="1"/>
      <c r="L188" s="8"/>
      <c r="M188" s="8"/>
      <c r="T188" s="8"/>
      <c r="U188" s="8"/>
    </row>
    <row r="189" spans="3:21" x14ac:dyDescent="0.35">
      <c r="C189" s="1"/>
      <c r="J189" s="8"/>
      <c r="K189" s="1"/>
      <c r="L189" s="8"/>
      <c r="M189" s="8"/>
      <c r="T189" s="8"/>
      <c r="U189" s="8"/>
    </row>
    <row r="190" spans="3:21" x14ac:dyDescent="0.35">
      <c r="C190" s="1"/>
      <c r="J190" s="8"/>
      <c r="K190" s="1"/>
      <c r="L190" s="8"/>
      <c r="M190" s="8"/>
      <c r="T190" s="8"/>
      <c r="U190" s="8"/>
    </row>
    <row r="191" spans="3:21" x14ac:dyDescent="0.35">
      <c r="C191" s="1"/>
      <c r="J191" s="8"/>
      <c r="K191" s="1"/>
      <c r="L191" s="8"/>
      <c r="M191" s="8"/>
      <c r="T191" s="8"/>
      <c r="U191" s="8"/>
    </row>
    <row r="192" spans="3:21" x14ac:dyDescent="0.35">
      <c r="C192" s="1"/>
      <c r="J192" s="8"/>
      <c r="K192" s="1"/>
      <c r="L192" s="8"/>
      <c r="M192" s="8"/>
      <c r="T192" s="8"/>
      <c r="U192" s="8"/>
    </row>
    <row r="193" spans="3:21" x14ac:dyDescent="0.35">
      <c r="C193" s="1"/>
      <c r="J193" s="8"/>
      <c r="K193" s="1"/>
      <c r="L193" s="8"/>
      <c r="M193" s="8"/>
      <c r="T193" s="8"/>
      <c r="U193" s="8"/>
    </row>
    <row r="194" spans="3:21" x14ac:dyDescent="0.35">
      <c r="C194" s="1"/>
      <c r="J194" s="8"/>
      <c r="K194" s="1"/>
      <c r="L194" s="8"/>
      <c r="M194" s="8"/>
      <c r="T194" s="8"/>
      <c r="U194" s="8"/>
    </row>
    <row r="195" spans="3:21" x14ac:dyDescent="0.35">
      <c r="C195" s="1"/>
      <c r="J195" s="8"/>
      <c r="K195" s="1"/>
      <c r="L195" s="8"/>
      <c r="M195" s="8"/>
      <c r="T195" s="8"/>
      <c r="U195" s="8"/>
    </row>
    <row r="196" spans="3:21" x14ac:dyDescent="0.35">
      <c r="C196" s="1"/>
      <c r="J196" s="8"/>
      <c r="K196" s="1"/>
      <c r="L196" s="8"/>
      <c r="M196" s="8"/>
      <c r="T196" s="8"/>
      <c r="U196" s="8"/>
    </row>
    <row r="197" spans="3:21" x14ac:dyDescent="0.35">
      <c r="C197" s="1"/>
      <c r="J197" s="8"/>
      <c r="K197" s="1"/>
      <c r="L197" s="8"/>
      <c r="M197" s="8"/>
      <c r="T197" s="8"/>
      <c r="U197" s="8"/>
    </row>
    <row r="198" spans="3:21" x14ac:dyDescent="0.35">
      <c r="C198" s="1"/>
      <c r="J198" s="8"/>
      <c r="K198" s="1"/>
      <c r="L198" s="8"/>
      <c r="M198" s="8"/>
      <c r="T198" s="8"/>
      <c r="U198" s="8"/>
    </row>
    <row r="199" spans="3:21" x14ac:dyDescent="0.35">
      <c r="C199" s="1"/>
      <c r="J199" s="8"/>
      <c r="K199" s="1"/>
      <c r="L199" s="8"/>
      <c r="M199" s="8"/>
      <c r="T199" s="8"/>
      <c r="U199" s="8"/>
    </row>
    <row r="200" spans="3:21" x14ac:dyDescent="0.35">
      <c r="C200" s="1"/>
      <c r="J200" s="8"/>
      <c r="K200" s="1"/>
      <c r="L200" s="8"/>
      <c r="M200" s="8"/>
      <c r="T200" s="8"/>
      <c r="U200" s="8"/>
    </row>
    <row r="201" spans="3:21" x14ac:dyDescent="0.35">
      <c r="C201" s="1"/>
      <c r="J201" s="8"/>
      <c r="K201" s="1"/>
      <c r="L201" s="8"/>
      <c r="M201" s="8"/>
      <c r="T201" s="8"/>
      <c r="U201" s="8"/>
    </row>
    <row r="202" spans="3:21" x14ac:dyDescent="0.35">
      <c r="C202" s="1"/>
      <c r="J202" s="8"/>
      <c r="K202" s="1"/>
      <c r="L202" s="8"/>
      <c r="M202" s="8"/>
      <c r="T202" s="8"/>
      <c r="U202" s="8"/>
    </row>
    <row r="203" spans="3:21" x14ac:dyDescent="0.35">
      <c r="C203" s="1"/>
      <c r="J203" s="8"/>
      <c r="K203" s="1"/>
      <c r="L203" s="8"/>
      <c r="M203" s="8"/>
      <c r="T203" s="8"/>
      <c r="U203" s="8"/>
    </row>
    <row r="204" spans="3:21" x14ac:dyDescent="0.35">
      <c r="C204" s="1"/>
      <c r="J204" s="8"/>
      <c r="K204" s="1"/>
      <c r="L204" s="8"/>
      <c r="M204" s="8"/>
      <c r="T204" s="8"/>
      <c r="U204" s="8"/>
    </row>
    <row r="205" spans="3:21" x14ac:dyDescent="0.35">
      <c r="C205" s="1"/>
      <c r="J205" s="8"/>
      <c r="K205" s="1"/>
      <c r="L205" s="8"/>
      <c r="M205" s="8"/>
      <c r="T205" s="8"/>
      <c r="U205" s="8"/>
    </row>
    <row r="206" spans="3:21" x14ac:dyDescent="0.35">
      <c r="C206" s="1"/>
      <c r="J206" s="8"/>
      <c r="K206" s="1"/>
      <c r="L206" s="8"/>
      <c r="M206" s="8"/>
      <c r="T206" s="8"/>
      <c r="U206" s="8"/>
    </row>
    <row r="207" spans="3:21" x14ac:dyDescent="0.35">
      <c r="C207" s="1"/>
      <c r="J207" s="8"/>
      <c r="K207" s="1"/>
      <c r="L207" s="8"/>
      <c r="M207" s="8"/>
      <c r="T207" s="8"/>
      <c r="U207" s="8"/>
    </row>
    <row r="208" spans="3:21" x14ac:dyDescent="0.35">
      <c r="C208" s="1"/>
      <c r="J208" s="8"/>
      <c r="K208" s="1"/>
      <c r="L208" s="8"/>
      <c r="M208" s="8"/>
      <c r="T208" s="8"/>
      <c r="U208" s="8"/>
    </row>
    <row r="209" spans="3:21" x14ac:dyDescent="0.35">
      <c r="C209" s="1"/>
      <c r="J209" s="8"/>
      <c r="K209" s="1"/>
      <c r="L209" s="8"/>
      <c r="M209" s="8"/>
      <c r="T209" s="8"/>
      <c r="U209" s="8"/>
    </row>
    <row r="210" spans="3:21" x14ac:dyDescent="0.35">
      <c r="C210" s="1"/>
      <c r="J210" s="8"/>
      <c r="K210" s="1"/>
      <c r="L210" s="8"/>
      <c r="M210" s="8"/>
      <c r="T210" s="8"/>
      <c r="U210" s="8"/>
    </row>
    <row r="211" spans="3:21" x14ac:dyDescent="0.35">
      <c r="C211" s="1"/>
      <c r="J211" s="8"/>
      <c r="K211" s="1"/>
      <c r="L211" s="8"/>
      <c r="M211" s="8"/>
      <c r="T211" s="8"/>
      <c r="U211" s="8"/>
    </row>
    <row r="212" spans="3:21" x14ac:dyDescent="0.35">
      <c r="C212" s="1"/>
      <c r="J212" s="8"/>
      <c r="K212" s="1"/>
      <c r="L212" s="8"/>
      <c r="M212" s="8"/>
      <c r="T212" s="8"/>
      <c r="U212" s="8"/>
    </row>
    <row r="213" spans="3:21" x14ac:dyDescent="0.35">
      <c r="C213" s="1"/>
      <c r="J213" s="8"/>
      <c r="K213" s="1"/>
      <c r="L213" s="8"/>
      <c r="M213" s="8"/>
      <c r="T213" s="8"/>
      <c r="U213" s="8"/>
    </row>
    <row r="214" spans="3:21" x14ac:dyDescent="0.35">
      <c r="C214" s="1"/>
      <c r="J214" s="8"/>
      <c r="K214" s="1"/>
      <c r="L214" s="8"/>
      <c r="M214" s="8"/>
      <c r="T214" s="8"/>
      <c r="U214" s="8"/>
    </row>
    <row r="215" spans="3:21" x14ac:dyDescent="0.35">
      <c r="C215" s="1"/>
      <c r="J215" s="8"/>
      <c r="K215" s="1"/>
      <c r="L215" s="8"/>
      <c r="M215" s="8"/>
      <c r="T215" s="8"/>
      <c r="U215" s="8"/>
    </row>
    <row r="216" spans="3:21" x14ac:dyDescent="0.35">
      <c r="C216" s="1"/>
      <c r="J216" s="8"/>
      <c r="K216" s="1"/>
      <c r="L216" s="8"/>
      <c r="M216" s="8"/>
      <c r="T216" s="8"/>
      <c r="U216" s="8"/>
    </row>
    <row r="217" spans="3:21" x14ac:dyDescent="0.35">
      <c r="C217" s="1"/>
      <c r="J217" s="8"/>
      <c r="K217" s="1"/>
      <c r="L217" s="8"/>
      <c r="M217" s="8"/>
      <c r="T217" s="8"/>
      <c r="U217" s="8"/>
    </row>
    <row r="218" spans="3:21" x14ac:dyDescent="0.35">
      <c r="C218" s="1"/>
      <c r="J218" s="8"/>
      <c r="K218" s="1"/>
      <c r="L218" s="8"/>
      <c r="M218" s="8"/>
      <c r="T218" s="8"/>
      <c r="U218" s="8"/>
    </row>
    <row r="219" spans="3:21" x14ac:dyDescent="0.35">
      <c r="C219" s="1"/>
      <c r="J219" s="8"/>
      <c r="K219" s="1"/>
      <c r="L219" s="8"/>
      <c r="M219" s="8"/>
      <c r="T219" s="8"/>
      <c r="U219" s="8"/>
    </row>
    <row r="220" spans="3:21" x14ac:dyDescent="0.35">
      <c r="C220" s="1"/>
      <c r="J220" s="8"/>
      <c r="K220" s="1"/>
      <c r="L220" s="8"/>
      <c r="M220" s="8"/>
      <c r="T220" s="8"/>
      <c r="U220" s="8"/>
    </row>
    <row r="221" spans="3:21" x14ac:dyDescent="0.35">
      <c r="C221" s="1"/>
      <c r="J221" s="8"/>
      <c r="K221" s="1"/>
      <c r="L221" s="8"/>
      <c r="M221" s="8"/>
      <c r="T221" s="8"/>
      <c r="U221" s="8"/>
    </row>
    <row r="222" spans="3:21" x14ac:dyDescent="0.35">
      <c r="C222" s="1"/>
      <c r="J222" s="8"/>
      <c r="K222" s="1"/>
      <c r="L222" s="8"/>
      <c r="M222" s="8"/>
      <c r="T222" s="8"/>
      <c r="U222" s="8"/>
    </row>
    <row r="223" spans="3:21" x14ac:dyDescent="0.35">
      <c r="C223" s="1"/>
      <c r="J223" s="8"/>
      <c r="K223" s="1"/>
      <c r="L223" s="8"/>
      <c r="M223" s="8"/>
      <c r="T223" s="8"/>
      <c r="U223" s="8"/>
    </row>
    <row r="224" spans="3:21" x14ac:dyDescent="0.35">
      <c r="C224" s="1"/>
      <c r="J224" s="8"/>
      <c r="K224" s="1"/>
      <c r="L224" s="8"/>
      <c r="M224" s="8"/>
      <c r="T224" s="8"/>
      <c r="U224" s="8"/>
    </row>
    <row r="225" spans="3:21" x14ac:dyDescent="0.35">
      <c r="C225" s="1"/>
      <c r="J225" s="8"/>
      <c r="K225" s="1"/>
      <c r="L225" s="8"/>
      <c r="M225" s="8"/>
      <c r="T225" s="8"/>
      <c r="U225" s="8"/>
    </row>
    <row r="226" spans="3:21" x14ac:dyDescent="0.35">
      <c r="C226" s="1"/>
      <c r="J226" s="8"/>
      <c r="K226" s="1"/>
      <c r="L226" s="8"/>
      <c r="M226" s="8"/>
      <c r="T226" s="8"/>
      <c r="U226" s="8"/>
    </row>
    <row r="227" spans="3:21" x14ac:dyDescent="0.35">
      <c r="C227" s="1"/>
      <c r="J227" s="8"/>
      <c r="K227" s="1"/>
      <c r="L227" s="8"/>
      <c r="M227" s="8"/>
      <c r="T227" s="8"/>
      <c r="U227" s="8"/>
    </row>
    <row r="228" spans="3:21" x14ac:dyDescent="0.35">
      <c r="C228" s="1"/>
      <c r="J228" s="8"/>
      <c r="K228" s="1"/>
      <c r="L228" s="8"/>
      <c r="M228" s="8"/>
      <c r="T228" s="8"/>
      <c r="U228" s="8"/>
    </row>
    <row r="229" spans="3:21" x14ac:dyDescent="0.35">
      <c r="C229" s="1"/>
      <c r="J229" s="8"/>
      <c r="K229" s="1"/>
      <c r="L229" s="8"/>
      <c r="M229" s="8"/>
      <c r="T229" s="8"/>
      <c r="U229" s="8"/>
    </row>
    <row r="230" spans="3:21" x14ac:dyDescent="0.35">
      <c r="C230" s="1"/>
      <c r="J230" s="8"/>
      <c r="K230" s="1"/>
      <c r="L230" s="8"/>
      <c r="M230" s="8"/>
      <c r="T230" s="8"/>
      <c r="U230" s="8"/>
    </row>
    <row r="231" spans="3:21" x14ac:dyDescent="0.35">
      <c r="C231" s="1"/>
      <c r="J231" s="8"/>
      <c r="K231" s="1"/>
      <c r="L231" s="8"/>
      <c r="M231" s="8"/>
      <c r="T231" s="8"/>
      <c r="U231" s="8"/>
    </row>
    <row r="232" spans="3:21" x14ac:dyDescent="0.35">
      <c r="C232" s="1"/>
      <c r="J232" s="8"/>
      <c r="K232" s="1"/>
      <c r="L232" s="8"/>
      <c r="M232" s="8"/>
      <c r="T232" s="8"/>
      <c r="U232" s="8"/>
    </row>
    <row r="233" spans="3:21" x14ac:dyDescent="0.35">
      <c r="C233" s="1"/>
      <c r="J233" s="8"/>
      <c r="K233" s="1"/>
      <c r="L233" s="8"/>
      <c r="M233" s="8"/>
      <c r="T233" s="8"/>
      <c r="U233" s="8"/>
    </row>
    <row r="234" spans="3:21" x14ac:dyDescent="0.35">
      <c r="C234" s="1"/>
      <c r="J234" s="8"/>
      <c r="K234" s="1"/>
      <c r="L234" s="8"/>
      <c r="M234" s="8"/>
      <c r="T234" s="8"/>
      <c r="U234" s="8"/>
    </row>
    <row r="235" spans="3:21" x14ac:dyDescent="0.35">
      <c r="C235" s="1"/>
      <c r="J235" s="8"/>
      <c r="K235" s="1"/>
      <c r="L235" s="8"/>
      <c r="M235" s="8"/>
      <c r="T235" s="8"/>
      <c r="U235" s="8"/>
    </row>
    <row r="236" spans="3:21" x14ac:dyDescent="0.35">
      <c r="C236" s="1"/>
      <c r="J236" s="8"/>
      <c r="K236" s="1"/>
      <c r="L236" s="8"/>
      <c r="M236" s="8"/>
      <c r="T236" s="8"/>
      <c r="U236" s="8"/>
    </row>
    <row r="237" spans="3:21" x14ac:dyDescent="0.35">
      <c r="C237" s="1"/>
      <c r="J237" s="8"/>
      <c r="K237" s="1"/>
      <c r="L237" s="8"/>
      <c r="M237" s="8"/>
      <c r="T237" s="8"/>
      <c r="U237" s="8"/>
    </row>
    <row r="238" spans="3:21" x14ac:dyDescent="0.35">
      <c r="C238" s="1"/>
      <c r="J238" s="8"/>
      <c r="K238" s="1"/>
      <c r="L238" s="8"/>
      <c r="M238" s="8"/>
      <c r="T238" s="8"/>
      <c r="U238" s="8"/>
    </row>
    <row r="239" spans="3:21" x14ac:dyDescent="0.35">
      <c r="C239" s="1"/>
      <c r="J239" s="8"/>
      <c r="K239" s="1"/>
      <c r="L239" s="8"/>
      <c r="M239" s="8"/>
      <c r="T239" s="8"/>
      <c r="U239" s="8"/>
    </row>
    <row r="240" spans="3:21" x14ac:dyDescent="0.35">
      <c r="C240" s="1"/>
      <c r="J240" s="8"/>
      <c r="K240" s="1"/>
      <c r="L240" s="8"/>
      <c r="M240" s="8"/>
      <c r="T240" s="8"/>
      <c r="U240" s="8"/>
    </row>
    <row r="241" spans="3:21" x14ac:dyDescent="0.35">
      <c r="C241" s="1"/>
      <c r="J241" s="8"/>
      <c r="K241" s="1"/>
      <c r="L241" s="8"/>
      <c r="M241" s="8"/>
      <c r="T241" s="8"/>
      <c r="U241" s="8"/>
    </row>
    <row r="242" spans="3:21" x14ac:dyDescent="0.35">
      <c r="C242" s="1"/>
      <c r="J242" s="8"/>
      <c r="K242" s="1"/>
      <c r="L242" s="8"/>
      <c r="M242" s="8"/>
      <c r="T242" s="8"/>
      <c r="U242" s="8"/>
    </row>
    <row r="243" spans="3:21" x14ac:dyDescent="0.35">
      <c r="C243" s="1"/>
      <c r="J243" s="8"/>
      <c r="K243" s="1"/>
      <c r="L243" s="8"/>
      <c r="M243" s="8"/>
      <c r="T243" s="8"/>
      <c r="U243" s="8"/>
    </row>
    <row r="244" spans="3:21" x14ac:dyDescent="0.35">
      <c r="C244" s="1"/>
      <c r="J244" s="8"/>
      <c r="K244" s="1"/>
      <c r="L244" s="8"/>
      <c r="M244" s="8"/>
      <c r="T244" s="8"/>
      <c r="U244" s="8"/>
    </row>
    <row r="245" spans="3:21" x14ac:dyDescent="0.35">
      <c r="C245" s="1"/>
      <c r="J245" s="8"/>
      <c r="K245" s="1"/>
      <c r="L245" s="8"/>
      <c r="M245" s="8"/>
      <c r="T245" s="8"/>
      <c r="U245" s="8"/>
    </row>
    <row r="246" spans="3:21" x14ac:dyDescent="0.35">
      <c r="C246" s="1"/>
      <c r="J246" s="8"/>
      <c r="K246" s="1"/>
      <c r="L246" s="8"/>
      <c r="M246" s="8"/>
      <c r="T246" s="8"/>
      <c r="U246" s="8"/>
    </row>
    <row r="247" spans="3:21" x14ac:dyDescent="0.35">
      <c r="C247" s="1"/>
      <c r="J247" s="8"/>
      <c r="K247" s="1"/>
      <c r="L247" s="8"/>
      <c r="M247" s="8"/>
      <c r="T247" s="8"/>
      <c r="U247" s="8"/>
    </row>
  </sheetData>
  <mergeCells count="5">
    <mergeCell ref="A1:W1"/>
    <mergeCell ref="A3:W3"/>
    <mergeCell ref="D6:F6"/>
    <mergeCell ref="G6:I6"/>
    <mergeCell ref="Q6:S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A2A40-7334-4D3A-8496-75754D05E496}">
  <dimension ref="A1:N46"/>
  <sheetViews>
    <sheetView topLeftCell="A14" zoomScale="70" zoomScaleNormal="70" workbookViewId="0">
      <selection activeCell="Z41" sqref="Z41"/>
    </sheetView>
  </sheetViews>
  <sheetFormatPr defaultRowHeight="14.5" x14ac:dyDescent="0.35"/>
  <cols>
    <col min="1" max="1" width="13" customWidth="1"/>
  </cols>
  <sheetData>
    <row r="1" spans="1:9" x14ac:dyDescent="0.35">
      <c r="A1" t="s">
        <v>41</v>
      </c>
      <c r="E1" t="s">
        <v>42</v>
      </c>
    </row>
    <row r="2" spans="1:9" x14ac:dyDescent="0.35">
      <c r="A2" t="s">
        <v>43</v>
      </c>
      <c r="E2" t="s">
        <v>44</v>
      </c>
      <c r="I2" t="s">
        <v>45</v>
      </c>
    </row>
    <row r="3" spans="1:9" x14ac:dyDescent="0.35">
      <c r="A3" t="s">
        <v>46</v>
      </c>
      <c r="E3" t="s">
        <v>47</v>
      </c>
    </row>
    <row r="5" spans="1:9" x14ac:dyDescent="0.35">
      <c r="A5" t="s">
        <v>48</v>
      </c>
      <c r="B5" t="s">
        <v>49</v>
      </c>
    </row>
    <row r="6" spans="1:9" x14ac:dyDescent="0.35">
      <c r="A6" t="s">
        <v>50</v>
      </c>
      <c r="B6" s="64" t="s">
        <v>51</v>
      </c>
    </row>
    <row r="9" spans="1:9" x14ac:dyDescent="0.35">
      <c r="A9" t="s">
        <v>52</v>
      </c>
      <c r="E9" t="s">
        <v>53</v>
      </c>
    </row>
    <row r="10" spans="1:9" x14ac:dyDescent="0.35">
      <c r="A10" t="s">
        <v>54</v>
      </c>
      <c r="E10" t="s">
        <v>55</v>
      </c>
    </row>
    <row r="11" spans="1:9" x14ac:dyDescent="0.35">
      <c r="A11" t="s">
        <v>56</v>
      </c>
      <c r="E11" t="s">
        <v>57</v>
      </c>
    </row>
    <row r="12" spans="1:9" x14ac:dyDescent="0.35">
      <c r="A12" t="s">
        <v>58</v>
      </c>
    </row>
    <row r="15" spans="1:9" x14ac:dyDescent="0.35">
      <c r="A15" t="s">
        <v>59</v>
      </c>
    </row>
    <row r="16" spans="1:9" x14ac:dyDescent="0.35">
      <c r="A16" t="s">
        <v>60</v>
      </c>
      <c r="E16" t="s">
        <v>61</v>
      </c>
    </row>
    <row r="17" spans="1:14" x14ac:dyDescent="0.35">
      <c r="A17" t="s">
        <v>62</v>
      </c>
      <c r="E17">
        <v>405</v>
      </c>
      <c r="F17" t="s">
        <v>63</v>
      </c>
    </row>
    <row r="18" spans="1:14" x14ac:dyDescent="0.35">
      <c r="A18" t="s">
        <v>64</v>
      </c>
      <c r="E18">
        <v>9</v>
      </c>
      <c r="F18" t="s">
        <v>63</v>
      </c>
    </row>
    <row r="19" spans="1:14" x14ac:dyDescent="0.35">
      <c r="A19" t="s">
        <v>65</v>
      </c>
      <c r="E19">
        <v>25</v>
      </c>
    </row>
    <row r="20" spans="1:14" x14ac:dyDescent="0.35">
      <c r="A20" t="s">
        <v>66</v>
      </c>
      <c r="E20">
        <v>0</v>
      </c>
      <c r="F20" t="s">
        <v>67</v>
      </c>
    </row>
    <row r="21" spans="1:14" x14ac:dyDescent="0.35">
      <c r="A21" t="s">
        <v>68</v>
      </c>
      <c r="B21" s="64" t="s">
        <v>69</v>
      </c>
    </row>
    <row r="23" spans="1:14" x14ac:dyDescent="0.35">
      <c r="B23" t="s">
        <v>70</v>
      </c>
    </row>
    <row r="24" spans="1:14" x14ac:dyDescent="0.35">
      <c r="A24" s="65" t="s">
        <v>71</v>
      </c>
      <c r="B24" s="65">
        <v>1</v>
      </c>
      <c r="C24" s="65">
        <v>2</v>
      </c>
      <c r="D24" s="65">
        <v>3</v>
      </c>
      <c r="E24" s="65">
        <v>4</v>
      </c>
      <c r="F24" s="65">
        <v>5</v>
      </c>
      <c r="G24" s="65">
        <v>6</v>
      </c>
      <c r="H24" s="65">
        <v>7</v>
      </c>
      <c r="I24" s="65">
        <v>8</v>
      </c>
      <c r="J24" s="65">
        <v>9</v>
      </c>
      <c r="K24" s="65">
        <v>10</v>
      </c>
      <c r="L24" s="65">
        <v>11</v>
      </c>
      <c r="M24" s="65">
        <v>12</v>
      </c>
    </row>
    <row r="25" spans="1:14" x14ac:dyDescent="0.35">
      <c r="A25" s="65" t="s">
        <v>72</v>
      </c>
      <c r="B25">
        <v>0.5746999979019165</v>
      </c>
      <c r="C25">
        <v>0.58869999647140503</v>
      </c>
      <c r="D25">
        <v>0.58499997854232788</v>
      </c>
      <c r="E25">
        <v>0.20980000495910645</v>
      </c>
      <c r="F25">
        <v>0.21279999613761902</v>
      </c>
      <c r="G25">
        <v>0.20829999446868896</v>
      </c>
      <c r="H25">
        <v>0.11140000075101852</v>
      </c>
      <c r="I25">
        <v>0.1096000000834465</v>
      </c>
      <c r="J25">
        <v>0.10719999670982361</v>
      </c>
      <c r="K25">
        <v>7.2300001978874207E-2</v>
      </c>
      <c r="L25">
        <v>7.4799999594688416E-2</v>
      </c>
      <c r="M25">
        <v>7.4600003659725189E-2</v>
      </c>
    </row>
    <row r="26" spans="1:14" x14ac:dyDescent="0.35">
      <c r="A26" s="65" t="s">
        <v>73</v>
      </c>
      <c r="B26">
        <v>6.0199998319149017E-2</v>
      </c>
      <c r="C26">
        <v>6.120000034570694E-2</v>
      </c>
      <c r="D26">
        <v>5.9999998658895493E-2</v>
      </c>
      <c r="E26">
        <v>5.6099999696016312E-2</v>
      </c>
      <c r="F26">
        <v>5.5700000375509262E-2</v>
      </c>
      <c r="G26">
        <v>5.5300001055002213E-2</v>
      </c>
      <c r="H26">
        <v>5.3599998354911804E-2</v>
      </c>
      <c r="I26">
        <v>5.299999937415123E-2</v>
      </c>
      <c r="J26">
        <v>5.5700000375509262E-2</v>
      </c>
      <c r="K26">
        <v>5.4900001734495163E-2</v>
      </c>
      <c r="L26">
        <v>5.4999999701976776E-2</v>
      </c>
      <c r="M26">
        <v>5.5199999362230301E-2</v>
      </c>
    </row>
    <row r="27" spans="1:14" x14ac:dyDescent="0.35">
      <c r="A27" s="65" t="s">
        <v>74</v>
      </c>
      <c r="B27" s="66">
        <v>4.5099999755620956E-2</v>
      </c>
      <c r="C27" s="66">
        <v>4.3699998408555984E-2</v>
      </c>
      <c r="D27" s="66">
        <v>4.3200001120567322E-2</v>
      </c>
      <c r="E27" s="66">
        <v>4.3299999088048935E-2</v>
      </c>
      <c r="F27" s="66">
        <v>4.5099999755620956E-2</v>
      </c>
      <c r="G27" s="66">
        <v>4.3200001120567322E-2</v>
      </c>
      <c r="H27" s="66">
        <v>4.3299999088048935E-2</v>
      </c>
      <c r="I27" s="66">
        <v>4.7100000083446503E-2</v>
      </c>
      <c r="J27" s="66">
        <v>4.2800001800060272E-2</v>
      </c>
      <c r="K27" s="66">
        <v>4.3000001460313797E-2</v>
      </c>
      <c r="L27" s="66">
        <v>4.309999942779541E-2</v>
      </c>
      <c r="M27" s="66">
        <v>4.3000001460313797E-2</v>
      </c>
      <c r="N27" s="66" t="s">
        <v>75</v>
      </c>
    </row>
    <row r="28" spans="1:14" x14ac:dyDescent="0.35">
      <c r="A28" s="65" t="s">
        <v>76</v>
      </c>
      <c r="B28">
        <v>4.4900000095367432E-2</v>
      </c>
      <c r="C28">
        <v>4.349999874830246E-2</v>
      </c>
      <c r="D28">
        <v>4.2800001800060272E-2</v>
      </c>
      <c r="E28">
        <v>4.2199999094009399E-2</v>
      </c>
      <c r="F28">
        <v>4.2500000447034836E-2</v>
      </c>
      <c r="G28">
        <v>4.3900001794099808E-2</v>
      </c>
      <c r="H28">
        <v>4.2700000107288361E-2</v>
      </c>
      <c r="I28">
        <v>4.3000001460313797E-2</v>
      </c>
      <c r="J28">
        <v>4.3400000780820847E-2</v>
      </c>
      <c r="K28">
        <v>4.2100001126527786E-2</v>
      </c>
      <c r="L28">
        <v>4.2399998754262924E-2</v>
      </c>
      <c r="M28">
        <v>4.3400000780820847E-2</v>
      </c>
    </row>
    <row r="29" spans="1:14" x14ac:dyDescent="0.35">
      <c r="A29" s="65" t="s">
        <v>77</v>
      </c>
      <c r="B29">
        <v>4.5899998396635056E-2</v>
      </c>
      <c r="C29">
        <v>4.2700000107288361E-2</v>
      </c>
      <c r="D29">
        <v>4.3000001460313797E-2</v>
      </c>
      <c r="E29">
        <v>4.3800000101327896E-2</v>
      </c>
      <c r="F29">
        <v>4.2199999094009399E-2</v>
      </c>
      <c r="G29">
        <v>4.3299999088048935E-2</v>
      </c>
      <c r="H29">
        <v>5.4999999701976776E-2</v>
      </c>
      <c r="I29">
        <v>5.4900001734495163E-2</v>
      </c>
      <c r="J29">
        <v>5.4400000721216202E-2</v>
      </c>
      <c r="K29">
        <v>5.4499998688697815E-2</v>
      </c>
      <c r="L29">
        <v>5.4600000381469727E-2</v>
      </c>
      <c r="M29">
        <v>5.4400000721216202E-2</v>
      </c>
    </row>
    <row r="30" spans="1:14" x14ac:dyDescent="0.35">
      <c r="A30" s="65" t="s">
        <v>78</v>
      </c>
      <c r="B30">
        <v>5.3599998354911804E-2</v>
      </c>
      <c r="C30">
        <v>5.4600000381469727E-2</v>
      </c>
      <c r="D30">
        <v>5.3500000387430191E-2</v>
      </c>
      <c r="E30">
        <v>5.1399998366832733E-2</v>
      </c>
      <c r="F30">
        <v>5.5900000035762787E-2</v>
      </c>
      <c r="G30">
        <v>5.299999937415123E-2</v>
      </c>
      <c r="H30">
        <v>5.2499998360872269E-2</v>
      </c>
      <c r="I30">
        <v>5.429999902844429E-2</v>
      </c>
      <c r="J30">
        <v>5.2099999040365219E-2</v>
      </c>
      <c r="K30">
        <v>5.4600000381469727E-2</v>
      </c>
      <c r="L30">
        <v>5.4800000041723251E-2</v>
      </c>
      <c r="M30">
        <v>5.5700000375509262E-2</v>
      </c>
    </row>
    <row r="31" spans="1:14" x14ac:dyDescent="0.35">
      <c r="A31" s="65" t="s">
        <v>79</v>
      </c>
      <c r="B31">
        <v>4.1200000792741776E-2</v>
      </c>
      <c r="C31">
        <v>4.309999942779541E-2</v>
      </c>
      <c r="D31">
        <v>4.5699998736381531E-2</v>
      </c>
      <c r="E31">
        <v>4.1600000113248825E-2</v>
      </c>
      <c r="F31">
        <v>4.2100001126527786E-2</v>
      </c>
      <c r="G31">
        <v>4.2199999094009399E-2</v>
      </c>
      <c r="H31">
        <v>4.1099999099969864E-2</v>
      </c>
      <c r="I31">
        <v>4.1200000792741776E-2</v>
      </c>
      <c r="J31">
        <v>4.1200000792741776E-2</v>
      </c>
      <c r="K31">
        <v>5.4499998688697815E-2</v>
      </c>
      <c r="L31">
        <v>5.429999902844429E-2</v>
      </c>
      <c r="M31">
        <v>5.429999902844429E-2</v>
      </c>
    </row>
    <row r="32" spans="1:14" x14ac:dyDescent="0.35">
      <c r="A32" s="65" t="s">
        <v>80</v>
      </c>
      <c r="B32">
        <v>5.4200001060962677E-2</v>
      </c>
      <c r="C32">
        <v>5.5199999362230301E-2</v>
      </c>
      <c r="D32">
        <v>5.8499999344348907E-2</v>
      </c>
      <c r="E32">
        <v>5.6600000709295273E-2</v>
      </c>
      <c r="F32">
        <v>5.5700000375509262E-2</v>
      </c>
      <c r="G32">
        <v>5.4499998688697815E-2</v>
      </c>
      <c r="H32">
        <v>5.4099999368190765E-2</v>
      </c>
      <c r="I32">
        <v>5.429999902844429E-2</v>
      </c>
      <c r="J32">
        <v>5.4400000721216202E-2</v>
      </c>
      <c r="K32">
        <v>5.4999999701976776E-2</v>
      </c>
      <c r="L32">
        <v>5.4400000721216202E-2</v>
      </c>
      <c r="M32">
        <v>5.4999999701976776E-2</v>
      </c>
    </row>
    <row r="36" spans="1:12" x14ac:dyDescent="0.35">
      <c r="A36" t="s">
        <v>81</v>
      </c>
      <c r="B36" s="64" t="s">
        <v>82</v>
      </c>
    </row>
    <row r="37" spans="1:12" x14ac:dyDescent="0.35">
      <c r="B37" s="4" t="s">
        <v>83</v>
      </c>
      <c r="D37" s="15"/>
      <c r="E37" t="s">
        <v>84</v>
      </c>
      <c r="H37" s="55" t="s">
        <v>85</v>
      </c>
      <c r="I37" s="41" t="s">
        <v>86</v>
      </c>
    </row>
    <row r="38" spans="1:12" x14ac:dyDescent="0.35">
      <c r="A38" s="67">
        <v>3000</v>
      </c>
      <c r="B38" s="4">
        <v>0.5746999979019165</v>
      </c>
      <c r="C38">
        <v>0.58869999647140503</v>
      </c>
      <c r="D38" s="15">
        <v>0.58499997854232788</v>
      </c>
      <c r="E38">
        <v>4.4900000095367432E-2</v>
      </c>
      <c r="F38">
        <v>4.349999874830246E-2</v>
      </c>
      <c r="G38">
        <v>4.2800001800060272E-2</v>
      </c>
      <c r="H38" s="55">
        <f>AVERAGE(E38:G38)</f>
        <v>4.3733333547910057E-2</v>
      </c>
      <c r="I38">
        <f>B38-H38</f>
        <v>0.53096666435400641</v>
      </c>
      <c r="J38">
        <f>C38-H38</f>
        <v>0.54496666292349494</v>
      </c>
      <c r="K38">
        <f>D38-H38</f>
        <v>0.54126664499441779</v>
      </c>
      <c r="L38" s="68">
        <f>AVERAGE(I38:K38)</f>
        <v>0.53906665742397308</v>
      </c>
    </row>
    <row r="39" spans="1:12" x14ac:dyDescent="0.35">
      <c r="A39" s="67">
        <v>1000</v>
      </c>
      <c r="B39" s="4">
        <v>0.20980000495910645</v>
      </c>
      <c r="C39">
        <v>0.21279999613761902</v>
      </c>
      <c r="D39" s="15">
        <v>0.20829999446868896</v>
      </c>
      <c r="E39">
        <v>4.2199999094009399E-2</v>
      </c>
      <c r="F39">
        <v>4.2500000447034836E-2</v>
      </c>
      <c r="G39">
        <v>4.3900001794099808E-2</v>
      </c>
      <c r="H39" s="55">
        <f t="shared" ref="H39:H46" si="0">AVERAGE(E39:G39)</f>
        <v>4.2866667111714683E-2</v>
      </c>
      <c r="I39">
        <f t="shared" ref="I39:I46" si="1">B39-H39</f>
        <v>0.16693333784739176</v>
      </c>
      <c r="J39">
        <f t="shared" ref="J39:J46" si="2">C39-H39</f>
        <v>0.16993332902590433</v>
      </c>
      <c r="K39">
        <f t="shared" ref="K39:K46" si="3">D39-H39</f>
        <v>0.16543332735697427</v>
      </c>
      <c r="L39" s="68">
        <f t="shared" ref="L39:L46" si="4">AVERAGE(I39:K39)</f>
        <v>0.16743333141009012</v>
      </c>
    </row>
    <row r="40" spans="1:12" x14ac:dyDescent="0.35">
      <c r="A40" s="67">
        <v>500</v>
      </c>
      <c r="B40" s="4">
        <v>0.11140000075101852</v>
      </c>
      <c r="C40">
        <v>0.1096000000834465</v>
      </c>
      <c r="D40" s="15">
        <v>0.10719999670982361</v>
      </c>
      <c r="E40">
        <v>4.2700000107288361E-2</v>
      </c>
      <c r="F40">
        <v>4.3000001460313797E-2</v>
      </c>
      <c r="G40">
        <v>4.3400000780820847E-2</v>
      </c>
      <c r="H40" s="55">
        <f t="shared" si="0"/>
        <v>4.3033334116140999E-2</v>
      </c>
      <c r="I40">
        <f t="shared" si="1"/>
        <v>6.8366666634877532E-2</v>
      </c>
      <c r="J40">
        <f t="shared" si="2"/>
        <v>6.6566665967305511E-2</v>
      </c>
      <c r="K40">
        <f t="shared" si="3"/>
        <v>6.4166662593682616E-2</v>
      </c>
      <c r="L40" s="68">
        <f t="shared" si="4"/>
        <v>6.6366665065288558E-2</v>
      </c>
    </row>
    <row r="41" spans="1:12" x14ac:dyDescent="0.35">
      <c r="A41" s="67">
        <v>250</v>
      </c>
      <c r="B41" s="4">
        <v>7.2300001978874207E-2</v>
      </c>
      <c r="C41">
        <v>7.4799999594688416E-2</v>
      </c>
      <c r="D41" s="15">
        <v>7.4600003659725189E-2</v>
      </c>
      <c r="E41">
        <v>4.2100001126527786E-2</v>
      </c>
      <c r="F41">
        <v>4.2399998754262924E-2</v>
      </c>
      <c r="G41">
        <v>4.3400000780820847E-2</v>
      </c>
      <c r="H41" s="55">
        <f t="shared" si="0"/>
        <v>4.2633333553870521E-2</v>
      </c>
      <c r="I41">
        <f t="shared" si="1"/>
        <v>2.9666668425003685E-2</v>
      </c>
      <c r="J41">
        <f t="shared" si="2"/>
        <v>3.2166666040817894E-2</v>
      </c>
      <c r="K41">
        <f t="shared" si="3"/>
        <v>3.1966670105854668E-2</v>
      </c>
      <c r="L41" s="68">
        <f t="shared" si="4"/>
        <v>3.1266668190558754E-2</v>
      </c>
    </row>
    <row r="42" spans="1:12" x14ac:dyDescent="0.35">
      <c r="A42" s="67">
        <v>125</v>
      </c>
      <c r="B42" s="4">
        <v>6.0199998319149017E-2</v>
      </c>
      <c r="C42">
        <v>6.120000034570694E-2</v>
      </c>
      <c r="D42" s="15">
        <v>5.9999998658895493E-2</v>
      </c>
      <c r="E42">
        <v>4.5899998396635056E-2</v>
      </c>
      <c r="F42">
        <v>4.2700000107288361E-2</v>
      </c>
      <c r="G42">
        <v>4.3000001460313797E-2</v>
      </c>
      <c r="H42" s="55">
        <f t="shared" si="0"/>
        <v>4.3866666654745735E-2</v>
      </c>
      <c r="I42">
        <f t="shared" si="1"/>
        <v>1.6333331664403282E-2</v>
      </c>
      <c r="J42">
        <f t="shared" si="2"/>
        <v>1.7333333690961204E-2</v>
      </c>
      <c r="K42">
        <f t="shared" si="3"/>
        <v>1.6133332004149757E-2</v>
      </c>
      <c r="L42" s="68">
        <f t="shared" si="4"/>
        <v>1.6599999119838081E-2</v>
      </c>
    </row>
    <row r="43" spans="1:12" x14ac:dyDescent="0.35">
      <c r="A43" s="67">
        <v>62.5</v>
      </c>
      <c r="B43" s="4">
        <v>5.6099999696016312E-2</v>
      </c>
      <c r="C43">
        <v>5.5700000375509262E-2</v>
      </c>
      <c r="D43" s="15">
        <v>5.5300001055002213E-2</v>
      </c>
      <c r="E43">
        <v>4.3800000101327896E-2</v>
      </c>
      <c r="F43">
        <v>4.2199999094009399E-2</v>
      </c>
      <c r="G43">
        <v>4.3299999088048935E-2</v>
      </c>
      <c r="H43" s="55">
        <f t="shared" si="0"/>
        <v>4.309999942779541E-2</v>
      </c>
      <c r="I43">
        <f t="shared" si="1"/>
        <v>1.3000000268220901E-2</v>
      </c>
      <c r="J43">
        <f t="shared" si="2"/>
        <v>1.2600000947713852E-2</v>
      </c>
      <c r="K43">
        <f t="shared" si="3"/>
        <v>1.2200001627206802E-2</v>
      </c>
      <c r="L43" s="68">
        <f t="shared" si="4"/>
        <v>1.2600000947713852E-2</v>
      </c>
    </row>
    <row r="44" spans="1:12" x14ac:dyDescent="0.35">
      <c r="A44" s="67">
        <v>31.25</v>
      </c>
      <c r="B44" s="4">
        <v>5.3599998354911804E-2</v>
      </c>
      <c r="C44">
        <v>5.4600000381469727E-2</v>
      </c>
      <c r="D44" s="15">
        <v>5.3500000387430191E-2</v>
      </c>
      <c r="E44">
        <v>4.1200000792741776E-2</v>
      </c>
      <c r="F44">
        <v>4.309999942779541E-2</v>
      </c>
      <c r="G44">
        <v>4.5699998736381531E-2</v>
      </c>
      <c r="H44" s="55">
        <f t="shared" si="0"/>
        <v>4.3333332985639572E-2</v>
      </c>
      <c r="I44">
        <f t="shared" si="1"/>
        <v>1.0266665369272232E-2</v>
      </c>
      <c r="J44">
        <f t="shared" si="2"/>
        <v>1.1266667395830154E-2</v>
      </c>
      <c r="K44">
        <f t="shared" si="3"/>
        <v>1.0166667401790619E-2</v>
      </c>
      <c r="L44" s="68">
        <f t="shared" si="4"/>
        <v>1.0566666722297668E-2</v>
      </c>
    </row>
    <row r="45" spans="1:12" x14ac:dyDescent="0.35">
      <c r="A45" s="67">
        <v>16</v>
      </c>
      <c r="B45" s="4">
        <v>5.1399998366832733E-2</v>
      </c>
      <c r="C45">
        <v>5.5900000035762787E-2</v>
      </c>
      <c r="D45" s="15">
        <v>5.299999937415123E-2</v>
      </c>
      <c r="E45">
        <v>4.1600000113248825E-2</v>
      </c>
      <c r="F45">
        <v>4.2100001126527786E-2</v>
      </c>
      <c r="G45">
        <v>4.2199999094009399E-2</v>
      </c>
      <c r="H45" s="55">
        <f t="shared" si="0"/>
        <v>4.1966666777928673E-2</v>
      </c>
      <c r="I45">
        <f t="shared" si="1"/>
        <v>9.4333315889040606E-3</v>
      </c>
      <c r="J45">
        <f t="shared" si="2"/>
        <v>1.3933333257834114E-2</v>
      </c>
      <c r="K45">
        <f t="shared" si="3"/>
        <v>1.1033332596222557E-2</v>
      </c>
      <c r="L45" s="68">
        <f t="shared" si="4"/>
        <v>1.1466665814320244E-2</v>
      </c>
    </row>
    <row r="46" spans="1:12" x14ac:dyDescent="0.35">
      <c r="A46" s="67">
        <v>7.81</v>
      </c>
      <c r="B46" s="4">
        <v>5.2499998360872269E-2</v>
      </c>
      <c r="C46">
        <v>5.429999902844429E-2</v>
      </c>
      <c r="D46" s="15">
        <v>5.2099999040365219E-2</v>
      </c>
      <c r="E46">
        <v>4.1099999099969864E-2</v>
      </c>
      <c r="F46">
        <v>4.1200000792741776E-2</v>
      </c>
      <c r="G46">
        <v>4.1200000792741776E-2</v>
      </c>
      <c r="H46" s="55">
        <f t="shared" si="0"/>
        <v>4.1166666895151138E-2</v>
      </c>
      <c r="I46">
        <f t="shared" si="1"/>
        <v>1.133333146572113E-2</v>
      </c>
      <c r="J46">
        <f t="shared" si="2"/>
        <v>1.3133332133293152E-2</v>
      </c>
      <c r="K46">
        <f t="shared" si="3"/>
        <v>1.0933332145214081E-2</v>
      </c>
      <c r="L46" s="68">
        <f t="shared" si="4"/>
        <v>1.1799998581409454E-2</v>
      </c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100 mg.mL</vt:lpstr>
      <vt:lpstr>200 mgmL</vt:lpstr>
      <vt:lpstr>500 mgmL</vt:lpstr>
      <vt:lpstr>STD curve DPP-IV (7.81-3000UmL)</vt:lpstr>
    </vt:vector>
  </TitlesOfParts>
  <Company>Wageningen University and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Stefano, Elisa1</dc:creator>
  <cp:lastModifiedBy>Elisa Di Stefano</cp:lastModifiedBy>
  <dcterms:created xsi:type="dcterms:W3CDTF">2020-11-19T04:24:35Z</dcterms:created>
  <dcterms:modified xsi:type="dcterms:W3CDTF">2024-09-10T10:31:36Z</dcterms:modified>
</cp:coreProperties>
</file>