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Pawel Nowak\Desktop\Seminarium CMUJ\Nowe\Revision\"/>
    </mc:Choice>
  </mc:AlternateContent>
  <xr:revisionPtr revIDLastSave="0" documentId="13_ncr:1_{25E78471-82D8-46CE-BDBE-A44CA1028F12}" xr6:coauthVersionLast="47" xr6:coauthVersionMax="47" xr10:uidLastSave="{00000000-0000-0000-0000-000000000000}"/>
  <bookViews>
    <workbookView xWindow="-110" yWindow="-110" windowWidth="25820" windowHeight="14020" tabRatio="597" xr2:uid="{55FAC48F-E62F-4EBA-A115-7D2C0C2DFC90}"/>
  </bookViews>
  <sheets>
    <sheet name="Legend" sheetId="34" r:id="rId1"/>
    <sheet name="Input data" sheetId="31" r:id="rId2"/>
    <sheet name="Averaged results" sheetId="33" r:id="rId3"/>
    <sheet name="Template" sheetId="25" r:id="rId4"/>
    <sheet name="ChlorTox Base" sheetId="2" r:id="rId5"/>
    <sheet name="RGBsynt - O-alkylation old" sheetId="24" r:id="rId6"/>
    <sheet name="RGBsynt - N-alkylation old" sheetId="26" r:id="rId7"/>
    <sheet name="RGBsynt - SNAr old" sheetId="27" r:id="rId8"/>
    <sheet name="RGBsynt - Sulfonylation old" sheetId="28" r:id="rId9"/>
    <sheet name="RGBsynt - NEW" sheetId="2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5" i="24" l="1"/>
  <c r="N25" i="24"/>
  <c r="O25" i="24"/>
  <c r="P25" i="24"/>
  <c r="Q25" i="24"/>
  <c r="R25" i="24"/>
  <c r="K80" i="33"/>
  <c r="K91" i="33" s="1"/>
  <c r="K79" i="33"/>
  <c r="K90" i="33" s="1"/>
  <c r="K78" i="33"/>
  <c r="K89" i="33" s="1"/>
  <c r="K77" i="33"/>
  <c r="K88" i="33" s="1"/>
  <c r="K76" i="33"/>
  <c r="K87" i="33" s="1"/>
  <c r="K75" i="33"/>
  <c r="K86" i="33" s="1"/>
  <c r="K74" i="33"/>
  <c r="K85" i="33" s="1"/>
  <c r="K73" i="33"/>
  <c r="K84" i="33" s="1"/>
  <c r="K72" i="33"/>
  <c r="K83" i="33" s="1"/>
  <c r="K71" i="33"/>
  <c r="K82" i="33" s="1"/>
  <c r="AE49" i="33"/>
  <c r="Z49" i="33"/>
  <c r="U49" i="33"/>
  <c r="P49" i="33"/>
  <c r="K49" i="33"/>
  <c r="AE29" i="33"/>
  <c r="Z29" i="33"/>
  <c r="U29" i="33"/>
  <c r="P29" i="33"/>
  <c r="K29" i="33"/>
  <c r="H6" i="33"/>
  <c r="E6" i="33"/>
  <c r="W52" i="33" s="1"/>
  <c r="D6" i="33"/>
  <c r="Z32" i="33" s="1"/>
  <c r="I5" i="33"/>
  <c r="H5" i="33"/>
  <c r="G5" i="33"/>
  <c r="F5" i="33"/>
  <c r="E5" i="33"/>
  <c r="D5" i="33"/>
  <c r="D21" i="31"/>
  <c r="E21" i="31"/>
  <c r="F21" i="31"/>
  <c r="G21" i="31"/>
  <c r="H21" i="31"/>
  <c r="C21" i="31"/>
  <c r="D28" i="31"/>
  <c r="E28" i="31"/>
  <c r="F28" i="31"/>
  <c r="G28" i="31"/>
  <c r="H28" i="31"/>
  <c r="C28" i="31"/>
  <c r="H52" i="31"/>
  <c r="G52" i="31"/>
  <c r="F52" i="31"/>
  <c r="E52" i="31"/>
  <c r="D52" i="31"/>
  <c r="C52" i="31"/>
  <c r="H46" i="31"/>
  <c r="G46" i="31"/>
  <c r="F46" i="31"/>
  <c r="E46" i="31"/>
  <c r="D46" i="31"/>
  <c r="C46" i="31"/>
  <c r="H40" i="31"/>
  <c r="G40" i="31"/>
  <c r="F40" i="31"/>
  <c r="E40" i="31"/>
  <c r="D40" i="31"/>
  <c r="C40" i="31"/>
  <c r="H34" i="31"/>
  <c r="G34" i="31"/>
  <c r="F34" i="31"/>
  <c r="E34" i="31"/>
  <c r="D34" i="31"/>
  <c r="C34" i="31"/>
  <c r="H14" i="31"/>
  <c r="G14" i="31"/>
  <c r="F14" i="31"/>
  <c r="E14" i="31"/>
  <c r="D14" i="31"/>
  <c r="C14" i="31"/>
  <c r="D8" i="31"/>
  <c r="E8" i="31"/>
  <c r="F8" i="31"/>
  <c r="G8" i="31"/>
  <c r="H8" i="31"/>
  <c r="C8" i="31"/>
  <c r="G6" i="33" l="1"/>
  <c r="L55" i="33" s="1"/>
  <c r="F6" i="33"/>
  <c r="U56" i="33" s="1"/>
  <c r="K52" i="33"/>
  <c r="Z52" i="33"/>
  <c r="M32" i="33"/>
  <c r="AB32" i="33"/>
  <c r="AA41" i="33" s="1"/>
  <c r="L74" i="33" s="1"/>
  <c r="L85" i="33" s="1"/>
  <c r="AF58" i="33"/>
  <c r="AA58" i="33"/>
  <c r="V58" i="33"/>
  <c r="Q58" i="33"/>
  <c r="L38" i="33"/>
  <c r="V38" i="33"/>
  <c r="L58" i="33"/>
  <c r="P32" i="33"/>
  <c r="AE32" i="33"/>
  <c r="Q38" i="33"/>
  <c r="M52" i="33"/>
  <c r="AB52" i="33"/>
  <c r="R32" i="33"/>
  <c r="AG32" i="33"/>
  <c r="P52" i="33"/>
  <c r="AE52" i="33"/>
  <c r="U32" i="33"/>
  <c r="AA38" i="33"/>
  <c r="R52" i="33"/>
  <c r="AG52" i="33"/>
  <c r="W32" i="33"/>
  <c r="AF38" i="33"/>
  <c r="U52" i="33"/>
  <c r="K32" i="33"/>
  <c r="M25" i="25"/>
  <c r="F16" i="29"/>
  <c r="F15" i="29"/>
  <c r="F14" i="29"/>
  <c r="F13" i="29"/>
  <c r="G14" i="29"/>
  <c r="G13" i="29"/>
  <c r="O25" i="26"/>
  <c r="N25" i="26"/>
  <c r="M25" i="26"/>
  <c r="F12" i="29"/>
  <c r="F11" i="29"/>
  <c r="F10" i="29"/>
  <c r="F9" i="29"/>
  <c r="F8" i="29"/>
  <c r="F7" i="29"/>
  <c r="G8" i="29"/>
  <c r="G7" i="29"/>
  <c r="G188" i="29"/>
  <c r="G187" i="29"/>
  <c r="G186" i="29"/>
  <c r="G185" i="29"/>
  <c r="G184" i="29"/>
  <c r="G183" i="29"/>
  <c r="G182" i="29"/>
  <c r="G181" i="29"/>
  <c r="G180" i="29"/>
  <c r="G179" i="29"/>
  <c r="G178" i="29"/>
  <c r="G177" i="29"/>
  <c r="G176" i="29"/>
  <c r="G175" i="29"/>
  <c r="H174" i="29"/>
  <c r="G16" i="29" s="1"/>
  <c r="G174" i="29"/>
  <c r="B172" i="29"/>
  <c r="G171" i="29"/>
  <c r="G170" i="29"/>
  <c r="G169" i="29"/>
  <c r="G168" i="29"/>
  <c r="G167" i="29"/>
  <c r="G166" i="29"/>
  <c r="G165" i="29"/>
  <c r="G164" i="29"/>
  <c r="G163" i="29"/>
  <c r="G162" i="29"/>
  <c r="G161" i="29"/>
  <c r="G160" i="29"/>
  <c r="G159" i="29"/>
  <c r="G158" i="29"/>
  <c r="G157" i="29"/>
  <c r="B155" i="29"/>
  <c r="G154" i="29"/>
  <c r="G153" i="29"/>
  <c r="G152" i="29"/>
  <c r="G151" i="29"/>
  <c r="G150" i="29"/>
  <c r="G149" i="29"/>
  <c r="G148" i="29"/>
  <c r="G147" i="29"/>
  <c r="G146" i="29"/>
  <c r="G145" i="29"/>
  <c r="G144" i="29"/>
  <c r="G143" i="29"/>
  <c r="G142" i="29"/>
  <c r="G141" i="29"/>
  <c r="G140" i="29"/>
  <c r="H140" i="29" s="1"/>
  <c r="B138" i="29"/>
  <c r="G137" i="29"/>
  <c r="G136" i="29"/>
  <c r="G135" i="29"/>
  <c r="G134" i="29"/>
  <c r="G133" i="29"/>
  <c r="G132" i="29"/>
  <c r="G131" i="29"/>
  <c r="G130" i="29"/>
  <c r="G129" i="29"/>
  <c r="G128" i="29"/>
  <c r="G127" i="29"/>
  <c r="G126" i="29"/>
  <c r="G125" i="29"/>
  <c r="G124" i="29"/>
  <c r="H123" i="29" s="1"/>
  <c r="G123" i="29"/>
  <c r="B121" i="29"/>
  <c r="G120" i="29"/>
  <c r="G119" i="29"/>
  <c r="G118" i="29"/>
  <c r="G117" i="29"/>
  <c r="G116" i="29"/>
  <c r="G115" i="29"/>
  <c r="G114" i="29"/>
  <c r="G113" i="29"/>
  <c r="G112" i="29"/>
  <c r="G111" i="29"/>
  <c r="G110" i="29"/>
  <c r="H106" i="29" s="1"/>
  <c r="G12" i="29" s="1"/>
  <c r="G109" i="29"/>
  <c r="G108" i="29"/>
  <c r="G107" i="29"/>
  <c r="G106" i="29"/>
  <c r="B104" i="29"/>
  <c r="G103" i="29"/>
  <c r="G102" i="29"/>
  <c r="G101" i="29"/>
  <c r="G100" i="29"/>
  <c r="G99" i="29"/>
  <c r="G98" i="29"/>
  <c r="G97" i="29"/>
  <c r="G96" i="29"/>
  <c r="G95" i="29"/>
  <c r="G94" i="29"/>
  <c r="G93" i="29"/>
  <c r="G92" i="29"/>
  <c r="G91" i="29"/>
  <c r="G90" i="29"/>
  <c r="G89" i="29"/>
  <c r="H89" i="29" s="1"/>
  <c r="G11" i="29" s="1"/>
  <c r="K87" i="29"/>
  <c r="B87" i="29"/>
  <c r="G86" i="29"/>
  <c r="G85" i="29"/>
  <c r="G84" i="29"/>
  <c r="G83" i="29"/>
  <c r="G82" i="29"/>
  <c r="G81" i="29"/>
  <c r="K80" i="29"/>
  <c r="K91" i="29" s="1"/>
  <c r="G80" i="29"/>
  <c r="K79" i="29"/>
  <c r="K90" i="29" s="1"/>
  <c r="G79" i="29"/>
  <c r="K78" i="29"/>
  <c r="K89" i="29" s="1"/>
  <c r="G78" i="29"/>
  <c r="K77" i="29"/>
  <c r="K88" i="29" s="1"/>
  <c r="G77" i="29"/>
  <c r="K76" i="29"/>
  <c r="G76" i="29"/>
  <c r="K75" i="29"/>
  <c r="K86" i="29" s="1"/>
  <c r="G75" i="29"/>
  <c r="K74" i="29"/>
  <c r="K85" i="29" s="1"/>
  <c r="G74" i="29"/>
  <c r="K73" i="29"/>
  <c r="K84" i="29" s="1"/>
  <c r="G73" i="29"/>
  <c r="K72" i="29"/>
  <c r="K83" i="29" s="1"/>
  <c r="G72" i="29"/>
  <c r="K71" i="29"/>
  <c r="K82" i="29" s="1"/>
  <c r="B70" i="29"/>
  <c r="G69" i="29"/>
  <c r="G68" i="29"/>
  <c r="G67" i="29"/>
  <c r="G66" i="29"/>
  <c r="G65" i="29"/>
  <c r="G64" i="29"/>
  <c r="G63" i="29"/>
  <c r="G62" i="29"/>
  <c r="G61" i="29"/>
  <c r="G60" i="29"/>
  <c r="G59" i="29"/>
  <c r="G58" i="29"/>
  <c r="G57" i="29"/>
  <c r="G56" i="29"/>
  <c r="G55" i="29"/>
  <c r="H55" i="29" s="1"/>
  <c r="G9" i="29" s="1"/>
  <c r="B53" i="29"/>
  <c r="G52" i="29"/>
  <c r="G51" i="29"/>
  <c r="G50" i="29"/>
  <c r="AE49" i="29"/>
  <c r="Z49" i="29"/>
  <c r="U49" i="29"/>
  <c r="P49" i="29"/>
  <c r="K49" i="29"/>
  <c r="G49" i="29"/>
  <c r="G48" i="29"/>
  <c r="G47" i="29"/>
  <c r="G46" i="29"/>
  <c r="G45" i="29"/>
  <c r="G44" i="29"/>
  <c r="G43" i="29"/>
  <c r="G42" i="29"/>
  <c r="G41" i="29"/>
  <c r="G40" i="29"/>
  <c r="G39" i="29"/>
  <c r="G38" i="29"/>
  <c r="B36" i="29"/>
  <c r="G35" i="29"/>
  <c r="G34" i="29"/>
  <c r="G33" i="29"/>
  <c r="G32" i="29"/>
  <c r="G31" i="29"/>
  <c r="G30" i="29"/>
  <c r="AE29" i="29"/>
  <c r="Z29" i="29"/>
  <c r="U29" i="29"/>
  <c r="P29" i="29"/>
  <c r="K29" i="29"/>
  <c r="G29" i="29"/>
  <c r="G28" i="29"/>
  <c r="G27" i="29"/>
  <c r="G26" i="29"/>
  <c r="V25" i="29"/>
  <c r="I16" i="29" s="1"/>
  <c r="U25" i="29"/>
  <c r="I15" i="29" s="1"/>
  <c r="T25" i="29"/>
  <c r="I14" i="29" s="1"/>
  <c r="S25" i="29"/>
  <c r="I13" i="29" s="1"/>
  <c r="R25" i="29"/>
  <c r="I12" i="29" s="1"/>
  <c r="Q25" i="29"/>
  <c r="I11" i="29" s="1"/>
  <c r="P25" i="29"/>
  <c r="I10" i="29" s="1"/>
  <c r="O25" i="29"/>
  <c r="I9" i="29" s="1"/>
  <c r="N25" i="29"/>
  <c r="I8" i="29" s="1"/>
  <c r="M25" i="29"/>
  <c r="I7" i="29" s="1"/>
  <c r="G25" i="29"/>
  <c r="G24" i="29"/>
  <c r="G23" i="29"/>
  <c r="G22" i="29"/>
  <c r="G21" i="29"/>
  <c r="H21" i="29" s="1"/>
  <c r="V20" i="29"/>
  <c r="U20" i="29"/>
  <c r="T20" i="29"/>
  <c r="S20" i="29"/>
  <c r="R20" i="29"/>
  <c r="Q20" i="29"/>
  <c r="P20" i="29"/>
  <c r="O20" i="29"/>
  <c r="N20" i="29"/>
  <c r="M20" i="29"/>
  <c r="J20" i="29"/>
  <c r="B19" i="29"/>
  <c r="H6" i="29"/>
  <c r="Q58" i="29" s="1"/>
  <c r="E6" i="29"/>
  <c r="AG32" i="29" s="1"/>
  <c r="D6" i="29"/>
  <c r="AE52" i="29" s="1"/>
  <c r="I5" i="29"/>
  <c r="H5" i="29"/>
  <c r="G5" i="29"/>
  <c r="F5" i="29"/>
  <c r="E5" i="29"/>
  <c r="D5" i="29"/>
  <c r="P56" i="33" l="1"/>
  <c r="L61" i="33"/>
  <c r="L76" i="33" s="1"/>
  <c r="L87" i="33" s="1"/>
  <c r="U36" i="33"/>
  <c r="Z36" i="33"/>
  <c r="P36" i="33"/>
  <c r="Z56" i="33"/>
  <c r="K36" i="33"/>
  <c r="AE56" i="33"/>
  <c r="AF62" i="33" s="1"/>
  <c r="K56" i="33"/>
  <c r="AE36" i="33"/>
  <c r="AA61" i="33"/>
  <c r="L79" i="33" s="1"/>
  <c r="L90" i="33" s="1"/>
  <c r="L35" i="33"/>
  <c r="AA35" i="33"/>
  <c r="AF41" i="33"/>
  <c r="L75" i="33" s="1"/>
  <c r="L86" i="33" s="1"/>
  <c r="Q41" i="33"/>
  <c r="L72" i="33" s="1"/>
  <c r="L83" i="33" s="1"/>
  <c r="V61" i="33"/>
  <c r="L78" i="33" s="1"/>
  <c r="L89" i="33" s="1"/>
  <c r="Q61" i="33"/>
  <c r="L77" i="33" s="1"/>
  <c r="L88" i="33" s="1"/>
  <c r="AF55" i="33"/>
  <c r="AA55" i="33"/>
  <c r="V55" i="33"/>
  <c r="Q55" i="33"/>
  <c r="V35" i="33"/>
  <c r="V41" i="33"/>
  <c r="L73" i="33" s="1"/>
  <c r="L84" i="33" s="1"/>
  <c r="L41" i="33"/>
  <c r="L71" i="33" s="1"/>
  <c r="L82" i="33" s="1"/>
  <c r="AF61" i="33"/>
  <c r="L80" i="33" s="1"/>
  <c r="L91" i="33" s="1"/>
  <c r="AH62" i="33"/>
  <c r="I6" i="33"/>
  <c r="N36" i="33" s="1"/>
  <c r="Q35" i="33"/>
  <c r="AF35" i="33"/>
  <c r="I6" i="29"/>
  <c r="N56" i="29" s="1"/>
  <c r="F6" i="29"/>
  <c r="U56" i="29" s="1"/>
  <c r="H157" i="29"/>
  <c r="G15" i="29" s="1"/>
  <c r="H72" i="29"/>
  <c r="G10" i="29" s="1"/>
  <c r="G6" i="29"/>
  <c r="AF55" i="29" s="1"/>
  <c r="AG52" i="29"/>
  <c r="AF61" i="29" s="1"/>
  <c r="L80" i="29" s="1"/>
  <c r="L91" i="29" s="1"/>
  <c r="AA38" i="29"/>
  <c r="V58" i="29"/>
  <c r="H38" i="29"/>
  <c r="AF38" i="29"/>
  <c r="AA58" i="29"/>
  <c r="K32" i="29"/>
  <c r="AF58" i="29"/>
  <c r="M32" i="29"/>
  <c r="K52" i="29"/>
  <c r="P32" i="29"/>
  <c r="M52" i="29"/>
  <c r="R32" i="29"/>
  <c r="P52" i="29"/>
  <c r="U32" i="29"/>
  <c r="R52" i="29"/>
  <c r="W32" i="29"/>
  <c r="U52" i="29"/>
  <c r="Z32" i="29"/>
  <c r="W52" i="29"/>
  <c r="AB32" i="29"/>
  <c r="L38" i="29"/>
  <c r="Z52" i="29"/>
  <c r="AE32" i="29"/>
  <c r="Q38" i="29"/>
  <c r="AB52" i="29"/>
  <c r="L58" i="29"/>
  <c r="V38" i="29"/>
  <c r="F12" i="28"/>
  <c r="F11" i="28"/>
  <c r="F10" i="28"/>
  <c r="F9" i="28"/>
  <c r="F8" i="28"/>
  <c r="F7" i="28"/>
  <c r="F12" i="27"/>
  <c r="F11" i="27"/>
  <c r="F10" i="27"/>
  <c r="F9" i="27"/>
  <c r="F8" i="27"/>
  <c r="F7" i="27"/>
  <c r="F12" i="26"/>
  <c r="F11" i="26"/>
  <c r="F10" i="26"/>
  <c r="F9" i="26"/>
  <c r="F8" i="26"/>
  <c r="F7" i="26"/>
  <c r="F12" i="24"/>
  <c r="F7" i="24"/>
  <c r="AA62" i="33" l="1"/>
  <c r="M79" i="33" s="1"/>
  <c r="M90" i="33" s="1"/>
  <c r="AF63" i="33"/>
  <c r="N80" i="33" s="1"/>
  <c r="N91" i="33" s="1"/>
  <c r="L43" i="33"/>
  <c r="N71" i="33" s="1"/>
  <c r="N82" i="33" s="1"/>
  <c r="N42" i="33"/>
  <c r="L42" i="33"/>
  <c r="L93" i="33"/>
  <c r="M80" i="33"/>
  <c r="M91" i="33" s="1"/>
  <c r="O80" i="33"/>
  <c r="O91" i="33" s="1"/>
  <c r="AH56" i="33"/>
  <c r="S56" i="33"/>
  <c r="X56" i="33"/>
  <c r="AC56" i="33"/>
  <c r="AC62" i="33" s="1"/>
  <c r="O79" i="33" s="1"/>
  <c r="O90" i="33" s="1"/>
  <c r="AH36" i="33"/>
  <c r="AF43" i="33" s="1"/>
  <c r="N75" i="33" s="1"/>
  <c r="N86" i="33" s="1"/>
  <c r="S36" i="33"/>
  <c r="Q42" i="33" s="1"/>
  <c r="N56" i="33"/>
  <c r="AC36" i="33"/>
  <c r="X36" i="33"/>
  <c r="AC56" i="29"/>
  <c r="S56" i="29"/>
  <c r="AC36" i="29"/>
  <c r="AA43" i="29" s="1"/>
  <c r="N74" i="29" s="1"/>
  <c r="N85" i="29" s="1"/>
  <c r="AH56" i="29"/>
  <c r="AH62" i="29" s="1"/>
  <c r="O80" i="29" s="1"/>
  <c r="O91" i="29" s="1"/>
  <c r="X56" i="29"/>
  <c r="AH36" i="29"/>
  <c r="X36" i="29"/>
  <c r="S36" i="29"/>
  <c r="N36" i="29"/>
  <c r="U36" i="29"/>
  <c r="K56" i="29"/>
  <c r="AE56" i="29"/>
  <c r="Z36" i="29"/>
  <c r="P56" i="29"/>
  <c r="AE36" i="29"/>
  <c r="P36" i="29"/>
  <c r="Z56" i="29"/>
  <c r="K36" i="29"/>
  <c r="L35" i="29"/>
  <c r="V35" i="29"/>
  <c r="AA55" i="29"/>
  <c r="Q55" i="29"/>
  <c r="AF35" i="29"/>
  <c r="V55" i="29"/>
  <c r="L55" i="29"/>
  <c r="L62" i="29" s="1"/>
  <c r="AA35" i="29"/>
  <c r="Q35" i="29"/>
  <c r="L41" i="29"/>
  <c r="L71" i="29" s="1"/>
  <c r="L82" i="29" s="1"/>
  <c r="V41" i="29"/>
  <c r="L73" i="29" s="1"/>
  <c r="L84" i="29" s="1"/>
  <c r="AA41" i="29"/>
  <c r="L74" i="29" s="1"/>
  <c r="L85" i="29" s="1"/>
  <c r="L61" i="29"/>
  <c r="L76" i="29" s="1"/>
  <c r="L87" i="29" s="1"/>
  <c r="Q61" i="29"/>
  <c r="L77" i="29" s="1"/>
  <c r="L88" i="29" s="1"/>
  <c r="V61" i="29"/>
  <c r="L78" i="29" s="1"/>
  <c r="L89" i="29" s="1"/>
  <c r="AF41" i="29"/>
  <c r="L75" i="29" s="1"/>
  <c r="L86" i="29" s="1"/>
  <c r="AA61" i="29"/>
  <c r="L79" i="29" s="1"/>
  <c r="L90" i="29" s="1"/>
  <c r="Q41" i="29"/>
  <c r="L72" i="29" s="1"/>
  <c r="L83" i="29" s="1"/>
  <c r="L63" i="29"/>
  <c r="N76" i="29" s="1"/>
  <c r="N87" i="29" s="1"/>
  <c r="G12" i="27"/>
  <c r="G11" i="27"/>
  <c r="G10" i="27"/>
  <c r="G9" i="27"/>
  <c r="G8" i="27"/>
  <c r="G7" i="27"/>
  <c r="G12" i="28"/>
  <c r="G11" i="28"/>
  <c r="G10" i="28"/>
  <c r="G9" i="28"/>
  <c r="G8" i="28"/>
  <c r="G7" i="28"/>
  <c r="G12" i="26"/>
  <c r="G11" i="26"/>
  <c r="G10" i="26"/>
  <c r="G9" i="26"/>
  <c r="G8" i="26"/>
  <c r="G7" i="26"/>
  <c r="AA63" i="33" l="1"/>
  <c r="N79" i="33" s="1"/>
  <c r="N90" i="33" s="1"/>
  <c r="V62" i="33"/>
  <c r="M78" i="33" s="1"/>
  <c r="M89" i="33" s="1"/>
  <c r="V63" i="33"/>
  <c r="N78" i="33" s="1"/>
  <c r="N89" i="33" s="1"/>
  <c r="X62" i="33"/>
  <c r="O78" i="33" s="1"/>
  <c r="O89" i="33" s="1"/>
  <c r="Q62" i="33"/>
  <c r="M77" i="33" s="1"/>
  <c r="M88" i="33" s="1"/>
  <c r="S62" i="33"/>
  <c r="O77" i="33" s="1"/>
  <c r="O88" i="33" s="1"/>
  <c r="Q63" i="33"/>
  <c r="N77" i="33" s="1"/>
  <c r="N88" i="33" s="1"/>
  <c r="M72" i="33"/>
  <c r="M83" i="33" s="1"/>
  <c r="V43" i="33"/>
  <c r="N73" i="33" s="1"/>
  <c r="N84" i="33" s="1"/>
  <c r="X42" i="33"/>
  <c r="AA43" i="33"/>
  <c r="N74" i="33" s="1"/>
  <c r="N85" i="33" s="1"/>
  <c r="AC42" i="33"/>
  <c r="AA42" i="33"/>
  <c r="V42" i="33"/>
  <c r="M71" i="33"/>
  <c r="M82" i="33" s="1"/>
  <c r="N62" i="33"/>
  <c r="L62" i="33"/>
  <c r="L63" i="33"/>
  <c r="N76" i="33" s="1"/>
  <c r="N87" i="33" s="1"/>
  <c r="AF42" i="33"/>
  <c r="O71" i="33"/>
  <c r="O82" i="33" s="1"/>
  <c r="Q43" i="33"/>
  <c r="N72" i="33" s="1"/>
  <c r="N83" i="33" s="1"/>
  <c r="S42" i="33"/>
  <c r="AH42" i="33"/>
  <c r="N42" i="29"/>
  <c r="V62" i="29"/>
  <c r="S62" i="29"/>
  <c r="V42" i="29"/>
  <c r="M73" i="29" s="1"/>
  <c r="M84" i="29" s="1"/>
  <c r="AF62" i="29"/>
  <c r="M80" i="29" s="1"/>
  <c r="M91" i="29" s="1"/>
  <c r="AF63" i="29"/>
  <c r="N80" i="29" s="1"/>
  <c r="N91" i="29" s="1"/>
  <c r="V43" i="29"/>
  <c r="N73" i="29" s="1"/>
  <c r="N84" i="29" s="1"/>
  <c r="AF42" i="29"/>
  <c r="M75" i="29" s="1"/>
  <c r="M86" i="29" s="1"/>
  <c r="AA42" i="29"/>
  <c r="M74" i="29" s="1"/>
  <c r="M85" i="29" s="1"/>
  <c r="Q63" i="29"/>
  <c r="N77" i="29" s="1"/>
  <c r="N88" i="29" s="1"/>
  <c r="X62" i="29"/>
  <c r="O78" i="29" s="1"/>
  <c r="O89" i="29" s="1"/>
  <c r="V63" i="29"/>
  <c r="N78" i="29" s="1"/>
  <c r="N89" i="29" s="1"/>
  <c r="AA63" i="29"/>
  <c r="N79" i="29" s="1"/>
  <c r="N90" i="29" s="1"/>
  <c r="Q43" i="29"/>
  <c r="N72" i="29" s="1"/>
  <c r="N83" i="29" s="1"/>
  <c r="L42" i="29"/>
  <c r="M71" i="29" s="1"/>
  <c r="M82" i="29" s="1"/>
  <c r="AF43" i="29"/>
  <c r="N75" i="29" s="1"/>
  <c r="N86" i="29" s="1"/>
  <c r="Q62" i="29"/>
  <c r="M77" i="29" s="1"/>
  <c r="M88" i="29" s="1"/>
  <c r="Q42" i="29"/>
  <c r="M72" i="29" s="1"/>
  <c r="M83" i="29" s="1"/>
  <c r="AH42" i="29"/>
  <c r="O75" i="29" s="1"/>
  <c r="O86" i="29" s="1"/>
  <c r="AA62" i="29"/>
  <c r="M79" i="29" s="1"/>
  <c r="M90" i="29" s="1"/>
  <c r="L43" i="29"/>
  <c r="N71" i="29" s="1"/>
  <c r="N82" i="29" s="1"/>
  <c r="AC62" i="29"/>
  <c r="O79" i="29" s="1"/>
  <c r="O90" i="29" s="1"/>
  <c r="N62" i="29"/>
  <c r="O76" i="29" s="1"/>
  <c r="O87" i="29" s="1"/>
  <c r="X42" i="29"/>
  <c r="O73" i="29" s="1"/>
  <c r="O84" i="29" s="1"/>
  <c r="AC42" i="29"/>
  <c r="O74" i="29" s="1"/>
  <c r="O85" i="29" s="1"/>
  <c r="S42" i="29"/>
  <c r="O72" i="29" s="1"/>
  <c r="O83" i="29" s="1"/>
  <c r="L93" i="29"/>
  <c r="M76" i="29"/>
  <c r="M87" i="29" s="1"/>
  <c r="O77" i="29"/>
  <c r="O88" i="29" s="1"/>
  <c r="O71" i="29"/>
  <c r="O82" i="29" s="1"/>
  <c r="M78" i="29"/>
  <c r="M89" i="29" s="1"/>
  <c r="N93" i="33" l="1"/>
  <c r="M73" i="33"/>
  <c r="M84" i="33" s="1"/>
  <c r="O72" i="33"/>
  <c r="O83" i="33" s="1"/>
  <c r="M76" i="33"/>
  <c r="M87" i="33" s="1"/>
  <c r="O74" i="33"/>
  <c r="O85" i="33" s="1"/>
  <c r="O76" i="33"/>
  <c r="O87" i="33" s="1"/>
  <c r="O73" i="33"/>
  <c r="O84" i="33" s="1"/>
  <c r="M75" i="33"/>
  <c r="M86" i="33" s="1"/>
  <c r="O75" i="33"/>
  <c r="O86" i="33" s="1"/>
  <c r="M74" i="33"/>
  <c r="M85" i="33" s="1"/>
  <c r="N93" i="29"/>
  <c r="O93" i="29"/>
  <c r="M93" i="29"/>
  <c r="O93" i="33" l="1"/>
  <c r="U46" i="33" s="1"/>
  <c r="M93" i="33"/>
  <c r="P65" i="33" s="1"/>
  <c r="P45" i="29"/>
  <c r="P65" i="29"/>
  <c r="AE45" i="29"/>
  <c r="K65" i="29"/>
  <c r="AE65" i="29"/>
  <c r="Z45" i="29"/>
  <c r="Z65" i="29"/>
  <c r="K45" i="29"/>
  <c r="U45" i="29"/>
  <c r="U65" i="29"/>
  <c r="AE66" i="29"/>
  <c r="Z66" i="29"/>
  <c r="K46" i="29"/>
  <c r="AE46" i="29"/>
  <c r="U66" i="29"/>
  <c r="P66" i="29"/>
  <c r="U46" i="29"/>
  <c r="P46" i="29"/>
  <c r="K66" i="29"/>
  <c r="Z46" i="29"/>
  <c r="P66" i="33" l="1"/>
  <c r="U66" i="33"/>
  <c r="Z66" i="33"/>
  <c r="Z46" i="33"/>
  <c r="U45" i="33"/>
  <c r="K66" i="33"/>
  <c r="K45" i="33"/>
  <c r="AE46" i="33"/>
  <c r="U65" i="33"/>
  <c r="P45" i="33"/>
  <c r="P46" i="33"/>
  <c r="Z45" i="33"/>
  <c r="Z65" i="33"/>
  <c r="K46" i="33"/>
  <c r="K65" i="33"/>
  <c r="AE65" i="33"/>
  <c r="AE66" i="33"/>
  <c r="AE45" i="33"/>
  <c r="G188" i="28"/>
  <c r="G187" i="28"/>
  <c r="G186" i="28"/>
  <c r="G185" i="28"/>
  <c r="G184" i="28"/>
  <c r="G183" i="28"/>
  <c r="G182" i="28"/>
  <c r="G181" i="28"/>
  <c r="G180" i="28"/>
  <c r="G179" i="28"/>
  <c r="G178" i="28"/>
  <c r="G177" i="28"/>
  <c r="G176" i="28"/>
  <c r="G175" i="28"/>
  <c r="G174" i="28"/>
  <c r="B172" i="28"/>
  <c r="G171" i="28"/>
  <c r="G170" i="28"/>
  <c r="G169" i="28"/>
  <c r="G168" i="28"/>
  <c r="G167" i="28"/>
  <c r="G166" i="28"/>
  <c r="G165" i="28"/>
  <c r="G164" i="28"/>
  <c r="G163" i="28"/>
  <c r="G162" i="28"/>
  <c r="G161" i="28"/>
  <c r="G160" i="28"/>
  <c r="G159" i="28"/>
  <c r="G158" i="28"/>
  <c r="G157" i="28"/>
  <c r="B155" i="28"/>
  <c r="G154" i="28"/>
  <c r="G153" i="28"/>
  <c r="G152" i="28"/>
  <c r="G151" i="28"/>
  <c r="G150" i="28"/>
  <c r="G149" i="28"/>
  <c r="G148" i="28"/>
  <c r="G147" i="28"/>
  <c r="G146" i="28"/>
  <c r="G145" i="28"/>
  <c r="G144" i="28"/>
  <c r="G143" i="28"/>
  <c r="G142" i="28"/>
  <c r="G141" i="28"/>
  <c r="G140" i="28"/>
  <c r="B138" i="28"/>
  <c r="G137" i="28"/>
  <c r="G136" i="28"/>
  <c r="G135" i="28"/>
  <c r="G134" i="28"/>
  <c r="G133" i="28"/>
  <c r="G132" i="28"/>
  <c r="G131" i="28"/>
  <c r="G130" i="28"/>
  <c r="G129" i="28"/>
  <c r="G128" i="28"/>
  <c r="G127" i="28"/>
  <c r="G126" i="28"/>
  <c r="G125" i="28"/>
  <c r="G124" i="28"/>
  <c r="G123" i="28"/>
  <c r="B121" i="28"/>
  <c r="G120" i="28"/>
  <c r="G119" i="28"/>
  <c r="G118" i="28"/>
  <c r="G117" i="28"/>
  <c r="G116" i="28"/>
  <c r="G115" i="28"/>
  <c r="G114" i="28"/>
  <c r="G113" i="28"/>
  <c r="G112" i="28"/>
  <c r="G111" i="28"/>
  <c r="G110" i="28"/>
  <c r="G109" i="28"/>
  <c r="G108" i="28"/>
  <c r="G107" i="28"/>
  <c r="G106" i="28"/>
  <c r="B104" i="28"/>
  <c r="G103" i="28"/>
  <c r="G102" i="28"/>
  <c r="G101" i="28"/>
  <c r="G100" i="28"/>
  <c r="G99" i="28"/>
  <c r="G98" i="28"/>
  <c r="G97" i="28"/>
  <c r="G96" i="28"/>
  <c r="G95" i="28"/>
  <c r="G94" i="28"/>
  <c r="G93" i="28"/>
  <c r="G92" i="28"/>
  <c r="K91" i="28"/>
  <c r="G91" i="28"/>
  <c r="G90" i="28"/>
  <c r="G89" i="28"/>
  <c r="H89" i="28" s="1"/>
  <c r="B87" i="28"/>
  <c r="G86" i="28"/>
  <c r="G85" i="28"/>
  <c r="G84" i="28"/>
  <c r="G83" i="28"/>
  <c r="G82" i="28"/>
  <c r="G81" i="28"/>
  <c r="K80" i="28"/>
  <c r="G80" i="28"/>
  <c r="K79" i="28"/>
  <c r="K90" i="28" s="1"/>
  <c r="G79" i="28"/>
  <c r="K78" i="28"/>
  <c r="K89" i="28" s="1"/>
  <c r="G78" i="28"/>
  <c r="K77" i="28"/>
  <c r="K88" i="28" s="1"/>
  <c r="G77" i="28"/>
  <c r="K76" i="28"/>
  <c r="K87" i="28" s="1"/>
  <c r="G76" i="28"/>
  <c r="K75" i="28"/>
  <c r="K86" i="28" s="1"/>
  <c r="G75" i="28"/>
  <c r="K74" i="28"/>
  <c r="K85" i="28" s="1"/>
  <c r="G74" i="28"/>
  <c r="K73" i="28"/>
  <c r="K84" i="28" s="1"/>
  <c r="G73" i="28"/>
  <c r="K72" i="28"/>
  <c r="K83" i="28" s="1"/>
  <c r="G72" i="28"/>
  <c r="K71" i="28"/>
  <c r="K82" i="28" s="1"/>
  <c r="B70" i="28"/>
  <c r="G69" i="28"/>
  <c r="G68" i="28"/>
  <c r="G67" i="28"/>
  <c r="G66" i="28"/>
  <c r="G65" i="28"/>
  <c r="G64" i="28"/>
  <c r="G63" i="28"/>
  <c r="G62" i="28"/>
  <c r="G61" i="28"/>
  <c r="G60" i="28"/>
  <c r="G59" i="28"/>
  <c r="G58" i="28"/>
  <c r="G57" i="28"/>
  <c r="G56" i="28"/>
  <c r="G55" i="28"/>
  <c r="B53" i="28"/>
  <c r="G52" i="28"/>
  <c r="G51" i="28"/>
  <c r="G50" i="28"/>
  <c r="AE49" i="28"/>
  <c r="Z49" i="28"/>
  <c r="U49" i="28"/>
  <c r="P49" i="28"/>
  <c r="K49" i="28"/>
  <c r="G49" i="28"/>
  <c r="G48" i="28"/>
  <c r="G47" i="28"/>
  <c r="G46" i="28"/>
  <c r="G45" i="28"/>
  <c r="G44" i="28"/>
  <c r="G43" i="28"/>
  <c r="G42" i="28"/>
  <c r="G41" i="28"/>
  <c r="G40" i="28"/>
  <c r="G39" i="28"/>
  <c r="G38" i="28"/>
  <c r="B36" i="28"/>
  <c r="G35" i="28"/>
  <c r="G34" i="28"/>
  <c r="G33" i="28"/>
  <c r="W32" i="28"/>
  <c r="R32" i="28"/>
  <c r="M32" i="28"/>
  <c r="G32" i="28"/>
  <c r="G31" i="28"/>
  <c r="G30" i="28"/>
  <c r="AE29" i="28"/>
  <c r="Z29" i="28"/>
  <c r="U29" i="28"/>
  <c r="P29" i="28"/>
  <c r="K29" i="28"/>
  <c r="G29" i="28"/>
  <c r="G28" i="28"/>
  <c r="G27" i="28"/>
  <c r="G26" i="28"/>
  <c r="V25" i="28"/>
  <c r="U25" i="28"/>
  <c r="T25" i="28"/>
  <c r="S25" i="28"/>
  <c r="R25" i="28"/>
  <c r="I12" i="28" s="1"/>
  <c r="Q25" i="28"/>
  <c r="I11" i="28" s="1"/>
  <c r="P25" i="28"/>
  <c r="I10" i="28" s="1"/>
  <c r="O25" i="28"/>
  <c r="I9" i="28" s="1"/>
  <c r="N25" i="28"/>
  <c r="I8" i="28" s="1"/>
  <c r="M25" i="28"/>
  <c r="I7" i="28" s="1"/>
  <c r="G25" i="28"/>
  <c r="G24" i="28"/>
  <c r="G23" i="28"/>
  <c r="G22" i="28"/>
  <c r="G21" i="28"/>
  <c r="V20" i="28"/>
  <c r="U20" i="28"/>
  <c r="T20" i="28"/>
  <c r="S20" i="28"/>
  <c r="R20" i="28"/>
  <c r="Q20" i="28"/>
  <c r="P20" i="28"/>
  <c r="O20" i="28"/>
  <c r="N20" i="28"/>
  <c r="M20" i="28"/>
  <c r="B19" i="28"/>
  <c r="H6" i="28"/>
  <c r="AF58" i="28" s="1"/>
  <c r="G6" i="28"/>
  <c r="AF55" i="28" s="1"/>
  <c r="F6" i="28"/>
  <c r="Z36" i="28" s="1"/>
  <c r="E6" i="28"/>
  <c r="M52" i="28" s="1"/>
  <c r="D6" i="28"/>
  <c r="U32" i="28" s="1"/>
  <c r="I5" i="28"/>
  <c r="J20" i="28" s="1"/>
  <c r="H5" i="28"/>
  <c r="G5" i="28"/>
  <c r="F5" i="28"/>
  <c r="E5" i="28"/>
  <c r="D5" i="28"/>
  <c r="G188" i="27"/>
  <c r="G187" i="27"/>
  <c r="G186" i="27"/>
  <c r="G185" i="27"/>
  <c r="G184" i="27"/>
  <c r="G183" i="27"/>
  <c r="G182" i="27"/>
  <c r="G181" i="27"/>
  <c r="G180" i="27"/>
  <c r="G179" i="27"/>
  <c r="G178" i="27"/>
  <c r="G177" i="27"/>
  <c r="G176" i="27"/>
  <c r="G175" i="27"/>
  <c r="G174" i="27"/>
  <c r="B172" i="27"/>
  <c r="G171" i="27"/>
  <c r="G170" i="27"/>
  <c r="G169" i="27"/>
  <c r="G168" i="27"/>
  <c r="G167" i="27"/>
  <c r="G166" i="27"/>
  <c r="G165" i="27"/>
  <c r="G164" i="27"/>
  <c r="G163" i="27"/>
  <c r="G162" i="27"/>
  <c r="G161" i="27"/>
  <c r="G160" i="27"/>
  <c r="G159" i="27"/>
  <c r="G158" i="27"/>
  <c r="G157" i="27"/>
  <c r="B155" i="27"/>
  <c r="G154" i="27"/>
  <c r="G153" i="27"/>
  <c r="G152" i="27"/>
  <c r="G151" i="27"/>
  <c r="G150" i="27"/>
  <c r="G149" i="27"/>
  <c r="G148" i="27"/>
  <c r="G147" i="27"/>
  <c r="G146" i="27"/>
  <c r="G145" i="27"/>
  <c r="G144" i="27"/>
  <c r="G143" i="27"/>
  <c r="G142" i="27"/>
  <c r="G141" i="27"/>
  <c r="G140" i="27"/>
  <c r="B138" i="27"/>
  <c r="G137" i="27"/>
  <c r="G136" i="27"/>
  <c r="G135" i="27"/>
  <c r="G134" i="27"/>
  <c r="G133" i="27"/>
  <c r="G132" i="27"/>
  <c r="G131" i="27"/>
  <c r="G130" i="27"/>
  <c r="G129" i="27"/>
  <c r="G128" i="27"/>
  <c r="G127" i="27"/>
  <c r="G126" i="27"/>
  <c r="G125" i="27"/>
  <c r="G124" i="27"/>
  <c r="G123" i="27"/>
  <c r="B121" i="27"/>
  <c r="G120" i="27"/>
  <c r="G119" i="27"/>
  <c r="G118" i="27"/>
  <c r="G117" i="27"/>
  <c r="G116" i="27"/>
  <c r="G115" i="27"/>
  <c r="G114" i="27"/>
  <c r="G113" i="27"/>
  <c r="G112" i="27"/>
  <c r="G111" i="27"/>
  <c r="G110" i="27"/>
  <c r="G109" i="27"/>
  <c r="G108" i="27"/>
  <c r="G107" i="27"/>
  <c r="G106" i="27"/>
  <c r="B104" i="27"/>
  <c r="G103" i="27"/>
  <c r="G102" i="27"/>
  <c r="G101" i="27"/>
  <c r="G100" i="27"/>
  <c r="G99" i="27"/>
  <c r="G98" i="27"/>
  <c r="G97" i="27"/>
  <c r="G96" i="27"/>
  <c r="G95" i="27"/>
  <c r="G94" i="27"/>
  <c r="G93" i="27"/>
  <c r="G92" i="27"/>
  <c r="G91" i="27"/>
  <c r="G90" i="27"/>
  <c r="G89" i="27"/>
  <c r="B87" i="27"/>
  <c r="G86" i="27"/>
  <c r="G85" i="27"/>
  <c r="G84" i="27"/>
  <c r="G83" i="27"/>
  <c r="K82" i="27"/>
  <c r="G82" i="27"/>
  <c r="G81" i="27"/>
  <c r="K80" i="27"/>
  <c r="K91" i="27" s="1"/>
  <c r="G80" i="27"/>
  <c r="K79" i="27"/>
  <c r="K90" i="27" s="1"/>
  <c r="G79" i="27"/>
  <c r="K78" i="27"/>
  <c r="K89" i="27" s="1"/>
  <c r="G78" i="27"/>
  <c r="K77" i="27"/>
  <c r="K88" i="27" s="1"/>
  <c r="G77" i="27"/>
  <c r="K76" i="27"/>
  <c r="K87" i="27" s="1"/>
  <c r="G76" i="27"/>
  <c r="K75" i="27"/>
  <c r="K86" i="27" s="1"/>
  <c r="G75" i="27"/>
  <c r="K74" i="27"/>
  <c r="K85" i="27" s="1"/>
  <c r="G74" i="27"/>
  <c r="K73" i="27"/>
  <c r="K84" i="27" s="1"/>
  <c r="G73" i="27"/>
  <c r="K72" i="27"/>
  <c r="K83" i="27" s="1"/>
  <c r="G72" i="27"/>
  <c r="K71" i="27"/>
  <c r="B70" i="27"/>
  <c r="G69" i="27"/>
  <c r="G68" i="27"/>
  <c r="G67" i="27"/>
  <c r="G66" i="27"/>
  <c r="G65" i="27"/>
  <c r="G64" i="27"/>
  <c r="G63" i="27"/>
  <c r="G62" i="27"/>
  <c r="G61" i="27"/>
  <c r="G60" i="27"/>
  <c r="G59" i="27"/>
  <c r="G58" i="27"/>
  <c r="G57" i="27"/>
  <c r="G56" i="27"/>
  <c r="G55" i="27"/>
  <c r="B53" i="27"/>
  <c r="K52" i="27"/>
  <c r="G52" i="27"/>
  <c r="G51" i="27"/>
  <c r="G50" i="27"/>
  <c r="AE49" i="27"/>
  <c r="Z49" i="27"/>
  <c r="U49" i="27"/>
  <c r="P49" i="27"/>
  <c r="K49" i="27"/>
  <c r="G49" i="27"/>
  <c r="G48" i="27"/>
  <c r="G47" i="27"/>
  <c r="G46" i="27"/>
  <c r="G45" i="27"/>
  <c r="G44" i="27"/>
  <c r="G43" i="27"/>
  <c r="G42" i="27"/>
  <c r="G41" i="27"/>
  <c r="G40" i="27"/>
  <c r="G39" i="27"/>
  <c r="G38" i="27"/>
  <c r="B36" i="27"/>
  <c r="G35" i="27"/>
  <c r="G34" i="27"/>
  <c r="G33" i="27"/>
  <c r="G32" i="27"/>
  <c r="G31" i="27"/>
  <c r="G30" i="27"/>
  <c r="AE29" i="27"/>
  <c r="Z29" i="27"/>
  <c r="U29" i="27"/>
  <c r="P29" i="27"/>
  <c r="K29" i="27"/>
  <c r="G29" i="27"/>
  <c r="G28" i="27"/>
  <c r="G27" i="27"/>
  <c r="G26" i="27"/>
  <c r="V25" i="27"/>
  <c r="U25" i="27"/>
  <c r="T25" i="27"/>
  <c r="S25" i="27"/>
  <c r="R25" i="27"/>
  <c r="I12" i="27" s="1"/>
  <c r="Q25" i="27"/>
  <c r="I11" i="27" s="1"/>
  <c r="P25" i="27"/>
  <c r="I10" i="27" s="1"/>
  <c r="O25" i="27"/>
  <c r="I9" i="27" s="1"/>
  <c r="N25" i="27"/>
  <c r="I8" i="27" s="1"/>
  <c r="M25" i="27"/>
  <c r="I7" i="27" s="1"/>
  <c r="G25" i="27"/>
  <c r="G24" i="27"/>
  <c r="G23" i="27"/>
  <c r="G22" i="27"/>
  <c r="G21" i="27"/>
  <c r="V20" i="27"/>
  <c r="U20" i="27"/>
  <c r="T20" i="27"/>
  <c r="S20" i="27"/>
  <c r="R20" i="27"/>
  <c r="Q20" i="27"/>
  <c r="P20" i="27"/>
  <c r="O20" i="27"/>
  <c r="N20" i="27"/>
  <c r="M20" i="27"/>
  <c r="B19" i="27"/>
  <c r="H6" i="27"/>
  <c r="AF58" i="27" s="1"/>
  <c r="G6" i="27"/>
  <c r="AF35" i="27" s="1"/>
  <c r="F6" i="27"/>
  <c r="U56" i="27" s="1"/>
  <c r="E6" i="27"/>
  <c r="AG52" i="27" s="1"/>
  <c r="D6" i="27"/>
  <c r="K32" i="27" s="1"/>
  <c r="I5" i="27"/>
  <c r="J20" i="27" s="1"/>
  <c r="H5" i="27"/>
  <c r="G5" i="27"/>
  <c r="F5" i="27"/>
  <c r="E5" i="27"/>
  <c r="D5" i="27"/>
  <c r="G188" i="26"/>
  <c r="G187" i="26"/>
  <c r="G186" i="26"/>
  <c r="G185" i="26"/>
  <c r="G184" i="26"/>
  <c r="G183" i="26"/>
  <c r="G182" i="26"/>
  <c r="G181" i="26"/>
  <c r="G180" i="26"/>
  <c r="G179" i="26"/>
  <c r="G178" i="26"/>
  <c r="G177" i="26"/>
  <c r="G176" i="26"/>
  <c r="G175" i="26"/>
  <c r="G174" i="26"/>
  <c r="B172" i="26"/>
  <c r="G171" i="26"/>
  <c r="G170" i="26"/>
  <c r="G169" i="26"/>
  <c r="G168" i="26"/>
  <c r="G167" i="26"/>
  <c r="G166" i="26"/>
  <c r="G165" i="26"/>
  <c r="G164" i="26"/>
  <c r="G163" i="26"/>
  <c r="G162" i="26"/>
  <c r="G161" i="26"/>
  <c r="G160" i="26"/>
  <c r="G159" i="26"/>
  <c r="G158" i="26"/>
  <c r="G157" i="26"/>
  <c r="B155" i="26"/>
  <c r="G154" i="26"/>
  <c r="G153" i="26"/>
  <c r="G152" i="26"/>
  <c r="G151" i="26"/>
  <c r="G150" i="26"/>
  <c r="G149" i="26"/>
  <c r="G148" i="26"/>
  <c r="G147" i="26"/>
  <c r="G146" i="26"/>
  <c r="G145" i="26"/>
  <c r="G144" i="26"/>
  <c r="G143" i="26"/>
  <c r="G142" i="26"/>
  <c r="G141" i="26"/>
  <c r="G140" i="26"/>
  <c r="B138" i="26"/>
  <c r="G137" i="26"/>
  <c r="G136" i="26"/>
  <c r="G135" i="26"/>
  <c r="G134" i="26"/>
  <c r="G133" i="26"/>
  <c r="G132" i="26"/>
  <c r="G131" i="26"/>
  <c r="G130" i="26"/>
  <c r="G129" i="26"/>
  <c r="G128" i="26"/>
  <c r="G127" i="26"/>
  <c r="G126" i="26"/>
  <c r="G125" i="26"/>
  <c r="G124" i="26"/>
  <c r="G123" i="26"/>
  <c r="B121" i="26"/>
  <c r="G120" i="26"/>
  <c r="G119" i="26"/>
  <c r="G118" i="26"/>
  <c r="G117" i="26"/>
  <c r="G116" i="26"/>
  <c r="G115" i="26"/>
  <c r="G114" i="26"/>
  <c r="G113" i="26"/>
  <c r="G112" i="26"/>
  <c r="G111" i="26"/>
  <c r="G110" i="26"/>
  <c r="G109" i="26"/>
  <c r="G108" i="26"/>
  <c r="G107" i="26"/>
  <c r="G106" i="26"/>
  <c r="B104" i="26"/>
  <c r="G103" i="26"/>
  <c r="G102" i="26"/>
  <c r="G101" i="26"/>
  <c r="G100" i="26"/>
  <c r="G99" i="26"/>
  <c r="G98" i="26"/>
  <c r="G97" i="26"/>
  <c r="G96" i="26"/>
  <c r="G95" i="26"/>
  <c r="G94" i="26"/>
  <c r="G93" i="26"/>
  <c r="G92" i="26"/>
  <c r="G91" i="26"/>
  <c r="G90" i="26"/>
  <c r="G89" i="26"/>
  <c r="B87" i="26"/>
  <c r="G86" i="26"/>
  <c r="G85" i="26"/>
  <c r="G84" i="26"/>
  <c r="G83" i="26"/>
  <c r="G82" i="26"/>
  <c r="G81" i="26"/>
  <c r="K80" i="26"/>
  <c r="K91" i="26" s="1"/>
  <c r="G80" i="26"/>
  <c r="K79" i="26"/>
  <c r="K90" i="26" s="1"/>
  <c r="G79" i="26"/>
  <c r="K78" i="26"/>
  <c r="K89" i="26" s="1"/>
  <c r="G78" i="26"/>
  <c r="K77" i="26"/>
  <c r="K88" i="26" s="1"/>
  <c r="G77" i="26"/>
  <c r="K76" i="26"/>
  <c r="K87" i="26" s="1"/>
  <c r="G76" i="26"/>
  <c r="K75" i="26"/>
  <c r="K86" i="26" s="1"/>
  <c r="G75" i="26"/>
  <c r="K74" i="26"/>
  <c r="K85" i="26" s="1"/>
  <c r="G74" i="26"/>
  <c r="K73" i="26"/>
  <c r="K84" i="26" s="1"/>
  <c r="G73" i="26"/>
  <c r="K72" i="26"/>
  <c r="K83" i="26" s="1"/>
  <c r="G72" i="26"/>
  <c r="K71" i="26"/>
  <c r="K82" i="26" s="1"/>
  <c r="B70" i="26"/>
  <c r="G69" i="26"/>
  <c r="G68" i="26"/>
  <c r="G67" i="26"/>
  <c r="G66" i="26"/>
  <c r="G65" i="26"/>
  <c r="G64" i="26"/>
  <c r="G63" i="26"/>
  <c r="G62" i="26"/>
  <c r="G61" i="26"/>
  <c r="G60" i="26"/>
  <c r="G59" i="26"/>
  <c r="G58" i="26"/>
  <c r="G57" i="26"/>
  <c r="G56" i="26"/>
  <c r="G55" i="26"/>
  <c r="B53" i="26"/>
  <c r="G52" i="26"/>
  <c r="G51" i="26"/>
  <c r="G50" i="26"/>
  <c r="AE49" i="26"/>
  <c r="Z49" i="26"/>
  <c r="U49" i="26"/>
  <c r="P49" i="26"/>
  <c r="K49" i="26"/>
  <c r="G49" i="26"/>
  <c r="G48" i="26"/>
  <c r="G47" i="26"/>
  <c r="G46" i="26"/>
  <c r="G45" i="26"/>
  <c r="G44" i="26"/>
  <c r="G43" i="26"/>
  <c r="G42" i="26"/>
  <c r="G41" i="26"/>
  <c r="G40" i="26"/>
  <c r="G39" i="26"/>
  <c r="G38" i="26"/>
  <c r="B36" i="26"/>
  <c r="G35" i="26"/>
  <c r="G34" i="26"/>
  <c r="G33" i="26"/>
  <c r="G32" i="26"/>
  <c r="G31" i="26"/>
  <c r="G30" i="26"/>
  <c r="AE29" i="26"/>
  <c r="Z29" i="26"/>
  <c r="U29" i="26"/>
  <c r="P29" i="26"/>
  <c r="K29" i="26"/>
  <c r="G29" i="26"/>
  <c r="G28" i="26"/>
  <c r="G27" i="26"/>
  <c r="G26" i="26"/>
  <c r="V25" i="26"/>
  <c r="U25" i="26"/>
  <c r="T25" i="26"/>
  <c r="S25" i="26"/>
  <c r="R25" i="26"/>
  <c r="I12" i="26" s="1"/>
  <c r="Q25" i="26"/>
  <c r="I11" i="26" s="1"/>
  <c r="P25" i="26"/>
  <c r="I10" i="26" s="1"/>
  <c r="I9" i="26"/>
  <c r="I8" i="26"/>
  <c r="I7" i="26"/>
  <c r="G25" i="26"/>
  <c r="G24" i="26"/>
  <c r="G23" i="26"/>
  <c r="G22" i="26"/>
  <c r="G21" i="26"/>
  <c r="V20" i="26"/>
  <c r="U20" i="26"/>
  <c r="T20" i="26"/>
  <c r="S20" i="26"/>
  <c r="R20" i="26"/>
  <c r="Q20" i="26"/>
  <c r="P20" i="26"/>
  <c r="O20" i="26"/>
  <c r="N20" i="26"/>
  <c r="M20" i="26"/>
  <c r="B19" i="26"/>
  <c r="H6" i="26"/>
  <c r="AF58" i="26" s="1"/>
  <c r="F6" i="26"/>
  <c r="U56" i="26" s="1"/>
  <c r="E6" i="26"/>
  <c r="AG52" i="26" s="1"/>
  <c r="D6" i="26"/>
  <c r="K32" i="26" s="1"/>
  <c r="I5" i="26"/>
  <c r="J20" i="26" s="1"/>
  <c r="H5" i="26"/>
  <c r="G5" i="26"/>
  <c r="F5" i="26"/>
  <c r="E5" i="26"/>
  <c r="D5" i="26"/>
  <c r="G188" i="25"/>
  <c r="G187" i="25"/>
  <c r="G186" i="25"/>
  <c r="G185" i="25"/>
  <c r="G184" i="25"/>
  <c r="G183" i="25"/>
  <c r="G182" i="25"/>
  <c r="G181" i="25"/>
  <c r="G180" i="25"/>
  <c r="G179" i="25"/>
  <c r="G178" i="25"/>
  <c r="G177" i="25"/>
  <c r="H174" i="25" s="1"/>
  <c r="G176" i="25"/>
  <c r="G175" i="25"/>
  <c r="G174" i="25"/>
  <c r="B172" i="25"/>
  <c r="G171" i="25"/>
  <c r="G170" i="25"/>
  <c r="G169" i="25"/>
  <c r="G168" i="25"/>
  <c r="G167" i="25"/>
  <c r="G166" i="25"/>
  <c r="G165" i="25"/>
  <c r="G164" i="25"/>
  <c r="G163" i="25"/>
  <c r="G162" i="25"/>
  <c r="G161" i="25"/>
  <c r="G160" i="25"/>
  <c r="G159" i="25"/>
  <c r="G158" i="25"/>
  <c r="G157" i="25"/>
  <c r="H157" i="25" s="1"/>
  <c r="B155" i="25"/>
  <c r="G154" i="25"/>
  <c r="G153" i="25"/>
  <c r="G152" i="25"/>
  <c r="G151" i="25"/>
  <c r="G150" i="25"/>
  <c r="G149" i="25"/>
  <c r="G148" i="25"/>
  <c r="G147" i="25"/>
  <c r="G146" i="25"/>
  <c r="G145" i="25"/>
  <c r="G144" i="25"/>
  <c r="G143" i="25"/>
  <c r="G142" i="25"/>
  <c r="G141" i="25"/>
  <c r="G140" i="25"/>
  <c r="H140" i="25" s="1"/>
  <c r="B138" i="25"/>
  <c r="G137" i="25"/>
  <c r="G136" i="25"/>
  <c r="G135" i="25"/>
  <c r="G134" i="25"/>
  <c r="G133" i="25"/>
  <c r="G132" i="25"/>
  <c r="G131" i="25"/>
  <c r="G130" i="25"/>
  <c r="G129" i="25"/>
  <c r="G128" i="25"/>
  <c r="G127" i="25"/>
  <c r="G126" i="25"/>
  <c r="G125" i="25"/>
  <c r="G124" i="25"/>
  <c r="H123" i="25"/>
  <c r="G123" i="25"/>
  <c r="B121" i="25"/>
  <c r="G120" i="25"/>
  <c r="G119" i="25"/>
  <c r="G118" i="25"/>
  <c r="G117" i="25"/>
  <c r="G116" i="25"/>
  <c r="G115" i="25"/>
  <c r="G114" i="25"/>
  <c r="G113" i="25"/>
  <c r="G112" i="25"/>
  <c r="G111" i="25"/>
  <c r="G110" i="25"/>
  <c r="G109" i="25"/>
  <c r="G108" i="25"/>
  <c r="G107" i="25"/>
  <c r="G106" i="25"/>
  <c r="B104" i="25"/>
  <c r="G103" i="25"/>
  <c r="G102" i="25"/>
  <c r="G101" i="25"/>
  <c r="G100" i="25"/>
  <c r="G99" i="25"/>
  <c r="G98" i="25"/>
  <c r="G97" i="25"/>
  <c r="G96" i="25"/>
  <c r="G95" i="25"/>
  <c r="G94" i="25"/>
  <c r="G93" i="25"/>
  <c r="G92" i="25"/>
  <c r="G91" i="25"/>
  <c r="G90" i="25"/>
  <c r="G89" i="25"/>
  <c r="B87" i="25"/>
  <c r="G86" i="25"/>
  <c r="G85" i="25"/>
  <c r="G84" i="25"/>
  <c r="G83" i="25"/>
  <c r="G82" i="25"/>
  <c r="G81" i="25"/>
  <c r="K80" i="25"/>
  <c r="K91" i="25" s="1"/>
  <c r="G80" i="25"/>
  <c r="K79" i="25"/>
  <c r="K90" i="25" s="1"/>
  <c r="G79" i="25"/>
  <c r="K78" i="25"/>
  <c r="K89" i="25" s="1"/>
  <c r="G78" i="25"/>
  <c r="K77" i="25"/>
  <c r="K88" i="25" s="1"/>
  <c r="G77" i="25"/>
  <c r="K76" i="25"/>
  <c r="K87" i="25" s="1"/>
  <c r="G76" i="25"/>
  <c r="K75" i="25"/>
  <c r="K86" i="25" s="1"/>
  <c r="G75" i="25"/>
  <c r="K74" i="25"/>
  <c r="K85" i="25" s="1"/>
  <c r="G74" i="25"/>
  <c r="K73" i="25"/>
  <c r="K84" i="25" s="1"/>
  <c r="G73" i="25"/>
  <c r="K72" i="25"/>
  <c r="K83" i="25" s="1"/>
  <c r="G72" i="25"/>
  <c r="K71" i="25"/>
  <c r="K82" i="25" s="1"/>
  <c r="B70" i="25"/>
  <c r="G69" i="25"/>
  <c r="G68" i="25"/>
  <c r="G67" i="25"/>
  <c r="G66" i="25"/>
  <c r="G65" i="25"/>
  <c r="G64" i="25"/>
  <c r="G63" i="25"/>
  <c r="G62" i="25"/>
  <c r="G61" i="25"/>
  <c r="G60" i="25"/>
  <c r="G59" i="25"/>
  <c r="G58" i="25"/>
  <c r="G57" i="25"/>
  <c r="G56" i="25"/>
  <c r="G55" i="25"/>
  <c r="B53" i="25"/>
  <c r="G52" i="25"/>
  <c r="G51" i="25"/>
  <c r="G50" i="25"/>
  <c r="AE49" i="25"/>
  <c r="Z49" i="25"/>
  <c r="U49" i="25"/>
  <c r="P49" i="25"/>
  <c r="K49" i="25"/>
  <c r="G49" i="25"/>
  <c r="G48" i="25"/>
  <c r="G47" i="25"/>
  <c r="G46" i="25"/>
  <c r="G45" i="25"/>
  <c r="G44" i="25"/>
  <c r="G43" i="25"/>
  <c r="G42" i="25"/>
  <c r="G41" i="25"/>
  <c r="G40" i="25"/>
  <c r="G39" i="25"/>
  <c r="G38" i="25"/>
  <c r="B36" i="25"/>
  <c r="G35" i="25"/>
  <c r="G34" i="25"/>
  <c r="G33" i="25"/>
  <c r="G32" i="25"/>
  <c r="G31" i="25"/>
  <c r="G30" i="25"/>
  <c r="AE29" i="25"/>
  <c r="Z29" i="25"/>
  <c r="U29" i="25"/>
  <c r="P29" i="25"/>
  <c r="K29" i="25"/>
  <c r="G29" i="25"/>
  <c r="G28" i="25"/>
  <c r="G27" i="25"/>
  <c r="G26" i="25"/>
  <c r="V25" i="25"/>
  <c r="U25" i="25"/>
  <c r="T25" i="25"/>
  <c r="S25" i="25"/>
  <c r="R25" i="25"/>
  <c r="O25" i="25"/>
  <c r="G25" i="25"/>
  <c r="G24" i="25"/>
  <c r="G23" i="25"/>
  <c r="G22" i="25"/>
  <c r="G21" i="25"/>
  <c r="V20" i="25"/>
  <c r="U20" i="25"/>
  <c r="T20" i="25"/>
  <c r="S20" i="25"/>
  <c r="R20" i="25"/>
  <c r="Q20" i="25"/>
  <c r="P20" i="25"/>
  <c r="O20" i="25"/>
  <c r="N20" i="25"/>
  <c r="M20" i="25"/>
  <c r="B19" i="25"/>
  <c r="Q25" i="25"/>
  <c r="P25" i="25"/>
  <c r="N25" i="25"/>
  <c r="H6" i="25"/>
  <c r="L58" i="25" s="1"/>
  <c r="F6" i="25"/>
  <c r="U56" i="25" s="1"/>
  <c r="E6" i="25"/>
  <c r="W52" i="25" s="1"/>
  <c r="D6" i="25"/>
  <c r="Z32" i="25" s="1"/>
  <c r="I5" i="25"/>
  <c r="J20" i="25" s="1"/>
  <c r="H5" i="25"/>
  <c r="G5" i="25"/>
  <c r="F5" i="25"/>
  <c r="E5" i="25"/>
  <c r="D5" i="25"/>
  <c r="V25" i="24"/>
  <c r="U25" i="24"/>
  <c r="T25" i="24"/>
  <c r="S25" i="24"/>
  <c r="I12" i="24"/>
  <c r="G12" i="24"/>
  <c r="F11" i="24"/>
  <c r="G11" i="24"/>
  <c r="F10" i="24"/>
  <c r="G10" i="24"/>
  <c r="F9" i="24"/>
  <c r="G9" i="24"/>
  <c r="F8" i="24"/>
  <c r="G8" i="24"/>
  <c r="H174" i="24"/>
  <c r="H157" i="24"/>
  <c r="H21" i="24"/>
  <c r="B172" i="24"/>
  <c r="B155" i="24"/>
  <c r="B138" i="24"/>
  <c r="B121" i="24"/>
  <c r="B104" i="24"/>
  <c r="B87" i="24"/>
  <c r="B70" i="24"/>
  <c r="B53" i="24"/>
  <c r="B36" i="24"/>
  <c r="G188" i="24"/>
  <c r="G187" i="24"/>
  <c r="G186" i="24"/>
  <c r="G185" i="24"/>
  <c r="G184" i="24"/>
  <c r="G183" i="24"/>
  <c r="G182" i="24"/>
  <c r="G181" i="24"/>
  <c r="G180" i="24"/>
  <c r="G179" i="24"/>
  <c r="G178" i="24"/>
  <c r="G177" i="24"/>
  <c r="G176" i="24"/>
  <c r="G175" i="24"/>
  <c r="G174" i="24"/>
  <c r="G171" i="24"/>
  <c r="G170" i="24"/>
  <c r="G169" i="24"/>
  <c r="G168" i="24"/>
  <c r="G167" i="24"/>
  <c r="G166" i="24"/>
  <c r="G165" i="24"/>
  <c r="G164" i="24"/>
  <c r="G163" i="24"/>
  <c r="G162" i="24"/>
  <c r="G161" i="24"/>
  <c r="G160" i="24"/>
  <c r="G159" i="24"/>
  <c r="G158" i="24"/>
  <c r="G157" i="24"/>
  <c r="G154" i="24"/>
  <c r="G153" i="24"/>
  <c r="G152" i="24"/>
  <c r="G151" i="24"/>
  <c r="G150" i="24"/>
  <c r="G149" i="24"/>
  <c r="G148" i="24"/>
  <c r="G147" i="24"/>
  <c r="G146" i="24"/>
  <c r="G145" i="24"/>
  <c r="G144" i="24"/>
  <c r="G143" i="24"/>
  <c r="G142" i="24"/>
  <c r="G141" i="24"/>
  <c r="G140" i="24"/>
  <c r="G137" i="24"/>
  <c r="G136" i="24"/>
  <c r="G135" i="24"/>
  <c r="G134" i="24"/>
  <c r="G133" i="24"/>
  <c r="G132" i="24"/>
  <c r="G131" i="24"/>
  <c r="G130" i="24"/>
  <c r="G129" i="24"/>
  <c r="G128" i="24"/>
  <c r="G127" i="24"/>
  <c r="G126" i="24"/>
  <c r="G125" i="24"/>
  <c r="G124" i="24"/>
  <c r="G123" i="24"/>
  <c r="G120" i="24"/>
  <c r="G119" i="24"/>
  <c r="G118" i="24"/>
  <c r="G117" i="24"/>
  <c r="G116" i="24"/>
  <c r="G115" i="24"/>
  <c r="G114" i="24"/>
  <c r="G113" i="24"/>
  <c r="G112" i="24"/>
  <c r="G111" i="24"/>
  <c r="G110" i="24"/>
  <c r="G109" i="24"/>
  <c r="G108" i="24"/>
  <c r="G107" i="24"/>
  <c r="G106" i="24"/>
  <c r="G103" i="24"/>
  <c r="G102" i="24"/>
  <c r="G101" i="24"/>
  <c r="G100" i="24"/>
  <c r="G99" i="24"/>
  <c r="G98" i="24"/>
  <c r="G97" i="24"/>
  <c r="G96" i="24"/>
  <c r="G95" i="24"/>
  <c r="G94" i="24"/>
  <c r="G93" i="24"/>
  <c r="G92" i="24"/>
  <c r="G91" i="24"/>
  <c r="G90" i="24"/>
  <c r="G89" i="24"/>
  <c r="G86" i="24"/>
  <c r="G85" i="24"/>
  <c r="G84" i="24"/>
  <c r="G83" i="24"/>
  <c r="G82" i="24"/>
  <c r="G81" i="24"/>
  <c r="G80" i="24"/>
  <c r="G79" i="24"/>
  <c r="G78" i="24"/>
  <c r="G77" i="24"/>
  <c r="G76" i="24"/>
  <c r="G75" i="24"/>
  <c r="G74" i="24"/>
  <c r="G73" i="24"/>
  <c r="G72" i="24"/>
  <c r="G69" i="24"/>
  <c r="G68" i="24"/>
  <c r="G67" i="24"/>
  <c r="G66" i="24"/>
  <c r="G65" i="24"/>
  <c r="G64" i="24"/>
  <c r="G63" i="24"/>
  <c r="G62" i="24"/>
  <c r="G61" i="24"/>
  <c r="G60" i="24"/>
  <c r="G59" i="24"/>
  <c r="G58" i="24"/>
  <c r="G57" i="24"/>
  <c r="G56" i="24"/>
  <c r="G55" i="24"/>
  <c r="G52" i="24"/>
  <c r="G51" i="24"/>
  <c r="G50" i="24"/>
  <c r="G49" i="24"/>
  <c r="G48" i="24"/>
  <c r="G47" i="24"/>
  <c r="G46" i="24"/>
  <c r="G45" i="24"/>
  <c r="G44" i="24"/>
  <c r="G43" i="24"/>
  <c r="G42" i="24"/>
  <c r="G41" i="24"/>
  <c r="G40" i="24"/>
  <c r="G39" i="24"/>
  <c r="G38" i="24"/>
  <c r="G31" i="24"/>
  <c r="G32" i="24"/>
  <c r="G33" i="24"/>
  <c r="G34" i="24"/>
  <c r="G35" i="24"/>
  <c r="H12" i="24"/>
  <c r="H11" i="24"/>
  <c r="H10" i="24"/>
  <c r="H9" i="24"/>
  <c r="I9" i="24" s="1"/>
  <c r="H8" i="24"/>
  <c r="H7" i="24"/>
  <c r="K80" i="24"/>
  <c r="K91" i="24" s="1"/>
  <c r="K79" i="24"/>
  <c r="K90" i="24" s="1"/>
  <c r="K78" i="24"/>
  <c r="K89" i="24" s="1"/>
  <c r="K77" i="24"/>
  <c r="K88" i="24" s="1"/>
  <c r="K76" i="24"/>
  <c r="K87" i="24" s="1"/>
  <c r="K75" i="24"/>
  <c r="K86" i="24" s="1"/>
  <c r="K74" i="24"/>
  <c r="K85" i="24" s="1"/>
  <c r="K73" i="24"/>
  <c r="K84" i="24" s="1"/>
  <c r="K72" i="24"/>
  <c r="K83" i="24" s="1"/>
  <c r="K71" i="24"/>
  <c r="K82" i="24" s="1"/>
  <c r="AE49" i="24"/>
  <c r="Z49" i="24"/>
  <c r="U49" i="24"/>
  <c r="P49" i="24"/>
  <c r="K49" i="24"/>
  <c r="G30" i="24"/>
  <c r="AE29" i="24"/>
  <c r="Z29" i="24"/>
  <c r="U29" i="24"/>
  <c r="P29" i="24"/>
  <c r="K29" i="24"/>
  <c r="G29" i="24"/>
  <c r="G28" i="24"/>
  <c r="G27" i="24"/>
  <c r="G26" i="24"/>
  <c r="G25" i="24"/>
  <c r="G24" i="24"/>
  <c r="G23" i="24"/>
  <c r="G22" i="24"/>
  <c r="G21" i="24"/>
  <c r="V20" i="24"/>
  <c r="U20" i="24"/>
  <c r="T20" i="24"/>
  <c r="S20" i="24"/>
  <c r="R20" i="24"/>
  <c r="Q20" i="24"/>
  <c r="P20" i="24"/>
  <c r="O20" i="24"/>
  <c r="N20" i="24"/>
  <c r="M20" i="24"/>
  <c r="B19" i="24"/>
  <c r="E6" i="24"/>
  <c r="AB52" i="24" s="1"/>
  <c r="D6" i="24"/>
  <c r="AE52" i="24" s="1"/>
  <c r="I5" i="24"/>
  <c r="J20" i="24" s="1"/>
  <c r="H5" i="24"/>
  <c r="G5" i="24"/>
  <c r="F5" i="24"/>
  <c r="E5" i="24"/>
  <c r="D5" i="24"/>
  <c r="AA55" i="28" l="1"/>
  <c r="I6" i="28"/>
  <c r="X36" i="28" s="1"/>
  <c r="I6" i="27"/>
  <c r="X36" i="27" s="1"/>
  <c r="I6" i="26"/>
  <c r="X36" i="26" s="1"/>
  <c r="AE36" i="28"/>
  <c r="Z56" i="28"/>
  <c r="AA63" i="28" s="1"/>
  <c r="N79" i="28" s="1"/>
  <c r="N90" i="28" s="1"/>
  <c r="V35" i="27"/>
  <c r="Q35" i="27"/>
  <c r="AA35" i="28"/>
  <c r="AF35" i="28"/>
  <c r="V41" i="28"/>
  <c r="L73" i="28" s="1"/>
  <c r="L84" i="28" s="1"/>
  <c r="K52" i="28"/>
  <c r="P32" i="28"/>
  <c r="H174" i="26"/>
  <c r="H157" i="26"/>
  <c r="H140" i="26"/>
  <c r="H123" i="26"/>
  <c r="H140" i="24"/>
  <c r="H123" i="24"/>
  <c r="H140" i="28"/>
  <c r="H106" i="28"/>
  <c r="L55" i="28"/>
  <c r="Q35" i="28"/>
  <c r="Q55" i="28"/>
  <c r="V35" i="28"/>
  <c r="V55" i="28"/>
  <c r="H72" i="28"/>
  <c r="H55" i="28"/>
  <c r="H21" i="28"/>
  <c r="K32" i="28"/>
  <c r="Z32" i="28"/>
  <c r="AE52" i="28"/>
  <c r="AE32" i="28"/>
  <c r="Z52" i="28"/>
  <c r="P52" i="28"/>
  <c r="H157" i="28"/>
  <c r="AG52" i="28"/>
  <c r="AG32" i="28"/>
  <c r="AB52" i="28"/>
  <c r="AB32" i="28"/>
  <c r="W52" i="28"/>
  <c r="R52" i="28"/>
  <c r="U56" i="28"/>
  <c r="U36" i="28"/>
  <c r="K36" i="28"/>
  <c r="P56" i="28"/>
  <c r="P36" i="28"/>
  <c r="K56" i="28"/>
  <c r="H38" i="28"/>
  <c r="U52" i="28"/>
  <c r="AE56" i="28"/>
  <c r="L35" i="28"/>
  <c r="H123" i="28"/>
  <c r="H174" i="28"/>
  <c r="L38" i="28"/>
  <c r="Q38" i="28"/>
  <c r="L58" i="28"/>
  <c r="V38" i="28"/>
  <c r="Q58" i="28"/>
  <c r="AA38" i="28"/>
  <c r="V58" i="28"/>
  <c r="AF38" i="28"/>
  <c r="AA58" i="28"/>
  <c r="H89" i="27"/>
  <c r="H55" i="27"/>
  <c r="H72" i="27"/>
  <c r="AA35" i="27"/>
  <c r="H140" i="27"/>
  <c r="Z56" i="27"/>
  <c r="AA63" i="27" s="1"/>
  <c r="N79" i="27" s="1"/>
  <c r="N90" i="27" s="1"/>
  <c r="Z36" i="27"/>
  <c r="M52" i="27"/>
  <c r="H106" i="27"/>
  <c r="H157" i="27"/>
  <c r="AE36" i="27"/>
  <c r="M32" i="27"/>
  <c r="L41" i="27" s="1"/>
  <c r="L71" i="27" s="1"/>
  <c r="L82" i="27" s="1"/>
  <c r="H21" i="27"/>
  <c r="H38" i="27"/>
  <c r="L55" i="27"/>
  <c r="H123" i="27"/>
  <c r="H174" i="27"/>
  <c r="Q55" i="27"/>
  <c r="L35" i="27"/>
  <c r="V55" i="27"/>
  <c r="W32" i="27"/>
  <c r="AA55" i="27"/>
  <c r="Z32" i="27"/>
  <c r="W52" i="27"/>
  <c r="AF55" i="27"/>
  <c r="AB32" i="27"/>
  <c r="K36" i="27"/>
  <c r="L38" i="27"/>
  <c r="Z52" i="27"/>
  <c r="AE32" i="27"/>
  <c r="Q38" i="27"/>
  <c r="AB52" i="27"/>
  <c r="K56" i="27"/>
  <c r="L58" i="27"/>
  <c r="U32" i="27"/>
  <c r="AE56" i="27"/>
  <c r="AG32" i="27"/>
  <c r="V38" i="27"/>
  <c r="P56" i="27"/>
  <c r="U36" i="27"/>
  <c r="AF38" i="27"/>
  <c r="AA58" i="27"/>
  <c r="P32" i="27"/>
  <c r="R32" i="27"/>
  <c r="P52" i="27"/>
  <c r="R52" i="27"/>
  <c r="U52" i="27"/>
  <c r="P36" i="27"/>
  <c r="AE52" i="27"/>
  <c r="Q58" i="27"/>
  <c r="AA38" i="27"/>
  <c r="V58" i="27"/>
  <c r="H106" i="26"/>
  <c r="H89" i="26"/>
  <c r="H72" i="26"/>
  <c r="H55" i="26"/>
  <c r="H38" i="26"/>
  <c r="H21" i="26"/>
  <c r="M32" i="26"/>
  <c r="Z36" i="26"/>
  <c r="K52" i="26"/>
  <c r="P32" i="26"/>
  <c r="M52" i="26"/>
  <c r="Z56" i="26"/>
  <c r="R32" i="26"/>
  <c r="AE36" i="26"/>
  <c r="P52" i="26"/>
  <c r="U32" i="26"/>
  <c r="R52" i="26"/>
  <c r="AE56" i="26"/>
  <c r="W32" i="26"/>
  <c r="U52" i="26"/>
  <c r="Z32" i="26"/>
  <c r="W52" i="26"/>
  <c r="AB32" i="26"/>
  <c r="K36" i="26"/>
  <c r="L38" i="26"/>
  <c r="Z52" i="26"/>
  <c r="AE32" i="26"/>
  <c r="Q38" i="26"/>
  <c r="AB52" i="26"/>
  <c r="K56" i="26"/>
  <c r="L58" i="26"/>
  <c r="AG32" i="26"/>
  <c r="P36" i="26"/>
  <c r="V38" i="26"/>
  <c r="AE52" i="26"/>
  <c r="Q58" i="26"/>
  <c r="AA38" i="26"/>
  <c r="P56" i="26"/>
  <c r="V58" i="26"/>
  <c r="U36" i="26"/>
  <c r="AF38" i="26"/>
  <c r="AA58" i="26"/>
  <c r="H106" i="25"/>
  <c r="H89" i="25"/>
  <c r="H72" i="25"/>
  <c r="H55" i="25"/>
  <c r="H38" i="25"/>
  <c r="H21" i="25"/>
  <c r="M32" i="25"/>
  <c r="Z36" i="25"/>
  <c r="AB32" i="25"/>
  <c r="U36" i="25"/>
  <c r="AE36" i="25"/>
  <c r="Z52" i="25"/>
  <c r="AC62" i="25" s="1"/>
  <c r="O79" i="25" s="1"/>
  <c r="O90" i="25" s="1"/>
  <c r="K52" i="25"/>
  <c r="P36" i="25"/>
  <c r="K56" i="25"/>
  <c r="K36" i="25"/>
  <c r="G6" i="25"/>
  <c r="L35" i="25" s="1"/>
  <c r="AF58" i="25"/>
  <c r="AA58" i="25"/>
  <c r="V58" i="25"/>
  <c r="Q58" i="25"/>
  <c r="L38" i="25"/>
  <c r="AA41" i="25"/>
  <c r="L74" i="25" s="1"/>
  <c r="L85" i="25" s="1"/>
  <c r="V63" i="25"/>
  <c r="N78" i="25" s="1"/>
  <c r="N89" i="25" s="1"/>
  <c r="V62" i="25"/>
  <c r="V38" i="25"/>
  <c r="P32" i="25"/>
  <c r="AE32" i="25"/>
  <c r="Q38" i="25"/>
  <c r="M52" i="25"/>
  <c r="AB52" i="25"/>
  <c r="Z56" i="25"/>
  <c r="R32" i="25"/>
  <c r="AG32" i="25"/>
  <c r="P52" i="25"/>
  <c r="AE52" i="25"/>
  <c r="U32" i="25"/>
  <c r="AA38" i="25"/>
  <c r="R52" i="25"/>
  <c r="AG52" i="25"/>
  <c r="P56" i="25"/>
  <c r="AE56" i="25"/>
  <c r="L61" i="25"/>
  <c r="L76" i="25" s="1"/>
  <c r="L87" i="25" s="1"/>
  <c r="W32" i="25"/>
  <c r="AF38" i="25"/>
  <c r="U52" i="25"/>
  <c r="K32" i="25"/>
  <c r="I10" i="24"/>
  <c r="I11" i="24"/>
  <c r="I8" i="24"/>
  <c r="I7" i="24"/>
  <c r="H106" i="24"/>
  <c r="H89" i="24"/>
  <c r="H72" i="24"/>
  <c r="H55" i="24"/>
  <c r="F6" i="24"/>
  <c r="AE56" i="24" s="1"/>
  <c r="AF63" i="24" s="1"/>
  <c r="N80" i="24" s="1"/>
  <c r="N91" i="24" s="1"/>
  <c r="H38" i="24"/>
  <c r="H6" i="24"/>
  <c r="Q58" i="24" s="1"/>
  <c r="G7" i="24"/>
  <c r="G6" i="24" s="1"/>
  <c r="Q55" i="24" s="1"/>
  <c r="U52" i="24"/>
  <c r="K32" i="24"/>
  <c r="Z32" i="24"/>
  <c r="AF61" i="24"/>
  <c r="L80" i="24" s="1"/>
  <c r="L91" i="24" s="1"/>
  <c r="AH62" i="24"/>
  <c r="W32" i="24"/>
  <c r="R52" i="24"/>
  <c r="M32" i="24"/>
  <c r="AB32" i="24"/>
  <c r="W52" i="24"/>
  <c r="AG52" i="24"/>
  <c r="P32" i="24"/>
  <c r="AE32" i="24"/>
  <c r="K52" i="24"/>
  <c r="Z52" i="24"/>
  <c r="R32" i="24"/>
  <c r="AG32" i="24"/>
  <c r="M52" i="24"/>
  <c r="U32" i="24"/>
  <c r="P52" i="24"/>
  <c r="X42" i="28" l="1"/>
  <c r="O73" i="28" s="1"/>
  <c r="O84" i="28" s="1"/>
  <c r="N36" i="28"/>
  <c r="L42" i="28" s="1"/>
  <c r="S56" i="28"/>
  <c r="Q63" i="28" s="1"/>
  <c r="N77" i="28" s="1"/>
  <c r="N88" i="28" s="1"/>
  <c r="AH56" i="28"/>
  <c r="S36" i="28"/>
  <c r="Q43" i="28" s="1"/>
  <c r="N72" i="28" s="1"/>
  <c r="N83" i="28" s="1"/>
  <c r="X56" i="28"/>
  <c r="V62" i="28" s="1"/>
  <c r="AH36" i="28"/>
  <c r="AF42" i="28" s="1"/>
  <c r="M75" i="28" s="1"/>
  <c r="M86" i="28" s="1"/>
  <c r="N56" i="28"/>
  <c r="L62" i="28" s="1"/>
  <c r="AC36" i="28"/>
  <c r="AA43" i="28" s="1"/>
  <c r="N74" i="28" s="1"/>
  <c r="N85" i="28" s="1"/>
  <c r="AC56" i="28"/>
  <c r="AC36" i="27"/>
  <c r="AA42" i="27" s="1"/>
  <c r="M74" i="27" s="1"/>
  <c r="M85" i="27" s="1"/>
  <c r="S56" i="27"/>
  <c r="N36" i="27"/>
  <c r="L43" i="27" s="1"/>
  <c r="N71" i="27" s="1"/>
  <c r="N82" i="27" s="1"/>
  <c r="AH56" i="27"/>
  <c r="N56" i="27"/>
  <c r="L63" i="27" s="1"/>
  <c r="N76" i="27" s="1"/>
  <c r="N87" i="27" s="1"/>
  <c r="X56" i="27"/>
  <c r="S36" i="27"/>
  <c r="Q43" i="27" s="1"/>
  <c r="N72" i="27" s="1"/>
  <c r="N83" i="27" s="1"/>
  <c r="AH36" i="27"/>
  <c r="AF43" i="27" s="1"/>
  <c r="N75" i="27" s="1"/>
  <c r="N86" i="27" s="1"/>
  <c r="AC56" i="27"/>
  <c r="V62" i="27"/>
  <c r="M78" i="27" s="1"/>
  <c r="M89" i="27" s="1"/>
  <c r="S36" i="26"/>
  <c r="Q43" i="26" s="1"/>
  <c r="N72" i="26" s="1"/>
  <c r="N83" i="26" s="1"/>
  <c r="N36" i="26"/>
  <c r="L43" i="26" s="1"/>
  <c r="N71" i="26" s="1"/>
  <c r="N82" i="26" s="1"/>
  <c r="AH36" i="26"/>
  <c r="AF43" i="26" s="1"/>
  <c r="N75" i="26" s="1"/>
  <c r="N86" i="26" s="1"/>
  <c r="AC56" i="26"/>
  <c r="S56" i="26"/>
  <c r="AH56" i="26"/>
  <c r="AC36" i="26"/>
  <c r="AA43" i="26" s="1"/>
  <c r="N74" i="26" s="1"/>
  <c r="N85" i="26" s="1"/>
  <c r="X56" i="26"/>
  <c r="V63" i="26" s="1"/>
  <c r="N78" i="26" s="1"/>
  <c r="N89" i="26" s="1"/>
  <c r="N56" i="26"/>
  <c r="L62" i="26" s="1"/>
  <c r="G6" i="26"/>
  <c r="V35" i="26" s="1"/>
  <c r="L55" i="26"/>
  <c r="AF35" i="26"/>
  <c r="AF42" i="26" s="1"/>
  <c r="AA62" i="28"/>
  <c r="M79" i="28" s="1"/>
  <c r="M90" i="28" s="1"/>
  <c r="V63" i="27"/>
  <c r="N78" i="27" s="1"/>
  <c r="N89" i="27" s="1"/>
  <c r="N62" i="27"/>
  <c r="O76" i="27" s="1"/>
  <c r="O87" i="27" s="1"/>
  <c r="AA62" i="27"/>
  <c r="M79" i="27" s="1"/>
  <c r="M90" i="27" s="1"/>
  <c r="L61" i="27"/>
  <c r="L76" i="27" s="1"/>
  <c r="L87" i="27" s="1"/>
  <c r="L61" i="28"/>
  <c r="L76" i="28" s="1"/>
  <c r="L87" i="28" s="1"/>
  <c r="Q41" i="28"/>
  <c r="L72" i="28" s="1"/>
  <c r="L83" i="28" s="1"/>
  <c r="L41" i="26"/>
  <c r="L71" i="26" s="1"/>
  <c r="L82" i="26" s="1"/>
  <c r="Q61" i="28"/>
  <c r="L77" i="28" s="1"/>
  <c r="L88" i="28" s="1"/>
  <c r="AA61" i="28"/>
  <c r="L79" i="28" s="1"/>
  <c r="L90" i="28" s="1"/>
  <c r="AC62" i="28"/>
  <c r="V43" i="28"/>
  <c r="N73" i="28" s="1"/>
  <c r="N84" i="28" s="1"/>
  <c r="V42" i="28"/>
  <c r="AF41" i="28"/>
  <c r="L75" i="28" s="1"/>
  <c r="L86" i="28" s="1"/>
  <c r="AF61" i="28"/>
  <c r="L80" i="28" s="1"/>
  <c r="L91" i="28" s="1"/>
  <c r="AH62" i="28"/>
  <c r="AA41" i="28"/>
  <c r="L74" i="28" s="1"/>
  <c r="L85" i="28" s="1"/>
  <c r="L41" i="28"/>
  <c r="L71" i="28" s="1"/>
  <c r="L82" i="28" s="1"/>
  <c r="AF62" i="28"/>
  <c r="AF63" i="28"/>
  <c r="N80" i="28" s="1"/>
  <c r="N91" i="28" s="1"/>
  <c r="V61" i="28"/>
  <c r="L78" i="28" s="1"/>
  <c r="L89" i="28" s="1"/>
  <c r="AF63" i="27"/>
  <c r="N80" i="27" s="1"/>
  <c r="N91" i="27" s="1"/>
  <c r="AF62" i="27"/>
  <c r="X42" i="27"/>
  <c r="V41" i="27"/>
  <c r="L73" i="27" s="1"/>
  <c r="L84" i="27" s="1"/>
  <c r="S62" i="27"/>
  <c r="Q61" i="27"/>
  <c r="L77" i="27" s="1"/>
  <c r="L88" i="27" s="1"/>
  <c r="AA41" i="27"/>
  <c r="L74" i="27" s="1"/>
  <c r="L85" i="27" s="1"/>
  <c r="V43" i="27"/>
  <c r="N73" i="27" s="1"/>
  <c r="N84" i="27" s="1"/>
  <c r="V42" i="27"/>
  <c r="Q41" i="27"/>
  <c r="L72" i="27" s="1"/>
  <c r="L83" i="27" s="1"/>
  <c r="AF61" i="27"/>
  <c r="L80" i="27" s="1"/>
  <c r="L91" i="27" s="1"/>
  <c r="AH62" i="27"/>
  <c r="Q62" i="27"/>
  <c r="Q63" i="27"/>
  <c r="N77" i="27" s="1"/>
  <c r="N88" i="27" s="1"/>
  <c r="AF41" i="27"/>
  <c r="L75" i="27" s="1"/>
  <c r="L86" i="27" s="1"/>
  <c r="X62" i="27"/>
  <c r="V61" i="27"/>
  <c r="L78" i="27" s="1"/>
  <c r="L89" i="27" s="1"/>
  <c r="AA61" i="27"/>
  <c r="L79" i="27" s="1"/>
  <c r="L90" i="27" s="1"/>
  <c r="AC62" i="27"/>
  <c r="Q41" i="26"/>
  <c r="L72" i="26" s="1"/>
  <c r="L83" i="26" s="1"/>
  <c r="AA41" i="26"/>
  <c r="L74" i="26" s="1"/>
  <c r="L85" i="26" s="1"/>
  <c r="V43" i="26"/>
  <c r="N73" i="26" s="1"/>
  <c r="N84" i="26" s="1"/>
  <c r="Q63" i="26"/>
  <c r="N77" i="26" s="1"/>
  <c r="N88" i="26" s="1"/>
  <c r="AF41" i="26"/>
  <c r="L75" i="26" s="1"/>
  <c r="L86" i="26" s="1"/>
  <c r="AA63" i="26"/>
  <c r="N79" i="26" s="1"/>
  <c r="N90" i="26" s="1"/>
  <c r="AA61" i="26"/>
  <c r="L79" i="26" s="1"/>
  <c r="L90" i="26" s="1"/>
  <c r="AF61" i="26"/>
  <c r="L80" i="26" s="1"/>
  <c r="L91" i="26" s="1"/>
  <c r="V41" i="26"/>
  <c r="L73" i="26" s="1"/>
  <c r="L84" i="26" s="1"/>
  <c r="L61" i="26"/>
  <c r="L76" i="26" s="1"/>
  <c r="L87" i="26" s="1"/>
  <c r="Q61" i="26"/>
  <c r="L77" i="26" s="1"/>
  <c r="L88" i="26" s="1"/>
  <c r="V61" i="26"/>
  <c r="L78" i="26" s="1"/>
  <c r="L89" i="26" s="1"/>
  <c r="AF63" i="26"/>
  <c r="N80" i="26" s="1"/>
  <c r="N91" i="26" s="1"/>
  <c r="AA61" i="25"/>
  <c r="L79" i="25" s="1"/>
  <c r="L90" i="25" s="1"/>
  <c r="AF41" i="25"/>
  <c r="L75" i="25" s="1"/>
  <c r="L86" i="25" s="1"/>
  <c r="AA35" i="25"/>
  <c r="V41" i="25"/>
  <c r="L73" i="25" s="1"/>
  <c r="L84" i="25" s="1"/>
  <c r="AA63" i="25"/>
  <c r="N79" i="25" s="1"/>
  <c r="N90" i="25" s="1"/>
  <c r="AA62" i="25"/>
  <c r="L41" i="25"/>
  <c r="L71" i="25" s="1"/>
  <c r="L82" i="25" s="1"/>
  <c r="Q62" i="25"/>
  <c r="Q63" i="25"/>
  <c r="N77" i="25" s="1"/>
  <c r="N88" i="25" s="1"/>
  <c r="Q61" i="25"/>
  <c r="L77" i="25" s="1"/>
  <c r="L88" i="25" s="1"/>
  <c r="S62" i="25"/>
  <c r="V61" i="25"/>
  <c r="L78" i="25" s="1"/>
  <c r="L89" i="25" s="1"/>
  <c r="X62" i="25"/>
  <c r="L55" i="25"/>
  <c r="AF55" i="25"/>
  <c r="AA55" i="25"/>
  <c r="V55" i="25"/>
  <c r="Q55" i="25"/>
  <c r="Q41" i="25"/>
  <c r="L72" i="25" s="1"/>
  <c r="L83" i="25" s="1"/>
  <c r="V35" i="25"/>
  <c r="AF62" i="25"/>
  <c r="AF63" i="25"/>
  <c r="N80" i="25" s="1"/>
  <c r="N91" i="25" s="1"/>
  <c r="AH62" i="25"/>
  <c r="AF61" i="25"/>
  <c r="L80" i="25" s="1"/>
  <c r="L91" i="25" s="1"/>
  <c r="I6" i="25"/>
  <c r="N36" i="25" s="1"/>
  <c r="M78" i="25"/>
  <c r="M89" i="25" s="1"/>
  <c r="Q35" i="25"/>
  <c r="AF35" i="25"/>
  <c r="I6" i="24"/>
  <c r="AC56" i="24" s="1"/>
  <c r="P56" i="24"/>
  <c r="K56" i="24"/>
  <c r="U56" i="24"/>
  <c r="AE36" i="24"/>
  <c r="U36" i="24"/>
  <c r="P36" i="24"/>
  <c r="Z36" i="24"/>
  <c r="K36" i="24"/>
  <c r="Z56" i="24"/>
  <c r="AA62" i="24" s="1"/>
  <c r="AF62" i="24"/>
  <c r="M80" i="24" s="1"/>
  <c r="M91" i="24" s="1"/>
  <c r="L55" i="24"/>
  <c r="V55" i="24"/>
  <c r="L35" i="24"/>
  <c r="AA55" i="24"/>
  <c r="AF35" i="24"/>
  <c r="AF55" i="24"/>
  <c r="V35" i="24"/>
  <c r="Q35" i="24"/>
  <c r="AA35" i="24"/>
  <c r="AA58" i="24"/>
  <c r="AA38" i="24"/>
  <c r="Q38" i="24"/>
  <c r="L58" i="24"/>
  <c r="AF58" i="24"/>
  <c r="AF38" i="24"/>
  <c r="V38" i="24"/>
  <c r="V58" i="24"/>
  <c r="L38" i="24"/>
  <c r="V61" i="24"/>
  <c r="L78" i="24" s="1"/>
  <c r="L89" i="24" s="1"/>
  <c r="L41" i="24"/>
  <c r="L71" i="24" s="1"/>
  <c r="L82" i="24" s="1"/>
  <c r="AA41" i="24"/>
  <c r="L74" i="24" s="1"/>
  <c r="L85" i="24" s="1"/>
  <c r="Q41" i="24"/>
  <c r="L72" i="24" s="1"/>
  <c r="L83" i="24" s="1"/>
  <c r="O80" i="24"/>
  <c r="O91" i="24" s="1"/>
  <c r="L61" i="24"/>
  <c r="L76" i="24" s="1"/>
  <c r="L87" i="24" s="1"/>
  <c r="V41" i="24"/>
  <c r="L73" i="24" s="1"/>
  <c r="L84" i="24" s="1"/>
  <c r="Q61" i="24"/>
  <c r="L77" i="24" s="1"/>
  <c r="L88" i="24" s="1"/>
  <c r="AA61" i="24"/>
  <c r="L79" i="24" s="1"/>
  <c r="L90" i="24" s="1"/>
  <c r="AC62" i="24"/>
  <c r="AF41" i="24"/>
  <c r="L75" i="24" s="1"/>
  <c r="L86" i="24" s="1"/>
  <c r="AF43" i="28" l="1"/>
  <c r="N75" i="28" s="1"/>
  <c r="N86" i="28" s="1"/>
  <c r="N62" i="28"/>
  <c r="O76" i="28" s="1"/>
  <c r="O87" i="28" s="1"/>
  <c r="L63" i="28"/>
  <c r="N76" i="28" s="1"/>
  <c r="N87" i="28" s="1"/>
  <c r="AH42" i="28"/>
  <c r="Q42" i="28"/>
  <c r="M72" i="28" s="1"/>
  <c r="M83" i="28" s="1"/>
  <c r="S42" i="28"/>
  <c r="O72" i="28" s="1"/>
  <c r="O83" i="28" s="1"/>
  <c r="V63" i="28"/>
  <c r="N78" i="28" s="1"/>
  <c r="N89" i="28" s="1"/>
  <c r="X62" i="28"/>
  <c r="O78" i="28" s="1"/>
  <c r="O89" i="28" s="1"/>
  <c r="Q62" i="28"/>
  <c r="M77" i="28" s="1"/>
  <c r="M88" i="28" s="1"/>
  <c r="S62" i="28"/>
  <c r="O77" i="28" s="1"/>
  <c r="O88" i="28" s="1"/>
  <c r="AA42" i="28"/>
  <c r="M74" i="28" s="1"/>
  <c r="M85" i="28" s="1"/>
  <c r="N42" i="28"/>
  <c r="O71" i="28" s="1"/>
  <c r="O82" i="28" s="1"/>
  <c r="AC42" i="28"/>
  <c r="O74" i="28" s="1"/>
  <c r="O85" i="28" s="1"/>
  <c r="L43" i="28"/>
  <c r="N71" i="28" s="1"/>
  <c r="N82" i="28" s="1"/>
  <c r="AC42" i="27"/>
  <c r="O74" i="27" s="1"/>
  <c r="O85" i="27" s="1"/>
  <c r="N42" i="27"/>
  <c r="O71" i="27" s="1"/>
  <c r="O82" i="27" s="1"/>
  <c r="Q42" i="27"/>
  <c r="M72" i="27" s="1"/>
  <c r="M83" i="27" s="1"/>
  <c r="L62" i="27"/>
  <c r="M76" i="27" s="1"/>
  <c r="M87" i="27" s="1"/>
  <c r="AF42" i="27"/>
  <c r="M75" i="27" s="1"/>
  <c r="M86" i="27" s="1"/>
  <c r="S42" i="27"/>
  <c r="O72" i="27" s="1"/>
  <c r="O83" i="27" s="1"/>
  <c r="AH42" i="27"/>
  <c r="O75" i="27" s="1"/>
  <c r="O86" i="27" s="1"/>
  <c r="L42" i="27"/>
  <c r="M71" i="27" s="1"/>
  <c r="M82" i="27" s="1"/>
  <c r="AA43" i="27"/>
  <c r="N74" i="27" s="1"/>
  <c r="N85" i="27" s="1"/>
  <c r="L63" i="26"/>
  <c r="N76" i="26" s="1"/>
  <c r="N87" i="26" s="1"/>
  <c r="N93" i="26" s="1"/>
  <c r="N62" i="26"/>
  <c r="O76" i="26" s="1"/>
  <c r="O87" i="26" s="1"/>
  <c r="X42" i="26"/>
  <c r="O73" i="26" s="1"/>
  <c r="O84" i="26" s="1"/>
  <c r="V42" i="26"/>
  <c r="M73" i="26" s="1"/>
  <c r="M84" i="26" s="1"/>
  <c r="V55" i="26"/>
  <c r="AH42" i="26"/>
  <c r="O75" i="26" s="1"/>
  <c r="O86" i="26" s="1"/>
  <c r="AF55" i="26"/>
  <c r="Q35" i="26"/>
  <c r="L35" i="26"/>
  <c r="Q55" i="26"/>
  <c r="AA35" i="26"/>
  <c r="AA55" i="26"/>
  <c r="AH36" i="24"/>
  <c r="AF42" i="24" s="1"/>
  <c r="M75" i="24" s="1"/>
  <c r="M86" i="24" s="1"/>
  <c r="N56" i="24"/>
  <c r="L63" i="24" s="1"/>
  <c r="N76" i="24" s="1"/>
  <c r="N87" i="24" s="1"/>
  <c r="AA63" i="24"/>
  <c r="N79" i="24" s="1"/>
  <c r="N90" i="24" s="1"/>
  <c r="L93" i="26"/>
  <c r="M71" i="28"/>
  <c r="M82" i="28" s="1"/>
  <c r="O75" i="28"/>
  <c r="O86" i="28" s="1"/>
  <c r="M80" i="28"/>
  <c r="M91" i="28" s="1"/>
  <c r="L93" i="28"/>
  <c r="M73" i="28"/>
  <c r="M84" i="28" s="1"/>
  <c r="O80" i="28"/>
  <c r="O91" i="28" s="1"/>
  <c r="M78" i="28"/>
  <c r="M89" i="28" s="1"/>
  <c r="O79" i="28"/>
  <c r="O90" i="28" s="1"/>
  <c r="M76" i="28"/>
  <c r="M87" i="28" s="1"/>
  <c r="L93" i="27"/>
  <c r="O80" i="27"/>
  <c r="O91" i="27" s="1"/>
  <c r="O78" i="27"/>
  <c r="O89" i="27" s="1"/>
  <c r="N93" i="27"/>
  <c r="O79" i="27"/>
  <c r="O90" i="27" s="1"/>
  <c r="O77" i="27"/>
  <c r="O88" i="27" s="1"/>
  <c r="M73" i="27"/>
  <c r="M84" i="27" s="1"/>
  <c r="M77" i="27"/>
  <c r="M88" i="27" s="1"/>
  <c r="O73" i="27"/>
  <c r="O84" i="27" s="1"/>
  <c r="M80" i="27"/>
  <c r="M91" i="27" s="1"/>
  <c r="M76" i="26"/>
  <c r="M87" i="26" s="1"/>
  <c r="M75" i="26"/>
  <c r="M86" i="26" s="1"/>
  <c r="L43" i="25"/>
  <c r="N71" i="25" s="1"/>
  <c r="N82" i="25" s="1"/>
  <c r="N42" i="25"/>
  <c r="L42" i="25"/>
  <c r="O77" i="25"/>
  <c r="O88" i="25" s="1"/>
  <c r="M79" i="25"/>
  <c r="M90" i="25" s="1"/>
  <c r="M80" i="25"/>
  <c r="M91" i="25" s="1"/>
  <c r="O78" i="25"/>
  <c r="O89" i="25" s="1"/>
  <c r="L93" i="25"/>
  <c r="AA42" i="25"/>
  <c r="AC42" i="25"/>
  <c r="AH56" i="25"/>
  <c r="S56" i="25"/>
  <c r="X56" i="25"/>
  <c r="AC56" i="25"/>
  <c r="S36" i="25"/>
  <c r="N56" i="25"/>
  <c r="L63" i="25" s="1"/>
  <c r="N76" i="25" s="1"/>
  <c r="N87" i="25" s="1"/>
  <c r="AC36" i="25"/>
  <c r="AA43" i="25" s="1"/>
  <c r="N74" i="25" s="1"/>
  <c r="N85" i="25" s="1"/>
  <c r="X36" i="25"/>
  <c r="V43" i="25" s="1"/>
  <c r="N73" i="25" s="1"/>
  <c r="N84" i="25" s="1"/>
  <c r="AH36" i="25"/>
  <c r="M77" i="25"/>
  <c r="M88" i="25" s="1"/>
  <c r="O80" i="25"/>
  <c r="O91" i="25" s="1"/>
  <c r="AC36" i="24"/>
  <c r="AA43" i="24" s="1"/>
  <c r="N74" i="24" s="1"/>
  <c r="N85" i="24" s="1"/>
  <c r="S56" i="24"/>
  <c r="S62" i="24" s="1"/>
  <c r="O77" i="24" s="1"/>
  <c r="O88" i="24" s="1"/>
  <c r="S36" i="24"/>
  <c r="S42" i="24" s="1"/>
  <c r="O72" i="24" s="1"/>
  <c r="O83" i="24" s="1"/>
  <c r="X36" i="24"/>
  <c r="V43" i="24" s="1"/>
  <c r="N73" i="24" s="1"/>
  <c r="N84" i="24" s="1"/>
  <c r="AH56" i="24"/>
  <c r="N36" i="24"/>
  <c r="L42" i="24" s="1"/>
  <c r="M71" i="24" s="1"/>
  <c r="M82" i="24" s="1"/>
  <c r="X56" i="24"/>
  <c r="V62" i="24" s="1"/>
  <c r="M78" i="24" s="1"/>
  <c r="M89" i="24" s="1"/>
  <c r="L62" i="24"/>
  <c r="M76" i="24" s="1"/>
  <c r="M87" i="24" s="1"/>
  <c r="L93" i="24"/>
  <c r="O79" i="24"/>
  <c r="O90" i="24" s="1"/>
  <c r="M79" i="24"/>
  <c r="M90" i="24" s="1"/>
  <c r="AH42" i="24" l="1"/>
  <c r="O75" i="24" s="1"/>
  <c r="O86" i="24" s="1"/>
  <c r="AA42" i="24"/>
  <c r="M74" i="24" s="1"/>
  <c r="M85" i="24" s="1"/>
  <c r="N62" i="24"/>
  <c r="O76" i="24" s="1"/>
  <c r="O87" i="24" s="1"/>
  <c r="AF43" i="24"/>
  <c r="N75" i="24" s="1"/>
  <c r="N86" i="24" s="1"/>
  <c r="N93" i="28"/>
  <c r="AC62" i="26"/>
  <c r="O79" i="26" s="1"/>
  <c r="O90" i="26" s="1"/>
  <c r="AA62" i="26"/>
  <c r="M79" i="26" s="1"/>
  <c r="M90" i="26" s="1"/>
  <c r="AA42" i="26"/>
  <c r="M74" i="26" s="1"/>
  <c r="M85" i="26" s="1"/>
  <c r="AC42" i="26"/>
  <c r="O74" i="26" s="1"/>
  <c r="O85" i="26" s="1"/>
  <c r="Q62" i="26"/>
  <c r="M77" i="26" s="1"/>
  <c r="M88" i="26" s="1"/>
  <c r="S62" i="26"/>
  <c r="O77" i="26" s="1"/>
  <c r="O88" i="26" s="1"/>
  <c r="L42" i="26"/>
  <c r="M71" i="26" s="1"/>
  <c r="M82" i="26" s="1"/>
  <c r="N42" i="26"/>
  <c r="O71" i="26" s="1"/>
  <c r="O82" i="26" s="1"/>
  <c r="S42" i="26"/>
  <c r="O72" i="26" s="1"/>
  <c r="O83" i="26" s="1"/>
  <c r="Q42" i="26"/>
  <c r="M72" i="26" s="1"/>
  <c r="M83" i="26" s="1"/>
  <c r="AF62" i="26"/>
  <c r="M80" i="26" s="1"/>
  <c r="M91" i="26" s="1"/>
  <c r="AH62" i="26"/>
  <c r="O80" i="26" s="1"/>
  <c r="O91" i="26" s="1"/>
  <c r="V62" i="26"/>
  <c r="M78" i="26" s="1"/>
  <c r="M89" i="26" s="1"/>
  <c r="X62" i="26"/>
  <c r="O78" i="26" s="1"/>
  <c r="O89" i="26" s="1"/>
  <c r="Q43" i="24"/>
  <c r="N72" i="24" s="1"/>
  <c r="N83" i="24" s="1"/>
  <c r="N42" i="24"/>
  <c r="O71" i="24" s="1"/>
  <c r="O82" i="24" s="1"/>
  <c r="AC42" i="24"/>
  <c r="O74" i="24" s="1"/>
  <c r="O85" i="24" s="1"/>
  <c r="Q63" i="24"/>
  <c r="N77" i="24" s="1"/>
  <c r="N88" i="24" s="1"/>
  <c r="Q62" i="24"/>
  <c r="M77" i="24" s="1"/>
  <c r="M88" i="24" s="1"/>
  <c r="V63" i="24"/>
  <c r="N78" i="24" s="1"/>
  <c r="N89" i="24" s="1"/>
  <c r="X42" i="24"/>
  <c r="O73" i="24" s="1"/>
  <c r="O84" i="24" s="1"/>
  <c r="X62" i="24"/>
  <c r="O78" i="24" s="1"/>
  <c r="O89" i="24" s="1"/>
  <c r="L43" i="24"/>
  <c r="N71" i="24" s="1"/>
  <c r="N82" i="24" s="1"/>
  <c r="O93" i="28"/>
  <c r="M93" i="28"/>
  <c r="O93" i="27"/>
  <c r="P46" i="27" s="1"/>
  <c r="M93" i="27"/>
  <c r="P45" i="27" s="1"/>
  <c r="X42" i="25"/>
  <c r="O73" i="25" s="1"/>
  <c r="O84" i="25" s="1"/>
  <c r="V42" i="25"/>
  <c r="M73" i="25" s="1"/>
  <c r="M84" i="25" s="1"/>
  <c r="N62" i="25"/>
  <c r="Q43" i="25"/>
  <c r="N72" i="25" s="1"/>
  <c r="N83" i="25" s="1"/>
  <c r="S42" i="25"/>
  <c r="O71" i="25"/>
  <c r="O82" i="25" s="1"/>
  <c r="O74" i="25"/>
  <c r="O85" i="25" s="1"/>
  <c r="M74" i="25"/>
  <c r="M85" i="25" s="1"/>
  <c r="L62" i="25"/>
  <c r="AF43" i="25"/>
  <c r="N75" i="25" s="1"/>
  <c r="N86" i="25" s="1"/>
  <c r="N93" i="25" s="1"/>
  <c r="AH42" i="25"/>
  <c r="M71" i="25"/>
  <c r="M82" i="25" s="1"/>
  <c r="Q42" i="25"/>
  <c r="AF42" i="25"/>
  <c r="Q42" i="24"/>
  <c r="M72" i="24" s="1"/>
  <c r="M83" i="24" s="1"/>
  <c r="V42" i="24"/>
  <c r="M73" i="24" s="1"/>
  <c r="M84" i="24" s="1"/>
  <c r="O93" i="26" l="1"/>
  <c r="K66" i="26" s="1"/>
  <c r="M93" i="26"/>
  <c r="Z65" i="26" s="1"/>
  <c r="N93" i="24"/>
  <c r="O93" i="24"/>
  <c r="Z66" i="24" s="1"/>
  <c r="Z45" i="27"/>
  <c r="M93" i="24"/>
  <c r="U45" i="24" s="1"/>
  <c r="P66" i="27"/>
  <c r="U46" i="27"/>
  <c r="K66" i="27"/>
  <c r="K46" i="27"/>
  <c r="Z46" i="27"/>
  <c r="AE46" i="27"/>
  <c r="AE66" i="27"/>
  <c r="Z66" i="27"/>
  <c r="U66" i="27"/>
  <c r="Z65" i="28"/>
  <c r="Z45" i="28"/>
  <c r="AE45" i="28"/>
  <c r="K45" i="28"/>
  <c r="U65" i="28"/>
  <c r="U45" i="28"/>
  <c r="K65" i="28"/>
  <c r="P65" i="28"/>
  <c r="P45" i="28"/>
  <c r="AE65" i="28"/>
  <c r="P46" i="28"/>
  <c r="K66" i="28"/>
  <c r="U46" i="28"/>
  <c r="AE66" i="28"/>
  <c r="U66" i="28"/>
  <c r="Z66" i="28"/>
  <c r="K46" i="28"/>
  <c r="AE46" i="28"/>
  <c r="Z46" i="28"/>
  <c r="P66" i="28"/>
  <c r="K45" i="27"/>
  <c r="AE45" i="27"/>
  <c r="U65" i="27"/>
  <c r="Z65" i="27"/>
  <c r="AE65" i="27"/>
  <c r="K65" i="27"/>
  <c r="U45" i="27"/>
  <c r="P65" i="27"/>
  <c r="K65" i="26"/>
  <c r="O72" i="25"/>
  <c r="O83" i="25" s="1"/>
  <c r="O75" i="25"/>
  <c r="O86" i="25" s="1"/>
  <c r="M72" i="25"/>
  <c r="M83" i="25" s="1"/>
  <c r="O76" i="25"/>
  <c r="O87" i="25" s="1"/>
  <c r="M75" i="25"/>
  <c r="M86" i="25" s="1"/>
  <c r="M76" i="25"/>
  <c r="M87" i="25" s="1"/>
  <c r="AE66" i="24"/>
  <c r="M1389" i="2"/>
  <c r="I1389" i="2"/>
  <c r="M1388" i="2"/>
  <c r="I1388" i="2"/>
  <c r="W1387" i="2"/>
  <c r="T1387" i="2"/>
  <c r="M1387" i="2"/>
  <c r="K1387" i="2"/>
  <c r="I1387" i="2"/>
  <c r="M1386" i="2"/>
  <c r="I1386" i="2"/>
  <c r="M1385" i="2"/>
  <c r="I1385" i="2"/>
  <c r="J1384" i="2" s="1"/>
  <c r="W1384" i="2"/>
  <c r="T1384" i="2"/>
  <c r="M1384" i="2"/>
  <c r="I1384" i="2"/>
  <c r="W1383" i="2"/>
  <c r="T1383" i="2"/>
  <c r="M1383" i="2"/>
  <c r="I1383" i="2"/>
  <c r="J1383" i="2" s="1"/>
  <c r="W1382" i="2"/>
  <c r="T1382" i="2"/>
  <c r="M1382" i="2"/>
  <c r="I1382" i="2"/>
  <c r="J1382" i="2" s="1"/>
  <c r="M1381" i="2"/>
  <c r="I1381" i="2"/>
  <c r="M1380" i="2"/>
  <c r="I1380" i="2"/>
  <c r="K1379" i="2" s="1"/>
  <c r="L1379" i="2" s="1"/>
  <c r="W1379" i="2"/>
  <c r="T1379" i="2"/>
  <c r="M1379" i="2"/>
  <c r="I1379" i="2"/>
  <c r="J1379" i="2" s="1"/>
  <c r="M1378" i="2"/>
  <c r="I1378" i="2"/>
  <c r="M1377" i="2"/>
  <c r="I1377" i="2"/>
  <c r="W1376" i="2"/>
  <c r="T1376" i="2"/>
  <c r="M1376" i="2"/>
  <c r="I1376" i="2"/>
  <c r="K1376" i="2" s="1"/>
  <c r="W1375" i="2"/>
  <c r="T1375" i="2"/>
  <c r="M1375" i="2"/>
  <c r="I1375" i="2"/>
  <c r="J1375" i="2" s="1"/>
  <c r="W1374" i="2"/>
  <c r="T1374" i="2"/>
  <c r="M1374" i="2"/>
  <c r="I1374" i="2"/>
  <c r="J1374" i="2" s="1"/>
  <c r="M1373" i="2"/>
  <c r="I1373" i="2"/>
  <c r="M1372" i="2"/>
  <c r="I1372" i="2"/>
  <c r="W1371" i="2"/>
  <c r="T1371" i="2"/>
  <c r="M1371" i="2"/>
  <c r="I1371" i="2"/>
  <c r="M1370" i="2"/>
  <c r="I1370" i="2"/>
  <c r="M1369" i="2"/>
  <c r="I1369" i="2"/>
  <c r="W1368" i="2"/>
  <c r="T1368" i="2"/>
  <c r="M1368" i="2"/>
  <c r="K1368" i="2"/>
  <c r="I1368" i="2"/>
  <c r="M1367" i="2"/>
  <c r="I1367" i="2"/>
  <c r="W1366" i="2"/>
  <c r="T1366" i="2"/>
  <c r="M1366" i="2"/>
  <c r="I1366" i="2"/>
  <c r="K1366" i="2" s="1"/>
  <c r="W1365" i="2"/>
  <c r="T1365" i="2"/>
  <c r="M1365" i="2"/>
  <c r="I1365" i="2"/>
  <c r="J1365" i="2" s="1"/>
  <c r="M1364" i="2"/>
  <c r="I1364" i="2"/>
  <c r="J1363" i="2" s="1"/>
  <c r="W1363" i="2"/>
  <c r="T1363" i="2"/>
  <c r="M1363" i="2"/>
  <c r="I1363" i="2"/>
  <c r="K1363" i="2" s="1"/>
  <c r="M1362" i="2"/>
  <c r="I1362" i="2"/>
  <c r="M1361" i="2"/>
  <c r="I1361" i="2"/>
  <c r="W1360" i="2"/>
  <c r="T1360" i="2"/>
  <c r="M1360" i="2"/>
  <c r="I1360" i="2"/>
  <c r="K1360" i="2" s="1"/>
  <c r="W1359" i="2"/>
  <c r="T1359" i="2"/>
  <c r="M1359" i="2"/>
  <c r="J1359" i="2"/>
  <c r="I1359" i="2"/>
  <c r="W1358" i="2"/>
  <c r="T1358" i="2"/>
  <c r="M1358" i="2"/>
  <c r="I1358" i="2"/>
  <c r="J1358" i="2" s="1"/>
  <c r="W1357" i="2"/>
  <c r="T1357" i="2"/>
  <c r="M1357" i="2"/>
  <c r="I1357" i="2"/>
  <c r="J1357" i="2" s="1"/>
  <c r="W1356" i="2"/>
  <c r="T1356" i="2"/>
  <c r="M1356" i="2"/>
  <c r="I1356" i="2"/>
  <c r="J1356" i="2" s="1"/>
  <c r="W1355" i="2"/>
  <c r="T1355" i="2"/>
  <c r="M1355" i="2"/>
  <c r="J1355" i="2"/>
  <c r="I1355" i="2"/>
  <c r="W1354" i="2"/>
  <c r="T1354" i="2"/>
  <c r="M1354" i="2"/>
  <c r="I1354" i="2"/>
  <c r="J1354" i="2" s="1"/>
  <c r="W1353" i="2"/>
  <c r="T1353" i="2"/>
  <c r="M1353" i="2"/>
  <c r="I1353" i="2"/>
  <c r="J1353" i="2" s="1"/>
  <c r="W1352" i="2"/>
  <c r="T1352" i="2"/>
  <c r="M1352" i="2"/>
  <c r="J1352" i="2"/>
  <c r="I1352" i="2"/>
  <c r="W1351" i="2"/>
  <c r="T1351" i="2"/>
  <c r="M1351" i="2"/>
  <c r="I1351" i="2"/>
  <c r="J1351" i="2" s="1"/>
  <c r="W1350" i="2"/>
  <c r="T1350" i="2"/>
  <c r="M1350" i="2"/>
  <c r="I1350" i="2"/>
  <c r="J1350" i="2" s="1"/>
  <c r="W1349" i="2"/>
  <c r="T1349" i="2"/>
  <c r="M1349" i="2"/>
  <c r="I1349" i="2"/>
  <c r="J1349" i="2" s="1"/>
  <c r="W1348" i="2"/>
  <c r="T1348" i="2"/>
  <c r="M1348" i="2"/>
  <c r="I1348" i="2"/>
  <c r="J1348" i="2" s="1"/>
  <c r="W1347" i="2"/>
  <c r="T1347" i="2"/>
  <c r="M1347" i="2"/>
  <c r="I1347" i="2"/>
  <c r="J1347" i="2" s="1"/>
  <c r="W1346" i="2"/>
  <c r="T1346" i="2"/>
  <c r="M1346" i="2"/>
  <c r="I1346" i="2"/>
  <c r="J1346" i="2" s="1"/>
  <c r="W1345" i="2"/>
  <c r="T1345" i="2"/>
  <c r="M1345" i="2"/>
  <c r="I1345" i="2"/>
  <c r="J1345" i="2" s="1"/>
  <c r="W1344" i="2"/>
  <c r="T1344" i="2"/>
  <c r="M1344" i="2"/>
  <c r="I1344" i="2"/>
  <c r="J1344" i="2" s="1"/>
  <c r="W1343" i="2"/>
  <c r="T1343" i="2"/>
  <c r="M1343" i="2"/>
  <c r="I1343" i="2"/>
  <c r="J1343" i="2" s="1"/>
  <c r="W1342" i="2"/>
  <c r="T1342" i="2"/>
  <c r="M1342" i="2"/>
  <c r="I1342" i="2"/>
  <c r="J1342" i="2" s="1"/>
  <c r="W1341" i="2"/>
  <c r="T1341" i="2"/>
  <c r="M1341" i="2"/>
  <c r="I1341" i="2"/>
  <c r="J1341" i="2" s="1"/>
  <c r="W1340" i="2"/>
  <c r="T1340" i="2"/>
  <c r="M1340" i="2"/>
  <c r="I1340" i="2"/>
  <c r="J1340" i="2" s="1"/>
  <c r="W1339" i="2"/>
  <c r="T1339" i="2"/>
  <c r="M1339" i="2"/>
  <c r="I1339" i="2"/>
  <c r="J1339" i="2" s="1"/>
  <c r="W1338" i="2"/>
  <c r="T1338" i="2"/>
  <c r="M1338" i="2"/>
  <c r="I1338" i="2"/>
  <c r="J1338" i="2" s="1"/>
  <c r="W1337" i="2"/>
  <c r="T1337" i="2"/>
  <c r="M1337" i="2"/>
  <c r="I1337" i="2"/>
  <c r="J1337" i="2" s="1"/>
  <c r="W1336" i="2"/>
  <c r="T1336" i="2"/>
  <c r="M1336" i="2"/>
  <c r="I1336" i="2"/>
  <c r="J1336" i="2" s="1"/>
  <c r="W1335" i="2"/>
  <c r="T1335" i="2"/>
  <c r="M1335" i="2"/>
  <c r="J1335" i="2"/>
  <c r="I1335" i="2"/>
  <c r="W1334" i="2"/>
  <c r="T1334" i="2"/>
  <c r="M1334" i="2"/>
  <c r="J1334" i="2"/>
  <c r="I1334" i="2"/>
  <c r="W1333" i="2"/>
  <c r="T1333" i="2"/>
  <c r="M1333" i="2"/>
  <c r="I1333" i="2"/>
  <c r="J1333" i="2" s="1"/>
  <c r="W1332" i="2"/>
  <c r="T1332" i="2"/>
  <c r="M1332" i="2"/>
  <c r="I1332" i="2"/>
  <c r="J1332" i="2" s="1"/>
  <c r="W1331" i="2"/>
  <c r="T1331" i="2"/>
  <c r="M1331" i="2"/>
  <c r="J1331" i="2"/>
  <c r="I1331" i="2"/>
  <c r="W1330" i="2"/>
  <c r="T1330" i="2"/>
  <c r="M1330" i="2"/>
  <c r="I1330" i="2"/>
  <c r="J1330" i="2" s="1"/>
  <c r="W1329" i="2"/>
  <c r="T1329" i="2"/>
  <c r="M1329" i="2"/>
  <c r="I1329" i="2"/>
  <c r="J1329" i="2" s="1"/>
  <c r="W1328" i="2"/>
  <c r="T1328" i="2"/>
  <c r="M1328" i="2"/>
  <c r="J1328" i="2"/>
  <c r="I1328" i="2"/>
  <c r="W1327" i="2"/>
  <c r="T1327" i="2"/>
  <c r="M1327" i="2"/>
  <c r="I1327" i="2"/>
  <c r="J1327" i="2" s="1"/>
  <c r="W1326" i="2"/>
  <c r="T1326" i="2"/>
  <c r="M1326" i="2"/>
  <c r="I1326" i="2"/>
  <c r="J1326" i="2" s="1"/>
  <c r="W1325" i="2"/>
  <c r="T1325" i="2"/>
  <c r="M1325" i="2"/>
  <c r="I1325" i="2"/>
  <c r="J1325" i="2" s="1"/>
  <c r="W1324" i="2"/>
  <c r="T1324" i="2"/>
  <c r="M1324" i="2"/>
  <c r="I1324" i="2"/>
  <c r="J1324" i="2" s="1"/>
  <c r="W1323" i="2"/>
  <c r="T1323" i="2"/>
  <c r="M1323" i="2"/>
  <c r="I1323" i="2"/>
  <c r="J1323" i="2" s="1"/>
  <c r="W1322" i="2"/>
  <c r="T1322" i="2"/>
  <c r="M1322" i="2"/>
  <c r="I1322" i="2"/>
  <c r="J1322" i="2" s="1"/>
  <c r="W1321" i="2"/>
  <c r="T1321" i="2"/>
  <c r="M1321" i="2"/>
  <c r="I1321" i="2"/>
  <c r="J1321" i="2" s="1"/>
  <c r="W1320" i="2"/>
  <c r="T1320" i="2"/>
  <c r="M1320" i="2"/>
  <c r="I1320" i="2"/>
  <c r="J1320" i="2" s="1"/>
  <c r="W1319" i="2"/>
  <c r="T1319" i="2"/>
  <c r="M1319" i="2"/>
  <c r="I1319" i="2"/>
  <c r="J1319" i="2" s="1"/>
  <c r="W1318" i="2"/>
  <c r="T1318" i="2"/>
  <c r="M1318" i="2"/>
  <c r="I1318" i="2"/>
  <c r="J1318" i="2" s="1"/>
  <c r="W1317" i="2"/>
  <c r="T1317" i="2"/>
  <c r="M1317" i="2"/>
  <c r="I1317" i="2"/>
  <c r="J1317" i="2" s="1"/>
  <c r="W1316" i="2"/>
  <c r="T1316" i="2"/>
  <c r="M1316" i="2"/>
  <c r="J1316" i="2"/>
  <c r="I1316" i="2"/>
  <c r="W1315" i="2"/>
  <c r="T1315" i="2"/>
  <c r="M1315" i="2"/>
  <c r="I1315" i="2"/>
  <c r="J1315" i="2" s="1"/>
  <c r="W1314" i="2"/>
  <c r="T1314" i="2"/>
  <c r="M1314" i="2"/>
  <c r="I1314" i="2"/>
  <c r="J1314" i="2" s="1"/>
  <c r="W1313" i="2"/>
  <c r="T1313" i="2"/>
  <c r="M1313" i="2"/>
  <c r="I1313" i="2"/>
  <c r="J1313" i="2" s="1"/>
  <c r="W1312" i="2"/>
  <c r="T1312" i="2"/>
  <c r="M1312" i="2"/>
  <c r="I1312" i="2"/>
  <c r="J1312" i="2" s="1"/>
  <c r="W1311" i="2"/>
  <c r="T1311" i="2"/>
  <c r="M1311" i="2"/>
  <c r="I1311" i="2"/>
  <c r="J1311" i="2" s="1"/>
  <c r="W1310" i="2"/>
  <c r="T1310" i="2"/>
  <c r="M1310" i="2"/>
  <c r="I1310" i="2"/>
  <c r="J1310" i="2" s="1"/>
  <c r="W1309" i="2"/>
  <c r="T1309" i="2"/>
  <c r="M1309" i="2"/>
  <c r="I1309" i="2"/>
  <c r="J1309" i="2" s="1"/>
  <c r="W1308" i="2"/>
  <c r="T1308" i="2"/>
  <c r="M1308" i="2"/>
  <c r="I1308" i="2"/>
  <c r="J1308" i="2" s="1"/>
  <c r="W1307" i="2"/>
  <c r="T1307" i="2"/>
  <c r="M1307" i="2"/>
  <c r="I1307" i="2"/>
  <c r="J1307" i="2" s="1"/>
  <c r="W1306" i="2"/>
  <c r="T1306" i="2"/>
  <c r="M1306" i="2"/>
  <c r="I1306" i="2"/>
  <c r="J1306" i="2" s="1"/>
  <c r="W1305" i="2"/>
  <c r="T1305" i="2"/>
  <c r="M1305" i="2"/>
  <c r="I1305" i="2"/>
  <c r="J1305" i="2" s="1"/>
  <c r="W1304" i="2"/>
  <c r="T1304" i="2"/>
  <c r="M1304" i="2"/>
  <c r="I1304" i="2"/>
  <c r="J1304" i="2" s="1"/>
  <c r="W1303" i="2"/>
  <c r="T1303" i="2"/>
  <c r="M1303" i="2"/>
  <c r="I1303" i="2"/>
  <c r="J1303" i="2" s="1"/>
  <c r="W1302" i="2"/>
  <c r="T1302" i="2"/>
  <c r="M1302" i="2"/>
  <c r="I1302" i="2"/>
  <c r="J1302" i="2" s="1"/>
  <c r="W1301" i="2"/>
  <c r="T1301" i="2"/>
  <c r="M1301" i="2"/>
  <c r="I1301" i="2"/>
  <c r="J1301" i="2" s="1"/>
  <c r="W1300" i="2"/>
  <c r="T1300" i="2"/>
  <c r="M1300" i="2"/>
  <c r="I1300" i="2"/>
  <c r="J1300" i="2" s="1"/>
  <c r="W1299" i="2"/>
  <c r="T1299" i="2"/>
  <c r="M1299" i="2"/>
  <c r="I1299" i="2"/>
  <c r="J1299" i="2" s="1"/>
  <c r="W1298" i="2"/>
  <c r="T1298" i="2"/>
  <c r="M1298" i="2"/>
  <c r="I1298" i="2"/>
  <c r="J1298" i="2" s="1"/>
  <c r="W1297" i="2"/>
  <c r="T1297" i="2"/>
  <c r="M1297" i="2"/>
  <c r="I1297" i="2"/>
  <c r="J1297" i="2" s="1"/>
  <c r="W1296" i="2"/>
  <c r="T1296" i="2"/>
  <c r="M1296" i="2"/>
  <c r="I1296" i="2"/>
  <c r="J1296" i="2" s="1"/>
  <c r="W1295" i="2"/>
  <c r="T1295" i="2"/>
  <c r="M1295" i="2"/>
  <c r="I1295" i="2"/>
  <c r="J1295" i="2" s="1"/>
  <c r="W1294" i="2"/>
  <c r="T1294" i="2"/>
  <c r="M1294" i="2"/>
  <c r="I1294" i="2"/>
  <c r="J1294" i="2" s="1"/>
  <c r="W1293" i="2"/>
  <c r="T1293" i="2"/>
  <c r="M1293" i="2"/>
  <c r="I1293" i="2"/>
  <c r="J1293" i="2" s="1"/>
  <c r="W1292" i="2"/>
  <c r="T1292" i="2"/>
  <c r="M1292" i="2"/>
  <c r="I1292" i="2"/>
  <c r="J1292" i="2" s="1"/>
  <c r="W1291" i="2"/>
  <c r="T1291" i="2"/>
  <c r="M1291" i="2"/>
  <c r="I1291" i="2"/>
  <c r="J1291" i="2" s="1"/>
  <c r="W1290" i="2"/>
  <c r="T1290" i="2"/>
  <c r="M1290" i="2"/>
  <c r="I1290" i="2"/>
  <c r="J1290" i="2" s="1"/>
  <c r="W1289" i="2"/>
  <c r="T1289" i="2"/>
  <c r="M1289" i="2"/>
  <c r="I1289" i="2"/>
  <c r="J1289" i="2" s="1"/>
  <c r="W1288" i="2"/>
  <c r="T1288" i="2"/>
  <c r="M1288" i="2"/>
  <c r="I1288" i="2"/>
  <c r="J1288" i="2" s="1"/>
  <c r="W1287" i="2"/>
  <c r="T1287" i="2"/>
  <c r="M1287" i="2"/>
  <c r="I1287" i="2"/>
  <c r="J1287" i="2" s="1"/>
  <c r="W1286" i="2"/>
  <c r="T1286" i="2"/>
  <c r="M1286" i="2"/>
  <c r="I1286" i="2"/>
  <c r="J1286" i="2" s="1"/>
  <c r="W1285" i="2"/>
  <c r="T1285" i="2"/>
  <c r="M1285" i="2"/>
  <c r="I1285" i="2"/>
  <c r="J1285" i="2" s="1"/>
  <c r="W1284" i="2"/>
  <c r="T1284" i="2"/>
  <c r="M1284" i="2"/>
  <c r="I1284" i="2"/>
  <c r="J1284" i="2" s="1"/>
  <c r="W1283" i="2"/>
  <c r="T1283" i="2"/>
  <c r="M1283" i="2"/>
  <c r="I1283" i="2"/>
  <c r="J1283" i="2" s="1"/>
  <c r="W1282" i="2"/>
  <c r="T1282" i="2"/>
  <c r="M1282" i="2"/>
  <c r="I1282" i="2"/>
  <c r="J1282" i="2" s="1"/>
  <c r="W1281" i="2"/>
  <c r="T1281" i="2"/>
  <c r="M1281" i="2"/>
  <c r="I1281" i="2"/>
  <c r="J1281" i="2" s="1"/>
  <c r="W1280" i="2"/>
  <c r="T1280" i="2"/>
  <c r="M1280" i="2"/>
  <c r="I1280" i="2"/>
  <c r="J1280" i="2" s="1"/>
  <c r="W1279" i="2"/>
  <c r="T1279" i="2"/>
  <c r="M1279" i="2"/>
  <c r="I1279" i="2"/>
  <c r="J1279" i="2" s="1"/>
  <c r="W1278" i="2"/>
  <c r="T1278" i="2"/>
  <c r="M1278" i="2"/>
  <c r="I1278" i="2"/>
  <c r="J1278" i="2" s="1"/>
  <c r="W1277" i="2"/>
  <c r="T1277" i="2"/>
  <c r="M1277" i="2"/>
  <c r="I1277" i="2"/>
  <c r="J1277" i="2" s="1"/>
  <c r="L1277" i="2" s="1"/>
  <c r="W1276" i="2"/>
  <c r="T1276" i="2"/>
  <c r="M1276" i="2"/>
  <c r="I1276" i="2"/>
  <c r="J1276" i="2" s="1"/>
  <c r="W1275" i="2"/>
  <c r="T1275" i="2"/>
  <c r="M1275" i="2"/>
  <c r="I1275" i="2"/>
  <c r="J1275" i="2" s="1"/>
  <c r="W1274" i="2"/>
  <c r="T1274" i="2"/>
  <c r="M1274" i="2"/>
  <c r="I1274" i="2"/>
  <c r="J1274" i="2" s="1"/>
  <c r="W1273" i="2"/>
  <c r="T1273" i="2"/>
  <c r="M1273" i="2"/>
  <c r="I1273" i="2"/>
  <c r="J1273" i="2" s="1"/>
  <c r="W1272" i="2"/>
  <c r="T1272" i="2"/>
  <c r="M1272" i="2"/>
  <c r="I1272" i="2"/>
  <c r="J1272" i="2" s="1"/>
  <c r="W1271" i="2"/>
  <c r="T1271" i="2"/>
  <c r="M1271" i="2"/>
  <c r="I1271" i="2"/>
  <c r="J1271" i="2" s="1"/>
  <c r="W1270" i="2"/>
  <c r="T1270" i="2"/>
  <c r="M1270" i="2"/>
  <c r="I1270" i="2"/>
  <c r="J1270" i="2" s="1"/>
  <c r="W1269" i="2"/>
  <c r="T1269" i="2"/>
  <c r="M1269" i="2"/>
  <c r="I1269" i="2"/>
  <c r="J1269" i="2" s="1"/>
  <c r="W1268" i="2"/>
  <c r="T1268" i="2"/>
  <c r="M1268" i="2"/>
  <c r="I1268" i="2"/>
  <c r="J1268" i="2" s="1"/>
  <c r="W1267" i="2"/>
  <c r="T1267" i="2"/>
  <c r="M1267" i="2"/>
  <c r="I1267" i="2"/>
  <c r="J1267" i="2" s="1"/>
  <c r="W1266" i="2"/>
  <c r="T1266" i="2"/>
  <c r="M1266" i="2"/>
  <c r="I1266" i="2"/>
  <c r="J1266" i="2" s="1"/>
  <c r="L1266" i="2" s="1"/>
  <c r="W1265" i="2"/>
  <c r="T1265" i="2"/>
  <c r="M1265" i="2"/>
  <c r="I1265" i="2"/>
  <c r="J1265" i="2" s="1"/>
  <c r="W1264" i="2"/>
  <c r="T1264" i="2"/>
  <c r="M1264" i="2"/>
  <c r="I1264" i="2"/>
  <c r="J1264" i="2" s="1"/>
  <c r="W1263" i="2"/>
  <c r="T1263" i="2"/>
  <c r="M1263" i="2"/>
  <c r="I1263" i="2"/>
  <c r="J1263" i="2" s="1"/>
  <c r="W1262" i="2"/>
  <c r="T1262" i="2"/>
  <c r="M1262" i="2"/>
  <c r="I1262" i="2"/>
  <c r="J1262" i="2" s="1"/>
  <c r="W1261" i="2"/>
  <c r="T1261" i="2"/>
  <c r="M1261" i="2"/>
  <c r="I1261" i="2"/>
  <c r="J1261" i="2" s="1"/>
  <c r="W1260" i="2"/>
  <c r="T1260" i="2"/>
  <c r="M1260" i="2"/>
  <c r="I1260" i="2"/>
  <c r="J1260" i="2" s="1"/>
  <c r="W1259" i="2"/>
  <c r="T1259" i="2"/>
  <c r="M1259" i="2"/>
  <c r="I1259" i="2"/>
  <c r="J1259" i="2" s="1"/>
  <c r="W1258" i="2"/>
  <c r="T1258" i="2"/>
  <c r="M1258" i="2"/>
  <c r="I1258" i="2"/>
  <c r="J1258" i="2" s="1"/>
  <c r="W1257" i="2"/>
  <c r="T1257" i="2"/>
  <c r="M1257" i="2"/>
  <c r="I1257" i="2"/>
  <c r="J1257" i="2" s="1"/>
  <c r="W1256" i="2"/>
  <c r="T1256" i="2"/>
  <c r="M1256" i="2"/>
  <c r="I1256" i="2"/>
  <c r="J1256" i="2" s="1"/>
  <c r="W1255" i="2"/>
  <c r="T1255" i="2"/>
  <c r="M1255" i="2"/>
  <c r="I1255" i="2"/>
  <c r="J1255" i="2" s="1"/>
  <c r="W1254" i="2"/>
  <c r="T1254" i="2"/>
  <c r="M1254" i="2"/>
  <c r="I1254" i="2"/>
  <c r="J1254" i="2" s="1"/>
  <c r="W1253" i="2"/>
  <c r="T1253" i="2"/>
  <c r="M1253" i="2"/>
  <c r="I1253" i="2"/>
  <c r="J1253" i="2" s="1"/>
  <c r="W1252" i="2"/>
  <c r="T1252" i="2"/>
  <c r="M1252" i="2"/>
  <c r="J1252" i="2"/>
  <c r="I1252" i="2"/>
  <c r="W1251" i="2"/>
  <c r="T1251" i="2"/>
  <c r="M1251" i="2"/>
  <c r="I1251" i="2"/>
  <c r="J1251" i="2" s="1"/>
  <c r="W1250" i="2"/>
  <c r="T1250" i="2"/>
  <c r="M1250" i="2"/>
  <c r="I1250" i="2"/>
  <c r="J1250" i="2" s="1"/>
  <c r="W1249" i="2"/>
  <c r="T1249" i="2"/>
  <c r="M1249" i="2"/>
  <c r="J1249" i="2"/>
  <c r="I1249" i="2"/>
  <c r="W1248" i="2"/>
  <c r="T1248" i="2"/>
  <c r="M1248" i="2"/>
  <c r="I1248" i="2"/>
  <c r="J1248" i="2" s="1"/>
  <c r="W1247" i="2"/>
  <c r="T1247" i="2"/>
  <c r="M1247" i="2"/>
  <c r="I1247" i="2"/>
  <c r="J1247" i="2" s="1"/>
  <c r="W1246" i="2"/>
  <c r="T1246" i="2"/>
  <c r="M1246" i="2"/>
  <c r="I1246" i="2"/>
  <c r="J1246" i="2" s="1"/>
  <c r="W1245" i="2"/>
  <c r="T1245" i="2"/>
  <c r="M1245" i="2"/>
  <c r="J1245" i="2"/>
  <c r="I1245" i="2"/>
  <c r="W1244" i="2"/>
  <c r="T1244" i="2"/>
  <c r="M1244" i="2"/>
  <c r="I1244" i="2"/>
  <c r="J1244" i="2" s="1"/>
  <c r="W1243" i="2"/>
  <c r="T1243" i="2"/>
  <c r="M1243" i="2"/>
  <c r="I1243" i="2"/>
  <c r="J1243" i="2" s="1"/>
  <c r="W1242" i="2"/>
  <c r="T1242" i="2"/>
  <c r="M1242" i="2"/>
  <c r="I1242" i="2"/>
  <c r="J1242" i="2" s="1"/>
  <c r="W1241" i="2"/>
  <c r="T1241" i="2"/>
  <c r="M1241" i="2"/>
  <c r="I1241" i="2"/>
  <c r="J1241" i="2" s="1"/>
  <c r="W1240" i="2"/>
  <c r="T1240" i="2"/>
  <c r="M1240" i="2"/>
  <c r="I1240" i="2"/>
  <c r="J1240" i="2" s="1"/>
  <c r="W1239" i="2"/>
  <c r="T1239" i="2"/>
  <c r="M1239" i="2"/>
  <c r="I1239" i="2"/>
  <c r="J1239" i="2" s="1"/>
  <c r="W1238" i="2"/>
  <c r="T1238" i="2"/>
  <c r="M1238" i="2"/>
  <c r="I1238" i="2"/>
  <c r="J1238" i="2" s="1"/>
  <c r="W1237" i="2"/>
  <c r="T1237" i="2"/>
  <c r="M1237" i="2"/>
  <c r="I1237" i="2"/>
  <c r="J1237" i="2" s="1"/>
  <c r="W1236" i="2"/>
  <c r="T1236" i="2"/>
  <c r="M1236" i="2"/>
  <c r="J1236" i="2"/>
  <c r="I1236" i="2"/>
  <c r="W1235" i="2"/>
  <c r="T1235" i="2"/>
  <c r="M1235" i="2"/>
  <c r="I1235" i="2"/>
  <c r="J1235" i="2" s="1"/>
  <c r="L1235" i="2" s="1"/>
  <c r="W1234" i="2"/>
  <c r="T1234" i="2"/>
  <c r="M1234" i="2"/>
  <c r="I1234" i="2"/>
  <c r="J1234" i="2" s="1"/>
  <c r="W1233" i="2"/>
  <c r="T1233" i="2"/>
  <c r="M1233" i="2"/>
  <c r="I1233" i="2"/>
  <c r="J1233" i="2" s="1"/>
  <c r="W1232" i="2"/>
  <c r="T1232" i="2"/>
  <c r="M1232" i="2"/>
  <c r="J1232" i="2"/>
  <c r="I1232" i="2"/>
  <c r="W1231" i="2"/>
  <c r="T1231" i="2"/>
  <c r="M1231" i="2"/>
  <c r="I1231" i="2"/>
  <c r="J1231" i="2" s="1"/>
  <c r="W1230" i="2"/>
  <c r="T1230" i="2"/>
  <c r="M1230" i="2"/>
  <c r="I1230" i="2"/>
  <c r="J1230" i="2" s="1"/>
  <c r="W1229" i="2"/>
  <c r="T1229" i="2"/>
  <c r="M1229" i="2"/>
  <c r="J1229" i="2"/>
  <c r="I1229" i="2"/>
  <c r="W1228" i="2"/>
  <c r="T1228" i="2"/>
  <c r="M1228" i="2"/>
  <c r="I1228" i="2"/>
  <c r="J1228" i="2" s="1"/>
  <c r="W1227" i="2"/>
  <c r="T1227" i="2"/>
  <c r="M1227" i="2"/>
  <c r="I1227" i="2"/>
  <c r="J1227" i="2" s="1"/>
  <c r="W1226" i="2"/>
  <c r="T1226" i="2"/>
  <c r="M1226" i="2"/>
  <c r="I1226" i="2"/>
  <c r="J1226" i="2" s="1"/>
  <c r="L1226" i="2" s="1"/>
  <c r="W1225" i="2"/>
  <c r="T1225" i="2"/>
  <c r="M1225" i="2"/>
  <c r="J1225" i="2"/>
  <c r="I1225" i="2"/>
  <c r="W1224" i="2"/>
  <c r="T1224" i="2"/>
  <c r="M1224" i="2"/>
  <c r="I1224" i="2"/>
  <c r="J1224" i="2" s="1"/>
  <c r="W1223" i="2"/>
  <c r="T1223" i="2"/>
  <c r="M1223" i="2"/>
  <c r="I1223" i="2"/>
  <c r="J1223" i="2" s="1"/>
  <c r="W1222" i="2"/>
  <c r="T1222" i="2"/>
  <c r="M1222" i="2"/>
  <c r="J1222" i="2"/>
  <c r="I1222" i="2"/>
  <c r="W1221" i="2"/>
  <c r="T1221" i="2"/>
  <c r="M1221" i="2"/>
  <c r="I1221" i="2"/>
  <c r="J1221" i="2" s="1"/>
  <c r="W1220" i="2"/>
  <c r="T1220" i="2"/>
  <c r="M1220" i="2"/>
  <c r="I1220" i="2"/>
  <c r="J1220" i="2" s="1"/>
  <c r="W1219" i="2"/>
  <c r="T1219" i="2"/>
  <c r="M1219" i="2"/>
  <c r="I1219" i="2"/>
  <c r="J1219" i="2" s="1"/>
  <c r="W1218" i="2"/>
  <c r="T1218" i="2"/>
  <c r="M1218" i="2"/>
  <c r="I1218" i="2"/>
  <c r="J1218" i="2" s="1"/>
  <c r="W1217" i="2"/>
  <c r="T1217" i="2"/>
  <c r="M1217" i="2"/>
  <c r="I1217" i="2"/>
  <c r="J1217" i="2" s="1"/>
  <c r="W1216" i="2"/>
  <c r="T1216" i="2"/>
  <c r="M1216" i="2"/>
  <c r="I1216" i="2"/>
  <c r="J1216" i="2" s="1"/>
  <c r="W1215" i="2"/>
  <c r="T1215" i="2"/>
  <c r="M1215" i="2"/>
  <c r="I1215" i="2"/>
  <c r="J1215" i="2" s="1"/>
  <c r="W1214" i="2"/>
  <c r="T1214" i="2"/>
  <c r="M1214" i="2"/>
  <c r="I1214" i="2"/>
  <c r="J1214" i="2" s="1"/>
  <c r="W1213" i="2"/>
  <c r="T1213" i="2"/>
  <c r="M1213" i="2"/>
  <c r="I1213" i="2"/>
  <c r="J1213" i="2" s="1"/>
  <c r="W1212" i="2"/>
  <c r="T1212" i="2"/>
  <c r="M1212" i="2"/>
  <c r="I1212" i="2"/>
  <c r="J1212" i="2" s="1"/>
  <c r="W1211" i="2"/>
  <c r="T1211" i="2"/>
  <c r="M1211" i="2"/>
  <c r="I1211" i="2"/>
  <c r="J1211" i="2" s="1"/>
  <c r="W1210" i="2"/>
  <c r="T1210" i="2"/>
  <c r="M1210" i="2"/>
  <c r="I1210" i="2"/>
  <c r="J1210" i="2" s="1"/>
  <c r="W1209" i="2"/>
  <c r="T1209" i="2"/>
  <c r="M1209" i="2"/>
  <c r="I1209" i="2"/>
  <c r="J1209" i="2" s="1"/>
  <c r="W1208" i="2"/>
  <c r="T1208" i="2"/>
  <c r="M1208" i="2"/>
  <c r="I1208" i="2"/>
  <c r="J1208" i="2" s="1"/>
  <c r="W1207" i="2"/>
  <c r="T1207" i="2"/>
  <c r="M1207" i="2"/>
  <c r="I1207" i="2"/>
  <c r="J1207" i="2" s="1"/>
  <c r="W1206" i="2"/>
  <c r="T1206" i="2"/>
  <c r="M1206" i="2"/>
  <c r="I1206" i="2"/>
  <c r="J1206" i="2" s="1"/>
  <c r="W1205" i="2"/>
  <c r="T1205" i="2"/>
  <c r="M1205" i="2"/>
  <c r="I1205" i="2"/>
  <c r="J1205" i="2" s="1"/>
  <c r="W1204" i="2"/>
  <c r="T1204" i="2"/>
  <c r="M1204" i="2"/>
  <c r="I1204" i="2"/>
  <c r="J1204" i="2" s="1"/>
  <c r="W1203" i="2"/>
  <c r="T1203" i="2"/>
  <c r="M1203" i="2"/>
  <c r="I1203" i="2"/>
  <c r="J1203" i="2" s="1"/>
  <c r="W1202" i="2"/>
  <c r="T1202" i="2"/>
  <c r="M1202" i="2"/>
  <c r="I1202" i="2"/>
  <c r="J1202" i="2" s="1"/>
  <c r="W1201" i="2"/>
  <c r="T1201" i="2"/>
  <c r="M1201" i="2"/>
  <c r="I1201" i="2"/>
  <c r="J1201" i="2" s="1"/>
  <c r="W1200" i="2"/>
  <c r="T1200" i="2"/>
  <c r="M1200" i="2"/>
  <c r="I1200" i="2"/>
  <c r="J1200" i="2" s="1"/>
  <c r="W1199" i="2"/>
  <c r="T1199" i="2"/>
  <c r="M1199" i="2"/>
  <c r="I1199" i="2"/>
  <c r="J1199" i="2" s="1"/>
  <c r="W1198" i="2"/>
  <c r="T1198" i="2"/>
  <c r="M1198" i="2"/>
  <c r="I1198" i="2"/>
  <c r="J1198" i="2" s="1"/>
  <c r="W1197" i="2"/>
  <c r="T1197" i="2"/>
  <c r="M1197" i="2"/>
  <c r="I1197" i="2"/>
  <c r="J1197" i="2" s="1"/>
  <c r="W1196" i="2"/>
  <c r="T1196" i="2"/>
  <c r="M1196" i="2"/>
  <c r="I1196" i="2"/>
  <c r="J1196" i="2" s="1"/>
  <c r="W1195" i="2"/>
  <c r="T1195" i="2"/>
  <c r="M1195" i="2"/>
  <c r="I1195" i="2"/>
  <c r="J1195" i="2" s="1"/>
  <c r="W1194" i="2"/>
  <c r="T1194" i="2"/>
  <c r="M1194" i="2"/>
  <c r="I1194" i="2"/>
  <c r="J1194" i="2" s="1"/>
  <c r="W1193" i="2"/>
  <c r="T1193" i="2"/>
  <c r="M1193" i="2"/>
  <c r="I1193" i="2"/>
  <c r="J1193" i="2" s="1"/>
  <c r="W1192" i="2"/>
  <c r="T1192" i="2"/>
  <c r="M1192" i="2"/>
  <c r="J1192" i="2"/>
  <c r="I1192" i="2"/>
  <c r="W1191" i="2"/>
  <c r="T1191" i="2"/>
  <c r="M1191" i="2"/>
  <c r="I1191" i="2"/>
  <c r="J1191" i="2" s="1"/>
  <c r="W1190" i="2"/>
  <c r="T1190" i="2"/>
  <c r="M1190" i="2"/>
  <c r="I1190" i="2"/>
  <c r="J1190" i="2" s="1"/>
  <c r="W1189" i="2"/>
  <c r="T1189" i="2"/>
  <c r="M1189" i="2"/>
  <c r="I1189" i="2"/>
  <c r="J1189" i="2" s="1"/>
  <c r="W1188" i="2"/>
  <c r="T1188" i="2"/>
  <c r="M1188" i="2"/>
  <c r="I1188" i="2"/>
  <c r="J1188" i="2" s="1"/>
  <c r="W1187" i="2"/>
  <c r="T1187" i="2"/>
  <c r="M1187" i="2"/>
  <c r="I1187" i="2"/>
  <c r="J1187" i="2" s="1"/>
  <c r="W1186" i="2"/>
  <c r="T1186" i="2"/>
  <c r="M1186" i="2"/>
  <c r="I1186" i="2"/>
  <c r="J1186" i="2" s="1"/>
  <c r="W1185" i="2"/>
  <c r="T1185" i="2"/>
  <c r="M1185" i="2"/>
  <c r="I1185" i="2"/>
  <c r="J1185" i="2" s="1"/>
  <c r="W1184" i="2"/>
  <c r="T1184" i="2"/>
  <c r="M1184" i="2"/>
  <c r="I1184" i="2"/>
  <c r="J1184" i="2" s="1"/>
  <c r="W1183" i="2"/>
  <c r="T1183" i="2"/>
  <c r="M1183" i="2"/>
  <c r="I1183" i="2"/>
  <c r="J1183" i="2" s="1"/>
  <c r="W1182" i="2"/>
  <c r="T1182" i="2"/>
  <c r="M1182" i="2"/>
  <c r="I1182" i="2"/>
  <c r="J1182" i="2" s="1"/>
  <c r="W1181" i="2"/>
  <c r="T1181" i="2"/>
  <c r="M1181" i="2"/>
  <c r="I1181" i="2"/>
  <c r="J1181" i="2" s="1"/>
  <c r="W1180" i="2"/>
  <c r="T1180" i="2"/>
  <c r="M1180" i="2"/>
  <c r="J1180" i="2"/>
  <c r="I1180" i="2"/>
  <c r="W1179" i="2"/>
  <c r="T1179" i="2"/>
  <c r="M1179" i="2"/>
  <c r="I1179" i="2"/>
  <c r="J1179" i="2" s="1"/>
  <c r="L1179" i="2" s="1"/>
  <c r="W1178" i="2"/>
  <c r="T1178" i="2"/>
  <c r="M1178" i="2"/>
  <c r="I1178" i="2"/>
  <c r="J1178" i="2" s="1"/>
  <c r="W1177" i="2"/>
  <c r="T1177" i="2"/>
  <c r="M1177" i="2"/>
  <c r="I1177" i="2"/>
  <c r="J1177" i="2" s="1"/>
  <c r="W1176" i="2"/>
  <c r="T1176" i="2"/>
  <c r="M1176" i="2"/>
  <c r="J1176" i="2"/>
  <c r="I1176" i="2"/>
  <c r="W1175" i="2"/>
  <c r="T1175" i="2"/>
  <c r="M1175" i="2"/>
  <c r="I1175" i="2"/>
  <c r="J1175" i="2" s="1"/>
  <c r="W1174" i="2"/>
  <c r="T1174" i="2"/>
  <c r="M1174" i="2"/>
  <c r="I1174" i="2"/>
  <c r="J1174" i="2" s="1"/>
  <c r="W1173" i="2"/>
  <c r="T1173" i="2"/>
  <c r="M1173" i="2"/>
  <c r="J1173" i="2"/>
  <c r="I1173" i="2"/>
  <c r="W1172" i="2"/>
  <c r="T1172" i="2"/>
  <c r="M1172" i="2"/>
  <c r="I1172" i="2"/>
  <c r="J1172" i="2" s="1"/>
  <c r="W1171" i="2"/>
  <c r="T1171" i="2"/>
  <c r="M1171" i="2"/>
  <c r="I1171" i="2"/>
  <c r="J1171" i="2" s="1"/>
  <c r="W1170" i="2"/>
  <c r="T1170" i="2"/>
  <c r="M1170" i="2"/>
  <c r="I1170" i="2"/>
  <c r="J1170" i="2" s="1"/>
  <c r="W1169" i="2"/>
  <c r="T1169" i="2"/>
  <c r="M1169" i="2"/>
  <c r="I1169" i="2"/>
  <c r="J1169" i="2" s="1"/>
  <c r="W1168" i="2"/>
  <c r="T1168" i="2"/>
  <c r="M1168" i="2"/>
  <c r="I1168" i="2"/>
  <c r="J1168" i="2" s="1"/>
  <c r="W1167" i="2"/>
  <c r="T1167" i="2"/>
  <c r="M1167" i="2"/>
  <c r="I1167" i="2"/>
  <c r="J1167" i="2" s="1"/>
  <c r="W1166" i="2"/>
  <c r="T1166" i="2"/>
  <c r="M1166" i="2"/>
  <c r="I1166" i="2"/>
  <c r="J1166" i="2" s="1"/>
  <c r="W1165" i="2"/>
  <c r="T1165" i="2"/>
  <c r="M1165" i="2"/>
  <c r="I1165" i="2"/>
  <c r="J1165" i="2" s="1"/>
  <c r="W1164" i="2"/>
  <c r="T1164" i="2"/>
  <c r="M1164" i="2"/>
  <c r="I1164" i="2"/>
  <c r="J1164" i="2" s="1"/>
  <c r="W1163" i="2"/>
  <c r="T1163" i="2"/>
  <c r="M1163" i="2"/>
  <c r="I1163" i="2"/>
  <c r="J1163" i="2" s="1"/>
  <c r="W1162" i="2"/>
  <c r="T1162" i="2"/>
  <c r="M1162" i="2"/>
  <c r="I1162" i="2"/>
  <c r="J1162" i="2" s="1"/>
  <c r="L1162" i="2" s="1"/>
  <c r="W1161" i="2"/>
  <c r="T1161" i="2"/>
  <c r="M1161" i="2"/>
  <c r="I1161" i="2"/>
  <c r="J1161" i="2" s="1"/>
  <c r="W1160" i="2"/>
  <c r="T1160" i="2"/>
  <c r="M1160" i="2"/>
  <c r="J1160" i="2"/>
  <c r="I1160" i="2"/>
  <c r="W1159" i="2"/>
  <c r="T1159" i="2"/>
  <c r="M1159" i="2"/>
  <c r="I1159" i="2"/>
  <c r="J1159" i="2" s="1"/>
  <c r="W1158" i="2"/>
  <c r="T1158" i="2"/>
  <c r="M1158" i="2"/>
  <c r="I1158" i="2"/>
  <c r="J1158" i="2" s="1"/>
  <c r="W1157" i="2"/>
  <c r="T1157" i="2"/>
  <c r="M1157" i="2"/>
  <c r="I1157" i="2"/>
  <c r="J1157" i="2" s="1"/>
  <c r="W1156" i="2"/>
  <c r="T1156" i="2"/>
  <c r="M1156" i="2"/>
  <c r="I1156" i="2"/>
  <c r="J1156" i="2" s="1"/>
  <c r="W1155" i="2"/>
  <c r="T1155" i="2"/>
  <c r="M1155" i="2"/>
  <c r="I1155" i="2"/>
  <c r="J1155" i="2" s="1"/>
  <c r="W1154" i="2"/>
  <c r="T1154" i="2"/>
  <c r="M1154" i="2"/>
  <c r="I1154" i="2"/>
  <c r="J1154" i="2" s="1"/>
  <c r="W1153" i="2"/>
  <c r="T1153" i="2"/>
  <c r="M1153" i="2"/>
  <c r="I1153" i="2"/>
  <c r="J1153" i="2" s="1"/>
  <c r="W1152" i="2"/>
  <c r="T1152" i="2"/>
  <c r="M1152" i="2"/>
  <c r="I1152" i="2"/>
  <c r="J1152" i="2" s="1"/>
  <c r="W1151" i="2"/>
  <c r="T1151" i="2"/>
  <c r="M1151" i="2"/>
  <c r="I1151" i="2"/>
  <c r="J1151" i="2" s="1"/>
  <c r="W1150" i="2"/>
  <c r="T1150" i="2"/>
  <c r="M1150" i="2"/>
  <c r="I1150" i="2"/>
  <c r="J1150" i="2" s="1"/>
  <c r="W1149" i="2"/>
  <c r="T1149" i="2"/>
  <c r="M1149" i="2"/>
  <c r="I1149" i="2"/>
  <c r="J1149" i="2" s="1"/>
  <c r="L1149" i="2" s="1"/>
  <c r="W1148" i="2"/>
  <c r="T1148" i="2"/>
  <c r="M1148" i="2"/>
  <c r="I1148" i="2"/>
  <c r="J1148" i="2" s="1"/>
  <c r="W1147" i="2"/>
  <c r="T1147" i="2"/>
  <c r="M1147" i="2"/>
  <c r="I1147" i="2"/>
  <c r="J1147" i="2" s="1"/>
  <c r="W1146" i="2"/>
  <c r="T1146" i="2"/>
  <c r="M1146" i="2"/>
  <c r="I1146" i="2"/>
  <c r="J1146" i="2" s="1"/>
  <c r="W1145" i="2"/>
  <c r="T1145" i="2"/>
  <c r="M1145" i="2"/>
  <c r="I1145" i="2"/>
  <c r="J1145" i="2" s="1"/>
  <c r="W1144" i="2"/>
  <c r="T1144" i="2"/>
  <c r="M1144" i="2"/>
  <c r="I1144" i="2"/>
  <c r="J1144" i="2" s="1"/>
  <c r="W1143" i="2"/>
  <c r="T1143" i="2"/>
  <c r="M1143" i="2"/>
  <c r="I1143" i="2"/>
  <c r="J1143" i="2" s="1"/>
  <c r="W1142" i="2"/>
  <c r="T1142" i="2"/>
  <c r="M1142" i="2"/>
  <c r="I1142" i="2"/>
  <c r="J1142" i="2" s="1"/>
  <c r="W1141" i="2"/>
  <c r="T1141" i="2"/>
  <c r="M1141" i="2"/>
  <c r="J1141" i="2"/>
  <c r="I1141" i="2"/>
  <c r="W1140" i="2"/>
  <c r="T1140" i="2"/>
  <c r="M1140" i="2"/>
  <c r="I1140" i="2"/>
  <c r="J1140" i="2" s="1"/>
  <c r="W1139" i="2"/>
  <c r="T1139" i="2"/>
  <c r="M1139" i="2"/>
  <c r="I1139" i="2"/>
  <c r="J1139" i="2" s="1"/>
  <c r="W1138" i="2"/>
  <c r="T1138" i="2"/>
  <c r="M1138" i="2"/>
  <c r="I1138" i="2"/>
  <c r="J1138" i="2" s="1"/>
  <c r="W1137" i="2"/>
  <c r="T1137" i="2"/>
  <c r="M1137" i="2"/>
  <c r="I1137" i="2"/>
  <c r="J1137" i="2" s="1"/>
  <c r="W1136" i="2"/>
  <c r="T1136" i="2"/>
  <c r="M1136" i="2"/>
  <c r="I1136" i="2"/>
  <c r="J1136" i="2" s="1"/>
  <c r="W1135" i="2"/>
  <c r="T1135" i="2"/>
  <c r="M1135" i="2"/>
  <c r="J1135" i="2"/>
  <c r="I1135" i="2"/>
  <c r="W1134" i="2"/>
  <c r="T1134" i="2"/>
  <c r="M1134" i="2"/>
  <c r="I1134" i="2"/>
  <c r="J1134" i="2" s="1"/>
  <c r="W1133" i="2"/>
  <c r="T1133" i="2"/>
  <c r="M1133" i="2"/>
  <c r="I1133" i="2"/>
  <c r="J1133" i="2" s="1"/>
  <c r="W1132" i="2"/>
  <c r="T1132" i="2"/>
  <c r="M1132" i="2"/>
  <c r="I1132" i="2"/>
  <c r="J1132" i="2" s="1"/>
  <c r="W1131" i="2"/>
  <c r="T1131" i="2"/>
  <c r="M1131" i="2"/>
  <c r="I1131" i="2"/>
  <c r="J1131" i="2" s="1"/>
  <c r="W1130" i="2"/>
  <c r="T1130" i="2"/>
  <c r="M1130" i="2"/>
  <c r="I1130" i="2"/>
  <c r="J1130" i="2" s="1"/>
  <c r="W1129" i="2"/>
  <c r="T1129" i="2"/>
  <c r="M1129" i="2"/>
  <c r="I1129" i="2"/>
  <c r="J1129" i="2" s="1"/>
  <c r="W1128" i="2"/>
  <c r="T1128" i="2"/>
  <c r="M1128" i="2"/>
  <c r="I1128" i="2"/>
  <c r="J1128" i="2" s="1"/>
  <c r="W1127" i="2"/>
  <c r="T1127" i="2"/>
  <c r="M1127" i="2"/>
  <c r="I1127" i="2"/>
  <c r="J1127" i="2" s="1"/>
  <c r="W1126" i="2"/>
  <c r="T1126" i="2"/>
  <c r="M1126" i="2"/>
  <c r="I1126" i="2"/>
  <c r="J1126" i="2" s="1"/>
  <c r="W1125" i="2"/>
  <c r="T1125" i="2"/>
  <c r="M1125" i="2"/>
  <c r="I1125" i="2"/>
  <c r="J1125" i="2" s="1"/>
  <c r="M1124" i="2"/>
  <c r="I1124" i="2"/>
  <c r="W1123" i="2"/>
  <c r="T1123" i="2"/>
  <c r="M1123" i="2"/>
  <c r="I1123" i="2"/>
  <c r="M1122" i="2"/>
  <c r="I1122" i="2"/>
  <c r="W1121" i="2"/>
  <c r="T1121" i="2"/>
  <c r="M1121" i="2"/>
  <c r="I1121" i="2"/>
  <c r="M1120" i="2"/>
  <c r="I1120" i="2"/>
  <c r="W1119" i="2"/>
  <c r="T1119" i="2"/>
  <c r="M1119" i="2"/>
  <c r="I1119" i="2"/>
  <c r="M1118" i="2"/>
  <c r="I1118" i="2"/>
  <c r="W1117" i="2"/>
  <c r="T1117" i="2"/>
  <c r="M1117" i="2"/>
  <c r="I1117" i="2"/>
  <c r="M1116" i="2"/>
  <c r="I1116" i="2"/>
  <c r="W1115" i="2"/>
  <c r="T1115" i="2"/>
  <c r="M1115" i="2"/>
  <c r="I1115" i="2"/>
  <c r="M1114" i="2"/>
  <c r="I1114" i="2"/>
  <c r="W1113" i="2"/>
  <c r="T1113" i="2"/>
  <c r="M1113" i="2"/>
  <c r="I1113" i="2"/>
  <c r="M1112" i="2"/>
  <c r="I1112" i="2"/>
  <c r="W1111" i="2"/>
  <c r="T1111" i="2"/>
  <c r="M1111" i="2"/>
  <c r="I1111" i="2"/>
  <c r="M1110" i="2"/>
  <c r="I1110" i="2"/>
  <c r="W1109" i="2"/>
  <c r="T1109" i="2"/>
  <c r="M1109" i="2"/>
  <c r="I1109" i="2"/>
  <c r="K1109" i="2" s="1"/>
  <c r="M1108" i="2"/>
  <c r="I1108" i="2"/>
  <c r="W1107" i="2"/>
  <c r="T1107" i="2"/>
  <c r="M1107" i="2"/>
  <c r="I1107" i="2"/>
  <c r="M1106" i="2"/>
  <c r="I1106" i="2"/>
  <c r="W1105" i="2"/>
  <c r="T1105" i="2"/>
  <c r="M1105" i="2"/>
  <c r="K1105" i="2"/>
  <c r="L1105" i="2" s="1"/>
  <c r="J1105" i="2"/>
  <c r="I1105" i="2"/>
  <c r="M1104" i="2"/>
  <c r="I1104" i="2"/>
  <c r="W1103" i="2"/>
  <c r="T1103" i="2"/>
  <c r="M1103" i="2"/>
  <c r="I1103" i="2"/>
  <c r="K1103" i="2" s="1"/>
  <c r="M1102" i="2"/>
  <c r="I1102" i="2"/>
  <c r="W1101" i="2"/>
  <c r="T1101" i="2"/>
  <c r="M1101" i="2"/>
  <c r="I1101" i="2"/>
  <c r="M1100" i="2"/>
  <c r="I1100" i="2"/>
  <c r="W1099" i="2"/>
  <c r="T1099" i="2"/>
  <c r="M1099" i="2"/>
  <c r="I1099" i="2"/>
  <c r="M1098" i="2"/>
  <c r="I1098" i="2"/>
  <c r="W1097" i="2"/>
  <c r="T1097" i="2"/>
  <c r="M1097" i="2"/>
  <c r="I1097" i="2"/>
  <c r="M1096" i="2"/>
  <c r="I1096" i="2"/>
  <c r="W1095" i="2"/>
  <c r="T1095" i="2"/>
  <c r="M1095" i="2"/>
  <c r="I1095" i="2"/>
  <c r="J1095" i="2" s="1"/>
  <c r="M1094" i="2"/>
  <c r="I1094" i="2"/>
  <c r="W1093" i="2"/>
  <c r="T1093" i="2"/>
  <c r="M1093" i="2"/>
  <c r="I1093" i="2"/>
  <c r="M1092" i="2"/>
  <c r="I1092" i="2"/>
  <c r="W1091" i="2"/>
  <c r="T1091" i="2"/>
  <c r="M1091" i="2"/>
  <c r="K1091" i="2"/>
  <c r="I1091" i="2"/>
  <c r="M1090" i="2"/>
  <c r="I1090" i="2"/>
  <c r="W1089" i="2"/>
  <c r="T1089" i="2"/>
  <c r="M1089" i="2"/>
  <c r="K1089" i="2"/>
  <c r="J1089" i="2"/>
  <c r="I1089" i="2"/>
  <c r="M1088" i="2"/>
  <c r="I1088" i="2"/>
  <c r="W1087" i="2"/>
  <c r="T1087" i="2"/>
  <c r="M1087" i="2"/>
  <c r="I1087" i="2"/>
  <c r="M1086" i="2"/>
  <c r="I1086" i="2"/>
  <c r="W1085" i="2"/>
  <c r="T1085" i="2"/>
  <c r="M1085" i="2"/>
  <c r="I1085" i="2"/>
  <c r="M1084" i="2"/>
  <c r="I1084" i="2"/>
  <c r="W1083" i="2"/>
  <c r="T1083" i="2"/>
  <c r="M1083" i="2"/>
  <c r="I1083" i="2"/>
  <c r="J1083" i="2" s="1"/>
  <c r="M1082" i="2"/>
  <c r="I1082" i="2"/>
  <c r="W1081" i="2"/>
  <c r="T1081" i="2"/>
  <c r="M1081" i="2"/>
  <c r="I1081" i="2"/>
  <c r="M1080" i="2"/>
  <c r="I1080" i="2"/>
  <c r="K1079" i="2" s="1"/>
  <c r="W1079" i="2"/>
  <c r="T1079" i="2"/>
  <c r="M1079" i="2"/>
  <c r="I1079" i="2"/>
  <c r="J1079" i="2" s="1"/>
  <c r="M1078" i="2"/>
  <c r="I1078" i="2"/>
  <c r="W1077" i="2"/>
  <c r="T1077" i="2"/>
  <c r="M1077" i="2"/>
  <c r="I1077" i="2"/>
  <c r="M1076" i="2"/>
  <c r="I1076" i="2"/>
  <c r="W1075" i="2"/>
  <c r="T1075" i="2"/>
  <c r="M1075" i="2"/>
  <c r="I1075" i="2"/>
  <c r="M1074" i="2"/>
  <c r="I1074" i="2"/>
  <c r="W1073" i="2"/>
  <c r="T1073" i="2"/>
  <c r="M1073" i="2"/>
  <c r="I1073" i="2"/>
  <c r="J1073" i="2" s="1"/>
  <c r="M1072" i="2"/>
  <c r="I1072" i="2"/>
  <c r="W1071" i="2"/>
  <c r="T1071" i="2"/>
  <c r="M1071" i="2"/>
  <c r="I1071" i="2"/>
  <c r="J1071" i="2" s="1"/>
  <c r="M1070" i="2"/>
  <c r="I1070" i="2"/>
  <c r="W1069" i="2"/>
  <c r="T1069" i="2"/>
  <c r="M1069" i="2"/>
  <c r="I1069" i="2"/>
  <c r="M1068" i="2"/>
  <c r="I1068" i="2"/>
  <c r="W1067" i="2"/>
  <c r="T1067" i="2"/>
  <c r="M1067" i="2"/>
  <c r="I1067" i="2"/>
  <c r="M1066" i="2"/>
  <c r="I1066" i="2"/>
  <c r="W1065" i="2"/>
  <c r="T1065" i="2"/>
  <c r="M1065" i="2"/>
  <c r="I1065" i="2"/>
  <c r="M1064" i="2"/>
  <c r="I1064" i="2"/>
  <c r="W1063" i="2"/>
  <c r="T1063" i="2"/>
  <c r="M1063" i="2"/>
  <c r="J1063" i="2"/>
  <c r="I1063" i="2"/>
  <c r="K1063" i="2" s="1"/>
  <c r="M1062" i="2"/>
  <c r="I1062" i="2"/>
  <c r="W1061" i="2"/>
  <c r="T1061" i="2"/>
  <c r="M1061" i="2"/>
  <c r="I1061" i="2"/>
  <c r="M1060" i="2"/>
  <c r="I1060" i="2"/>
  <c r="W1059" i="2"/>
  <c r="T1059" i="2"/>
  <c r="M1059" i="2"/>
  <c r="I1059" i="2"/>
  <c r="J1059" i="2" s="1"/>
  <c r="M1058" i="2"/>
  <c r="I1058" i="2"/>
  <c r="W1057" i="2"/>
  <c r="T1057" i="2"/>
  <c r="M1057" i="2"/>
  <c r="I1057" i="2"/>
  <c r="M1056" i="2"/>
  <c r="I1056" i="2"/>
  <c r="W1055" i="2"/>
  <c r="T1055" i="2"/>
  <c r="M1055" i="2"/>
  <c r="J1055" i="2"/>
  <c r="I1055" i="2"/>
  <c r="M1054" i="2"/>
  <c r="I1054" i="2"/>
  <c r="W1053" i="2"/>
  <c r="T1053" i="2"/>
  <c r="M1053" i="2"/>
  <c r="I1053" i="2"/>
  <c r="M1052" i="2"/>
  <c r="I1052" i="2"/>
  <c r="W1051" i="2"/>
  <c r="T1051" i="2"/>
  <c r="M1051" i="2"/>
  <c r="I1051" i="2"/>
  <c r="J1051" i="2" s="1"/>
  <c r="M1050" i="2"/>
  <c r="I1050" i="2"/>
  <c r="W1049" i="2"/>
  <c r="T1049" i="2"/>
  <c r="M1049" i="2"/>
  <c r="I1049" i="2"/>
  <c r="M1048" i="2"/>
  <c r="I1048" i="2"/>
  <c r="W1047" i="2"/>
  <c r="T1047" i="2"/>
  <c r="M1047" i="2"/>
  <c r="J1047" i="2"/>
  <c r="I1047" i="2"/>
  <c r="M1046" i="2"/>
  <c r="I1046" i="2"/>
  <c r="W1045" i="2"/>
  <c r="T1045" i="2"/>
  <c r="M1045" i="2"/>
  <c r="I1045" i="2"/>
  <c r="M1044" i="2"/>
  <c r="I1044" i="2"/>
  <c r="K1043" i="2" s="1"/>
  <c r="W1043" i="2"/>
  <c r="T1043" i="2"/>
  <c r="M1043" i="2"/>
  <c r="I1043" i="2"/>
  <c r="J1043" i="2" s="1"/>
  <c r="M1042" i="2"/>
  <c r="I1042" i="2"/>
  <c r="W1041" i="2"/>
  <c r="T1041" i="2"/>
  <c r="M1041" i="2"/>
  <c r="I1041" i="2"/>
  <c r="M1040" i="2"/>
  <c r="I1040" i="2"/>
  <c r="W1039" i="2"/>
  <c r="T1039" i="2"/>
  <c r="M1039" i="2"/>
  <c r="I1039" i="2"/>
  <c r="M1038" i="2"/>
  <c r="I1038" i="2"/>
  <c r="W1037" i="2"/>
  <c r="T1037" i="2"/>
  <c r="M1037" i="2"/>
  <c r="I1037" i="2"/>
  <c r="J1037" i="2" s="1"/>
  <c r="M1036" i="2"/>
  <c r="I1036" i="2"/>
  <c r="W1035" i="2"/>
  <c r="T1035" i="2"/>
  <c r="M1035" i="2"/>
  <c r="I1035" i="2"/>
  <c r="M1034" i="2"/>
  <c r="I1034" i="2"/>
  <c r="W1033" i="2"/>
  <c r="T1033" i="2"/>
  <c r="M1033" i="2"/>
  <c r="I1033" i="2"/>
  <c r="M1032" i="2"/>
  <c r="I1032" i="2"/>
  <c r="W1031" i="2"/>
  <c r="T1031" i="2"/>
  <c r="M1031" i="2"/>
  <c r="I1031" i="2"/>
  <c r="K1031" i="2" s="1"/>
  <c r="M1030" i="2"/>
  <c r="I1030" i="2"/>
  <c r="W1029" i="2"/>
  <c r="T1029" i="2"/>
  <c r="M1029" i="2"/>
  <c r="I1029" i="2"/>
  <c r="M1028" i="2"/>
  <c r="I1028" i="2"/>
  <c r="W1027" i="2"/>
  <c r="T1027" i="2"/>
  <c r="M1027" i="2"/>
  <c r="K1027" i="2"/>
  <c r="I1027" i="2"/>
  <c r="J1027" i="2" s="1"/>
  <c r="M1026" i="2"/>
  <c r="I1026" i="2"/>
  <c r="W1025" i="2"/>
  <c r="T1025" i="2"/>
  <c r="M1025" i="2"/>
  <c r="I1025" i="2"/>
  <c r="M1024" i="2"/>
  <c r="I1024" i="2"/>
  <c r="W1023" i="2"/>
  <c r="T1023" i="2"/>
  <c r="M1023" i="2"/>
  <c r="K1023" i="2"/>
  <c r="L1023" i="2" s="1"/>
  <c r="J1023" i="2"/>
  <c r="I1023" i="2"/>
  <c r="M1022" i="2"/>
  <c r="I1022" i="2"/>
  <c r="W1021" i="2"/>
  <c r="T1021" i="2"/>
  <c r="M1021" i="2"/>
  <c r="I1021" i="2"/>
  <c r="J1021" i="2" s="1"/>
  <c r="M1020" i="2"/>
  <c r="I1020" i="2"/>
  <c r="W1019" i="2"/>
  <c r="T1019" i="2"/>
  <c r="M1019" i="2"/>
  <c r="I1019" i="2"/>
  <c r="M1018" i="2"/>
  <c r="I1018" i="2"/>
  <c r="W1017" i="2"/>
  <c r="T1017" i="2"/>
  <c r="M1017" i="2"/>
  <c r="I1017" i="2"/>
  <c r="J1017" i="2" s="1"/>
  <c r="M1016" i="2"/>
  <c r="I1016" i="2"/>
  <c r="W1015" i="2"/>
  <c r="T1015" i="2"/>
  <c r="M1015" i="2"/>
  <c r="I1015" i="2"/>
  <c r="J1015" i="2" s="1"/>
  <c r="M1014" i="2"/>
  <c r="I1014" i="2"/>
  <c r="W1013" i="2"/>
  <c r="T1013" i="2"/>
  <c r="M1013" i="2"/>
  <c r="K1013" i="2"/>
  <c r="I1013" i="2"/>
  <c r="M1012" i="2"/>
  <c r="I1012" i="2"/>
  <c r="W1011" i="2"/>
  <c r="T1011" i="2"/>
  <c r="M1011" i="2"/>
  <c r="I1011" i="2"/>
  <c r="M1010" i="2"/>
  <c r="I1010" i="2"/>
  <c r="W1009" i="2"/>
  <c r="T1009" i="2"/>
  <c r="M1009" i="2"/>
  <c r="K1009" i="2"/>
  <c r="I1009" i="2"/>
  <c r="J1009" i="2" s="1"/>
  <c r="M1008" i="2"/>
  <c r="I1008" i="2"/>
  <c r="W1007" i="2"/>
  <c r="T1007" i="2"/>
  <c r="M1007" i="2"/>
  <c r="I1007" i="2"/>
  <c r="M1006" i="2"/>
  <c r="I1006" i="2"/>
  <c r="W1005" i="2"/>
  <c r="T1005" i="2"/>
  <c r="M1005" i="2"/>
  <c r="I1005" i="2"/>
  <c r="M1004" i="2"/>
  <c r="I1004" i="2"/>
  <c r="W1003" i="2"/>
  <c r="T1003" i="2"/>
  <c r="M1003" i="2"/>
  <c r="K1003" i="2"/>
  <c r="I1003" i="2"/>
  <c r="M1002" i="2"/>
  <c r="I1002" i="2"/>
  <c r="W1001" i="2"/>
  <c r="T1001" i="2"/>
  <c r="M1001" i="2"/>
  <c r="I1001" i="2"/>
  <c r="M1000" i="2"/>
  <c r="I1000" i="2"/>
  <c r="W999" i="2"/>
  <c r="T999" i="2"/>
  <c r="M999" i="2"/>
  <c r="I999" i="2"/>
  <c r="J999" i="2" s="1"/>
  <c r="M998" i="2"/>
  <c r="I998" i="2"/>
  <c r="W997" i="2"/>
  <c r="T997" i="2"/>
  <c r="M997" i="2"/>
  <c r="I997" i="2"/>
  <c r="M996" i="2"/>
  <c r="I996" i="2"/>
  <c r="W995" i="2"/>
  <c r="T995" i="2"/>
  <c r="M995" i="2"/>
  <c r="I995" i="2"/>
  <c r="M994" i="2"/>
  <c r="I994" i="2"/>
  <c r="W993" i="2"/>
  <c r="T993" i="2"/>
  <c r="M993" i="2"/>
  <c r="I993" i="2"/>
  <c r="M992" i="2"/>
  <c r="I992" i="2"/>
  <c r="W991" i="2"/>
  <c r="T991" i="2"/>
  <c r="M991" i="2"/>
  <c r="I991" i="2"/>
  <c r="M990" i="2"/>
  <c r="I990" i="2"/>
  <c r="W989" i="2"/>
  <c r="T989" i="2"/>
  <c r="M989" i="2"/>
  <c r="I989" i="2"/>
  <c r="M988" i="2"/>
  <c r="I988" i="2"/>
  <c r="W987" i="2"/>
  <c r="T987" i="2"/>
  <c r="M987" i="2"/>
  <c r="I987" i="2"/>
  <c r="M986" i="2"/>
  <c r="I986" i="2"/>
  <c r="W985" i="2"/>
  <c r="T985" i="2"/>
  <c r="M985" i="2"/>
  <c r="I985" i="2"/>
  <c r="M984" i="2"/>
  <c r="I984" i="2"/>
  <c r="W983" i="2"/>
  <c r="T983" i="2"/>
  <c r="M983" i="2"/>
  <c r="I983" i="2"/>
  <c r="M982" i="2"/>
  <c r="I982" i="2"/>
  <c r="W981" i="2"/>
  <c r="T981" i="2"/>
  <c r="M981" i="2"/>
  <c r="I981" i="2"/>
  <c r="M980" i="2"/>
  <c r="I980" i="2"/>
  <c r="W979" i="2"/>
  <c r="T979" i="2"/>
  <c r="M979" i="2"/>
  <c r="I979" i="2"/>
  <c r="M978" i="2"/>
  <c r="I978" i="2"/>
  <c r="W977" i="2"/>
  <c r="T977" i="2"/>
  <c r="M977" i="2"/>
  <c r="I977" i="2"/>
  <c r="M976" i="2"/>
  <c r="I976" i="2"/>
  <c r="W975" i="2"/>
  <c r="T975" i="2"/>
  <c r="M975" i="2"/>
  <c r="I975" i="2"/>
  <c r="M974" i="2"/>
  <c r="I974" i="2"/>
  <c r="W973" i="2"/>
  <c r="T973" i="2"/>
  <c r="M973" i="2"/>
  <c r="I973" i="2"/>
  <c r="M972" i="2"/>
  <c r="I972" i="2"/>
  <c r="K971" i="2" s="1"/>
  <c r="W971" i="2"/>
  <c r="T971" i="2"/>
  <c r="M971" i="2"/>
  <c r="I971" i="2"/>
  <c r="M970" i="2"/>
  <c r="I970" i="2"/>
  <c r="W969" i="2"/>
  <c r="T969" i="2"/>
  <c r="M969" i="2"/>
  <c r="I969" i="2"/>
  <c r="M968" i="2"/>
  <c r="I968" i="2"/>
  <c r="W967" i="2"/>
  <c r="T967" i="2"/>
  <c r="M967" i="2"/>
  <c r="I967" i="2"/>
  <c r="J967" i="2" s="1"/>
  <c r="M966" i="2"/>
  <c r="I966" i="2"/>
  <c r="W965" i="2"/>
  <c r="T965" i="2"/>
  <c r="M965" i="2"/>
  <c r="I965" i="2"/>
  <c r="J965" i="2" s="1"/>
  <c r="M964" i="2"/>
  <c r="I964" i="2"/>
  <c r="W963" i="2"/>
  <c r="T963" i="2"/>
  <c r="M963" i="2"/>
  <c r="I963" i="2"/>
  <c r="M962" i="2"/>
  <c r="I962" i="2"/>
  <c r="W961" i="2"/>
  <c r="T961" i="2"/>
  <c r="M961" i="2"/>
  <c r="K961" i="2"/>
  <c r="I961" i="2"/>
  <c r="J961" i="2" s="1"/>
  <c r="M960" i="2"/>
  <c r="I960" i="2"/>
  <c r="W959" i="2"/>
  <c r="T959" i="2"/>
  <c r="M959" i="2"/>
  <c r="I959" i="2"/>
  <c r="M958" i="2"/>
  <c r="I958" i="2"/>
  <c r="W957" i="2"/>
  <c r="T957" i="2"/>
  <c r="M957" i="2"/>
  <c r="I957" i="2"/>
  <c r="M956" i="2"/>
  <c r="I956" i="2"/>
  <c r="W955" i="2"/>
  <c r="T955" i="2"/>
  <c r="M955" i="2"/>
  <c r="I955" i="2"/>
  <c r="K955" i="2" s="1"/>
  <c r="M954" i="2"/>
  <c r="I954" i="2"/>
  <c r="W953" i="2"/>
  <c r="T953" i="2"/>
  <c r="M953" i="2"/>
  <c r="I953" i="2"/>
  <c r="K953" i="2" s="1"/>
  <c r="M952" i="2"/>
  <c r="I952" i="2"/>
  <c r="W951" i="2"/>
  <c r="T951" i="2"/>
  <c r="M951" i="2"/>
  <c r="I951" i="2"/>
  <c r="K951" i="2" s="1"/>
  <c r="M950" i="2"/>
  <c r="I950" i="2"/>
  <c r="W949" i="2"/>
  <c r="T949" i="2"/>
  <c r="M949" i="2"/>
  <c r="I949" i="2"/>
  <c r="M948" i="2"/>
  <c r="I948" i="2"/>
  <c r="W947" i="2"/>
  <c r="T947" i="2"/>
  <c r="M947" i="2"/>
  <c r="I947" i="2"/>
  <c r="K947" i="2" s="1"/>
  <c r="M946" i="2"/>
  <c r="I946" i="2"/>
  <c r="W945" i="2"/>
  <c r="T945" i="2"/>
  <c r="M945" i="2"/>
  <c r="I945" i="2"/>
  <c r="M944" i="2"/>
  <c r="I944" i="2"/>
  <c r="W943" i="2"/>
  <c r="T943" i="2"/>
  <c r="M943" i="2"/>
  <c r="L943" i="2"/>
  <c r="K943" i="2"/>
  <c r="I943" i="2"/>
  <c r="J943" i="2" s="1"/>
  <c r="M942" i="2"/>
  <c r="I942" i="2"/>
  <c r="W941" i="2"/>
  <c r="T941" i="2"/>
  <c r="M941" i="2"/>
  <c r="I941" i="2"/>
  <c r="M940" i="2"/>
  <c r="I940" i="2"/>
  <c r="W939" i="2"/>
  <c r="T939" i="2"/>
  <c r="M939" i="2"/>
  <c r="I939" i="2"/>
  <c r="J939" i="2" s="1"/>
  <c r="M938" i="2"/>
  <c r="I938" i="2"/>
  <c r="W937" i="2"/>
  <c r="T937" i="2"/>
  <c r="M937" i="2"/>
  <c r="I937" i="2"/>
  <c r="M936" i="2"/>
  <c r="I936" i="2"/>
  <c r="W935" i="2"/>
  <c r="T935" i="2"/>
  <c r="M935" i="2"/>
  <c r="I935" i="2"/>
  <c r="M934" i="2"/>
  <c r="I934" i="2"/>
  <c r="W933" i="2"/>
  <c r="T933" i="2"/>
  <c r="M933" i="2"/>
  <c r="I933" i="2"/>
  <c r="J933" i="2" s="1"/>
  <c r="M932" i="2"/>
  <c r="I932" i="2"/>
  <c r="W931" i="2"/>
  <c r="T931" i="2"/>
  <c r="M931" i="2"/>
  <c r="K931" i="2"/>
  <c r="J931" i="2"/>
  <c r="I931" i="2"/>
  <c r="M930" i="2"/>
  <c r="I930" i="2"/>
  <c r="W929" i="2"/>
  <c r="T929" i="2"/>
  <c r="M929" i="2"/>
  <c r="I929" i="2"/>
  <c r="J929" i="2" s="1"/>
  <c r="M928" i="2"/>
  <c r="I928" i="2"/>
  <c r="W927" i="2"/>
  <c r="T927" i="2"/>
  <c r="M927" i="2"/>
  <c r="J927" i="2"/>
  <c r="I927" i="2"/>
  <c r="M926" i="2"/>
  <c r="I926" i="2"/>
  <c r="J925" i="2" s="1"/>
  <c r="W925" i="2"/>
  <c r="T925" i="2"/>
  <c r="M925" i="2"/>
  <c r="I925" i="2"/>
  <c r="M924" i="2"/>
  <c r="I924" i="2"/>
  <c r="W923" i="2"/>
  <c r="T923" i="2"/>
  <c r="M923" i="2"/>
  <c r="I923" i="2"/>
  <c r="J923" i="2" s="1"/>
  <c r="M922" i="2"/>
  <c r="I922" i="2"/>
  <c r="K921" i="2" s="1"/>
  <c r="W921" i="2"/>
  <c r="T921" i="2"/>
  <c r="M921" i="2"/>
  <c r="I921" i="2"/>
  <c r="M920" i="2"/>
  <c r="I920" i="2"/>
  <c r="J919" i="2" s="1"/>
  <c r="W919" i="2"/>
  <c r="T919" i="2"/>
  <c r="M919" i="2"/>
  <c r="I919" i="2"/>
  <c r="M918" i="2"/>
  <c r="I918" i="2"/>
  <c r="K917" i="2" s="1"/>
  <c r="W917" i="2"/>
  <c r="T917" i="2"/>
  <c r="M917" i="2"/>
  <c r="I917" i="2"/>
  <c r="M916" i="2"/>
  <c r="I916" i="2"/>
  <c r="W915" i="2"/>
  <c r="T915" i="2"/>
  <c r="M915" i="2"/>
  <c r="J915" i="2"/>
  <c r="I915" i="2"/>
  <c r="K915" i="2" s="1"/>
  <c r="M914" i="2"/>
  <c r="I914" i="2"/>
  <c r="W913" i="2"/>
  <c r="T913" i="2"/>
  <c r="M913" i="2"/>
  <c r="I913" i="2"/>
  <c r="M912" i="2"/>
  <c r="I912" i="2"/>
  <c r="W911" i="2"/>
  <c r="T911" i="2"/>
  <c r="M911" i="2"/>
  <c r="I911" i="2"/>
  <c r="K911" i="2" s="1"/>
  <c r="M910" i="2"/>
  <c r="I910" i="2"/>
  <c r="W909" i="2"/>
  <c r="T909" i="2"/>
  <c r="M909" i="2"/>
  <c r="J909" i="2"/>
  <c r="I909" i="2"/>
  <c r="M908" i="2"/>
  <c r="I908" i="2"/>
  <c r="W907" i="2"/>
  <c r="T907" i="2"/>
  <c r="M907" i="2"/>
  <c r="I907" i="2"/>
  <c r="K907" i="2" s="1"/>
  <c r="M906" i="2"/>
  <c r="I906" i="2"/>
  <c r="W905" i="2"/>
  <c r="T905" i="2"/>
  <c r="M905" i="2"/>
  <c r="I905" i="2"/>
  <c r="K905" i="2" s="1"/>
  <c r="M904" i="2"/>
  <c r="I904" i="2"/>
  <c r="W903" i="2"/>
  <c r="T903" i="2"/>
  <c r="M903" i="2"/>
  <c r="I903" i="2"/>
  <c r="M902" i="2"/>
  <c r="I902" i="2"/>
  <c r="W901" i="2"/>
  <c r="T901" i="2"/>
  <c r="M901" i="2"/>
  <c r="I901" i="2"/>
  <c r="M900" i="2"/>
  <c r="I900" i="2"/>
  <c r="W899" i="2"/>
  <c r="T899" i="2"/>
  <c r="M899" i="2"/>
  <c r="I899" i="2"/>
  <c r="M898" i="2"/>
  <c r="I898" i="2"/>
  <c r="W897" i="2"/>
  <c r="T897" i="2"/>
  <c r="M897" i="2"/>
  <c r="I897" i="2"/>
  <c r="J897" i="2" s="1"/>
  <c r="M896" i="2"/>
  <c r="I896" i="2"/>
  <c r="W895" i="2"/>
  <c r="T895" i="2"/>
  <c r="M895" i="2"/>
  <c r="I895" i="2"/>
  <c r="M894" i="2"/>
  <c r="I894" i="2"/>
  <c r="W893" i="2"/>
  <c r="T893" i="2"/>
  <c r="M893" i="2"/>
  <c r="I893" i="2"/>
  <c r="M892" i="2"/>
  <c r="I892" i="2"/>
  <c r="W891" i="2"/>
  <c r="T891" i="2"/>
  <c r="M891" i="2"/>
  <c r="I891" i="2"/>
  <c r="M890" i="2"/>
  <c r="I890" i="2"/>
  <c r="W889" i="2"/>
  <c r="T889" i="2"/>
  <c r="M889" i="2"/>
  <c r="K889" i="2"/>
  <c r="I889" i="2"/>
  <c r="J889" i="2" s="1"/>
  <c r="M888" i="2"/>
  <c r="I888" i="2"/>
  <c r="W887" i="2"/>
  <c r="T887" i="2"/>
  <c r="M887" i="2"/>
  <c r="I887" i="2"/>
  <c r="M886" i="2"/>
  <c r="I886" i="2"/>
  <c r="W885" i="2"/>
  <c r="T885" i="2"/>
  <c r="M885" i="2"/>
  <c r="I885" i="2"/>
  <c r="M884" i="2"/>
  <c r="I884" i="2"/>
  <c r="W883" i="2"/>
  <c r="T883" i="2"/>
  <c r="M883" i="2"/>
  <c r="I883" i="2"/>
  <c r="K883" i="2" s="1"/>
  <c r="M882" i="2"/>
  <c r="I882" i="2"/>
  <c r="W881" i="2"/>
  <c r="T881" i="2"/>
  <c r="M881" i="2"/>
  <c r="I881" i="2"/>
  <c r="M880" i="2"/>
  <c r="I880" i="2"/>
  <c r="W879" i="2"/>
  <c r="T879" i="2"/>
  <c r="M879" i="2"/>
  <c r="I879" i="2"/>
  <c r="M878" i="2"/>
  <c r="I878" i="2"/>
  <c r="W877" i="2"/>
  <c r="T877" i="2"/>
  <c r="M877" i="2"/>
  <c r="I877" i="2"/>
  <c r="M876" i="2"/>
  <c r="I876" i="2"/>
  <c r="W875" i="2"/>
  <c r="T875" i="2"/>
  <c r="M875" i="2"/>
  <c r="I875" i="2"/>
  <c r="M874" i="2"/>
  <c r="I874" i="2"/>
  <c r="W873" i="2"/>
  <c r="T873" i="2"/>
  <c r="M873" i="2"/>
  <c r="I873" i="2"/>
  <c r="M872" i="2"/>
  <c r="I872" i="2"/>
  <c r="W871" i="2"/>
  <c r="T871" i="2"/>
  <c r="M871" i="2"/>
  <c r="I871" i="2"/>
  <c r="J871" i="2" s="1"/>
  <c r="M870" i="2"/>
  <c r="I870" i="2"/>
  <c r="W869" i="2"/>
  <c r="T869" i="2"/>
  <c r="M869" i="2"/>
  <c r="I869" i="2"/>
  <c r="M868" i="2"/>
  <c r="I868" i="2"/>
  <c r="W867" i="2"/>
  <c r="T867" i="2"/>
  <c r="M867" i="2"/>
  <c r="I867" i="2"/>
  <c r="M866" i="2"/>
  <c r="I866" i="2"/>
  <c r="W865" i="2"/>
  <c r="T865" i="2"/>
  <c r="M865" i="2"/>
  <c r="I865" i="2"/>
  <c r="M864" i="2"/>
  <c r="I864" i="2"/>
  <c r="W863" i="2"/>
  <c r="T863" i="2"/>
  <c r="M863" i="2"/>
  <c r="K863" i="2"/>
  <c r="I863" i="2"/>
  <c r="M862" i="2"/>
  <c r="I862" i="2"/>
  <c r="W861" i="2"/>
  <c r="T861" i="2"/>
  <c r="M861" i="2"/>
  <c r="I861" i="2"/>
  <c r="M860" i="2"/>
  <c r="I860" i="2"/>
  <c r="W859" i="2"/>
  <c r="T859" i="2"/>
  <c r="M859" i="2"/>
  <c r="I859" i="2"/>
  <c r="M858" i="2"/>
  <c r="I858" i="2"/>
  <c r="W857" i="2"/>
  <c r="T857" i="2"/>
  <c r="M857" i="2"/>
  <c r="I857" i="2"/>
  <c r="J857" i="2" s="1"/>
  <c r="M856" i="2"/>
  <c r="I856" i="2"/>
  <c r="W855" i="2"/>
  <c r="T855" i="2"/>
  <c r="M855" i="2"/>
  <c r="I855" i="2"/>
  <c r="J855" i="2" s="1"/>
  <c r="M854" i="2"/>
  <c r="I854" i="2"/>
  <c r="W853" i="2"/>
  <c r="T853" i="2"/>
  <c r="M853" i="2"/>
  <c r="I853" i="2"/>
  <c r="M852" i="2"/>
  <c r="I852" i="2"/>
  <c r="W851" i="2"/>
  <c r="T851" i="2"/>
  <c r="M851" i="2"/>
  <c r="I851" i="2"/>
  <c r="M850" i="2"/>
  <c r="I850" i="2"/>
  <c r="W849" i="2"/>
  <c r="T849" i="2"/>
  <c r="M849" i="2"/>
  <c r="I849" i="2"/>
  <c r="J849" i="2" s="1"/>
  <c r="M848" i="2"/>
  <c r="I848" i="2"/>
  <c r="W847" i="2"/>
  <c r="T847" i="2"/>
  <c r="M847" i="2"/>
  <c r="K847" i="2"/>
  <c r="I847" i="2"/>
  <c r="M846" i="2"/>
  <c r="I846" i="2"/>
  <c r="W845" i="2"/>
  <c r="T845" i="2"/>
  <c r="M845" i="2"/>
  <c r="I845" i="2"/>
  <c r="M844" i="2"/>
  <c r="I844" i="2"/>
  <c r="W843" i="2"/>
  <c r="T843" i="2"/>
  <c r="M843" i="2"/>
  <c r="I843" i="2"/>
  <c r="M842" i="2"/>
  <c r="I842" i="2"/>
  <c r="W841" i="2"/>
  <c r="T841" i="2"/>
  <c r="M841" i="2"/>
  <c r="I841" i="2"/>
  <c r="J841" i="2" s="1"/>
  <c r="M840" i="2"/>
  <c r="I840" i="2"/>
  <c r="W839" i="2"/>
  <c r="T839" i="2"/>
  <c r="M839" i="2"/>
  <c r="K839" i="2"/>
  <c r="I839" i="2"/>
  <c r="M838" i="2"/>
  <c r="I838" i="2"/>
  <c r="W837" i="2"/>
  <c r="T837" i="2"/>
  <c r="M837" i="2"/>
  <c r="I837" i="2"/>
  <c r="J837" i="2" s="1"/>
  <c r="M836" i="2"/>
  <c r="I836" i="2"/>
  <c r="W835" i="2"/>
  <c r="T835" i="2"/>
  <c r="M835" i="2"/>
  <c r="K835" i="2"/>
  <c r="L835" i="2" s="1"/>
  <c r="I835" i="2"/>
  <c r="J835" i="2" s="1"/>
  <c r="M834" i="2"/>
  <c r="I834" i="2"/>
  <c r="W833" i="2"/>
  <c r="T833" i="2"/>
  <c r="M833" i="2"/>
  <c r="I833" i="2"/>
  <c r="M832" i="2"/>
  <c r="I832" i="2"/>
  <c r="W831" i="2"/>
  <c r="T831" i="2"/>
  <c r="M831" i="2"/>
  <c r="I831" i="2"/>
  <c r="M830" i="2"/>
  <c r="I830" i="2"/>
  <c r="W829" i="2"/>
  <c r="T829" i="2"/>
  <c r="M829" i="2"/>
  <c r="I829" i="2"/>
  <c r="M828" i="2"/>
  <c r="I828" i="2"/>
  <c r="J827" i="2" s="1"/>
  <c r="W827" i="2"/>
  <c r="T827" i="2"/>
  <c r="M827" i="2"/>
  <c r="I827" i="2"/>
  <c r="M826" i="2"/>
  <c r="I826" i="2"/>
  <c r="W825" i="2"/>
  <c r="T825" i="2"/>
  <c r="M825" i="2"/>
  <c r="I825" i="2"/>
  <c r="M824" i="2"/>
  <c r="I824" i="2"/>
  <c r="W823" i="2"/>
  <c r="T823" i="2"/>
  <c r="M823" i="2"/>
  <c r="I823" i="2"/>
  <c r="M822" i="2"/>
  <c r="I822" i="2"/>
  <c r="W821" i="2"/>
  <c r="T821" i="2"/>
  <c r="M821" i="2"/>
  <c r="I821" i="2"/>
  <c r="M820" i="2"/>
  <c r="I820" i="2"/>
  <c r="W819" i="2"/>
  <c r="T819" i="2"/>
  <c r="M819" i="2"/>
  <c r="J819" i="2"/>
  <c r="I819" i="2"/>
  <c r="K819" i="2" s="1"/>
  <c r="L819" i="2" s="1"/>
  <c r="M818" i="2"/>
  <c r="I818" i="2"/>
  <c r="W817" i="2"/>
  <c r="T817" i="2"/>
  <c r="M817" i="2"/>
  <c r="I817" i="2"/>
  <c r="M816" i="2"/>
  <c r="I816" i="2"/>
  <c r="W815" i="2"/>
  <c r="T815" i="2"/>
  <c r="M815" i="2"/>
  <c r="I815" i="2"/>
  <c r="M814" i="2"/>
  <c r="I814" i="2"/>
  <c r="W813" i="2"/>
  <c r="T813" i="2"/>
  <c r="M813" i="2"/>
  <c r="I813" i="2"/>
  <c r="M812" i="2"/>
  <c r="I812" i="2"/>
  <c r="W811" i="2"/>
  <c r="T811" i="2"/>
  <c r="M811" i="2"/>
  <c r="J811" i="2"/>
  <c r="I811" i="2"/>
  <c r="M810" i="2"/>
  <c r="I810" i="2"/>
  <c r="W809" i="2"/>
  <c r="T809" i="2"/>
  <c r="M809" i="2"/>
  <c r="I809" i="2"/>
  <c r="M808" i="2"/>
  <c r="I808" i="2"/>
  <c r="W807" i="2"/>
  <c r="T807" i="2"/>
  <c r="M807" i="2"/>
  <c r="I807" i="2"/>
  <c r="M806" i="2"/>
  <c r="I806" i="2"/>
  <c r="W805" i="2"/>
  <c r="T805" i="2"/>
  <c r="M805" i="2"/>
  <c r="I805" i="2"/>
  <c r="M804" i="2"/>
  <c r="I804" i="2"/>
  <c r="W803" i="2"/>
  <c r="T803" i="2"/>
  <c r="M803" i="2"/>
  <c r="I803" i="2"/>
  <c r="K803" i="2" s="1"/>
  <c r="M802" i="2"/>
  <c r="I802" i="2"/>
  <c r="W801" i="2"/>
  <c r="T801" i="2"/>
  <c r="M801" i="2"/>
  <c r="I801" i="2"/>
  <c r="M800" i="2"/>
  <c r="I800" i="2"/>
  <c r="W799" i="2"/>
  <c r="T799" i="2"/>
  <c r="M799" i="2"/>
  <c r="I799" i="2"/>
  <c r="M798" i="2"/>
  <c r="I798" i="2"/>
  <c r="W797" i="2"/>
  <c r="T797" i="2"/>
  <c r="M797" i="2"/>
  <c r="I797" i="2"/>
  <c r="M796" i="2"/>
  <c r="I796" i="2"/>
  <c r="W795" i="2"/>
  <c r="T795" i="2"/>
  <c r="M795" i="2"/>
  <c r="I795" i="2"/>
  <c r="K795" i="2" s="1"/>
  <c r="M794" i="2"/>
  <c r="I794" i="2"/>
  <c r="W793" i="2"/>
  <c r="T793" i="2"/>
  <c r="M793" i="2"/>
  <c r="I793" i="2"/>
  <c r="M792" i="2"/>
  <c r="I792" i="2"/>
  <c r="W791" i="2"/>
  <c r="T791" i="2"/>
  <c r="M791" i="2"/>
  <c r="I791" i="2"/>
  <c r="M790" i="2"/>
  <c r="I790" i="2"/>
  <c r="W789" i="2"/>
  <c r="T789" i="2"/>
  <c r="M789" i="2"/>
  <c r="I789" i="2"/>
  <c r="M788" i="2"/>
  <c r="I788" i="2"/>
  <c r="W787" i="2"/>
  <c r="T787" i="2"/>
  <c r="M787" i="2"/>
  <c r="I787" i="2"/>
  <c r="M786" i="2"/>
  <c r="I786" i="2"/>
  <c r="W785" i="2"/>
  <c r="T785" i="2"/>
  <c r="M785" i="2"/>
  <c r="I785" i="2"/>
  <c r="M784" i="2"/>
  <c r="I784" i="2"/>
  <c r="W783" i="2"/>
  <c r="T783" i="2"/>
  <c r="M783" i="2"/>
  <c r="I783" i="2"/>
  <c r="M782" i="2"/>
  <c r="I782" i="2"/>
  <c r="W781" i="2"/>
  <c r="T781" i="2"/>
  <c r="M781" i="2"/>
  <c r="I781" i="2"/>
  <c r="M780" i="2"/>
  <c r="I780" i="2"/>
  <c r="W779" i="2"/>
  <c r="T779" i="2"/>
  <c r="M779" i="2"/>
  <c r="I779" i="2"/>
  <c r="K779" i="2" s="1"/>
  <c r="M778" i="2"/>
  <c r="I778" i="2"/>
  <c r="W777" i="2"/>
  <c r="T777" i="2"/>
  <c r="M777" i="2"/>
  <c r="I777" i="2"/>
  <c r="J777" i="2" s="1"/>
  <c r="M776" i="2"/>
  <c r="I776" i="2"/>
  <c r="W775" i="2"/>
  <c r="T775" i="2"/>
  <c r="M775" i="2"/>
  <c r="K775" i="2"/>
  <c r="I775" i="2"/>
  <c r="M774" i="2"/>
  <c r="I774" i="2"/>
  <c r="W773" i="2"/>
  <c r="T773" i="2"/>
  <c r="M773" i="2"/>
  <c r="I773" i="2"/>
  <c r="M772" i="2"/>
  <c r="I772" i="2"/>
  <c r="W771" i="2"/>
  <c r="T771" i="2"/>
  <c r="M771" i="2"/>
  <c r="I771" i="2"/>
  <c r="M770" i="2"/>
  <c r="I770" i="2"/>
  <c r="W769" i="2"/>
  <c r="T769" i="2"/>
  <c r="M769" i="2"/>
  <c r="K769" i="2"/>
  <c r="L769" i="2" s="1"/>
  <c r="I769" i="2"/>
  <c r="J769" i="2" s="1"/>
  <c r="M768" i="2"/>
  <c r="I768" i="2"/>
  <c r="W767" i="2"/>
  <c r="T767" i="2"/>
  <c r="M767" i="2"/>
  <c r="I767" i="2"/>
  <c r="K767" i="2" s="1"/>
  <c r="M766" i="2"/>
  <c r="I766" i="2"/>
  <c r="W765" i="2"/>
  <c r="T765" i="2"/>
  <c r="M765" i="2"/>
  <c r="I765" i="2"/>
  <c r="M764" i="2"/>
  <c r="I764" i="2"/>
  <c r="W763" i="2"/>
  <c r="T763" i="2"/>
  <c r="M763" i="2"/>
  <c r="I763" i="2"/>
  <c r="M762" i="2"/>
  <c r="I762" i="2"/>
  <c r="W761" i="2"/>
  <c r="T761" i="2"/>
  <c r="M761" i="2"/>
  <c r="I761" i="2"/>
  <c r="M760" i="2"/>
  <c r="I760" i="2"/>
  <c r="W759" i="2"/>
  <c r="T759" i="2"/>
  <c r="M759" i="2"/>
  <c r="I759" i="2"/>
  <c r="M758" i="2"/>
  <c r="I758" i="2"/>
  <c r="W757" i="2"/>
  <c r="T757" i="2"/>
  <c r="M757" i="2"/>
  <c r="I757" i="2"/>
  <c r="M756" i="2"/>
  <c r="I756" i="2"/>
  <c r="W755" i="2"/>
  <c r="T755" i="2"/>
  <c r="M755" i="2"/>
  <c r="K755" i="2"/>
  <c r="L755" i="2" s="1"/>
  <c r="I755" i="2"/>
  <c r="J755" i="2" s="1"/>
  <c r="M754" i="2"/>
  <c r="I754" i="2"/>
  <c r="K753" i="2" s="1"/>
  <c r="W753" i="2"/>
  <c r="T753" i="2"/>
  <c r="M753" i="2"/>
  <c r="I753" i="2"/>
  <c r="M752" i="2"/>
  <c r="I752" i="2"/>
  <c r="K751" i="2" s="1"/>
  <c r="W751" i="2"/>
  <c r="T751" i="2"/>
  <c r="M751" i="2"/>
  <c r="I751" i="2"/>
  <c r="M750" i="2"/>
  <c r="I750" i="2"/>
  <c r="K749" i="2" s="1"/>
  <c r="W749" i="2"/>
  <c r="T749" i="2"/>
  <c r="M749" i="2"/>
  <c r="I749" i="2"/>
  <c r="M748" i="2"/>
  <c r="I748" i="2"/>
  <c r="W747" i="2"/>
  <c r="T747" i="2"/>
  <c r="M747" i="2"/>
  <c r="I747" i="2"/>
  <c r="M746" i="2"/>
  <c r="I746" i="2"/>
  <c r="W745" i="2"/>
  <c r="T745" i="2"/>
  <c r="M745" i="2"/>
  <c r="I745" i="2"/>
  <c r="M744" i="2"/>
  <c r="I744" i="2"/>
  <c r="W743" i="2"/>
  <c r="T743" i="2"/>
  <c r="M743" i="2"/>
  <c r="K743" i="2"/>
  <c r="L743" i="2" s="1"/>
  <c r="I743" i="2"/>
  <c r="J743" i="2" s="1"/>
  <c r="M742" i="2"/>
  <c r="I742" i="2"/>
  <c r="W741" i="2"/>
  <c r="T741" i="2"/>
  <c r="M741" i="2"/>
  <c r="I741" i="2"/>
  <c r="J741" i="2" s="1"/>
  <c r="M740" i="2"/>
  <c r="I740" i="2"/>
  <c r="W739" i="2"/>
  <c r="T739" i="2"/>
  <c r="M739" i="2"/>
  <c r="K739" i="2"/>
  <c r="I739" i="2"/>
  <c r="M738" i="2"/>
  <c r="I738" i="2"/>
  <c r="W737" i="2"/>
  <c r="T737" i="2"/>
  <c r="M737" i="2"/>
  <c r="I737" i="2"/>
  <c r="M736" i="2"/>
  <c r="I736" i="2"/>
  <c r="W735" i="2"/>
  <c r="T735" i="2"/>
  <c r="M735" i="2"/>
  <c r="I735" i="2"/>
  <c r="J735" i="2" s="1"/>
  <c r="M734" i="2"/>
  <c r="I734" i="2"/>
  <c r="W733" i="2"/>
  <c r="T733" i="2"/>
  <c r="M733" i="2"/>
  <c r="K733" i="2"/>
  <c r="I733" i="2"/>
  <c r="J733" i="2" s="1"/>
  <c r="M732" i="2"/>
  <c r="I732" i="2"/>
  <c r="W731" i="2"/>
  <c r="T731" i="2"/>
  <c r="M731" i="2"/>
  <c r="K731" i="2"/>
  <c r="I731" i="2"/>
  <c r="J731" i="2" s="1"/>
  <c r="M730" i="2"/>
  <c r="I730" i="2"/>
  <c r="K729" i="2" s="1"/>
  <c r="W729" i="2"/>
  <c r="T729" i="2"/>
  <c r="M729" i="2"/>
  <c r="I729" i="2"/>
  <c r="M728" i="2"/>
  <c r="I728" i="2"/>
  <c r="K727" i="2" s="1"/>
  <c r="W727" i="2"/>
  <c r="T727" i="2"/>
  <c r="M727" i="2"/>
  <c r="I727" i="2"/>
  <c r="M726" i="2"/>
  <c r="I726" i="2"/>
  <c r="W725" i="2"/>
  <c r="T725" i="2"/>
  <c r="M725" i="2"/>
  <c r="I725" i="2"/>
  <c r="M724" i="2"/>
  <c r="I724" i="2"/>
  <c r="W723" i="2"/>
  <c r="T723" i="2"/>
  <c r="M723" i="2"/>
  <c r="I723" i="2"/>
  <c r="M722" i="2"/>
  <c r="I722" i="2"/>
  <c r="W721" i="2"/>
  <c r="T721" i="2"/>
  <c r="M721" i="2"/>
  <c r="I721" i="2"/>
  <c r="J721" i="2" s="1"/>
  <c r="M720" i="2"/>
  <c r="I720" i="2"/>
  <c r="W719" i="2"/>
  <c r="T719" i="2"/>
  <c r="M719" i="2"/>
  <c r="I719" i="2"/>
  <c r="M718" i="2"/>
  <c r="I718" i="2"/>
  <c r="W717" i="2"/>
  <c r="T717" i="2"/>
  <c r="M717" i="2"/>
  <c r="I717" i="2"/>
  <c r="J717" i="2" s="1"/>
  <c r="M716" i="2"/>
  <c r="I716" i="2"/>
  <c r="W715" i="2"/>
  <c r="T715" i="2"/>
  <c r="M715" i="2"/>
  <c r="K715" i="2"/>
  <c r="I715" i="2"/>
  <c r="J715" i="2" s="1"/>
  <c r="M714" i="2"/>
  <c r="I714" i="2"/>
  <c r="W713" i="2"/>
  <c r="T713" i="2"/>
  <c r="M713" i="2"/>
  <c r="I713" i="2"/>
  <c r="M712" i="2"/>
  <c r="I712" i="2"/>
  <c r="W711" i="2"/>
  <c r="T711" i="2"/>
  <c r="M711" i="2"/>
  <c r="K711" i="2"/>
  <c r="I711" i="2"/>
  <c r="J711" i="2" s="1"/>
  <c r="M710" i="2"/>
  <c r="I710" i="2"/>
  <c r="W709" i="2"/>
  <c r="T709" i="2"/>
  <c r="M709" i="2"/>
  <c r="I709" i="2"/>
  <c r="M708" i="2"/>
  <c r="I708" i="2"/>
  <c r="W707" i="2"/>
  <c r="T707" i="2"/>
  <c r="M707" i="2"/>
  <c r="I707" i="2"/>
  <c r="M706" i="2"/>
  <c r="I706" i="2"/>
  <c r="W705" i="2"/>
  <c r="T705" i="2"/>
  <c r="M705" i="2"/>
  <c r="I705" i="2"/>
  <c r="M704" i="2"/>
  <c r="I704" i="2"/>
  <c r="M703" i="2"/>
  <c r="I703" i="2"/>
  <c r="W702" i="2"/>
  <c r="T702" i="2"/>
  <c r="M702" i="2"/>
  <c r="I702" i="2"/>
  <c r="K702" i="2" s="1"/>
  <c r="M701" i="2"/>
  <c r="I701" i="2"/>
  <c r="M700" i="2"/>
  <c r="I700" i="2"/>
  <c r="W699" i="2"/>
  <c r="T699" i="2"/>
  <c r="M699" i="2"/>
  <c r="I699" i="2"/>
  <c r="K699" i="2" s="1"/>
  <c r="M698" i="2"/>
  <c r="I698" i="2"/>
  <c r="M697" i="2"/>
  <c r="I697" i="2"/>
  <c r="W696" i="2"/>
  <c r="T696" i="2"/>
  <c r="M696" i="2"/>
  <c r="I696" i="2"/>
  <c r="M695" i="2"/>
  <c r="I695" i="2"/>
  <c r="M694" i="2"/>
  <c r="I694" i="2"/>
  <c r="W693" i="2"/>
  <c r="T693" i="2"/>
  <c r="M693" i="2"/>
  <c r="I693" i="2"/>
  <c r="M692" i="2"/>
  <c r="I692" i="2"/>
  <c r="M691" i="2"/>
  <c r="I691" i="2"/>
  <c r="W690" i="2"/>
  <c r="T690" i="2"/>
  <c r="M690" i="2"/>
  <c r="I690" i="2"/>
  <c r="M689" i="2"/>
  <c r="I689" i="2"/>
  <c r="M688" i="2"/>
  <c r="I688" i="2"/>
  <c r="W687" i="2"/>
  <c r="T687" i="2"/>
  <c r="M687" i="2"/>
  <c r="I687" i="2"/>
  <c r="M686" i="2"/>
  <c r="I686" i="2"/>
  <c r="M685" i="2"/>
  <c r="I685" i="2"/>
  <c r="W684" i="2"/>
  <c r="T684" i="2"/>
  <c r="M684" i="2"/>
  <c r="I684" i="2"/>
  <c r="M683" i="2"/>
  <c r="I683" i="2"/>
  <c r="M682" i="2"/>
  <c r="I682" i="2"/>
  <c r="W681" i="2"/>
  <c r="T681" i="2"/>
  <c r="M681" i="2"/>
  <c r="I681" i="2"/>
  <c r="M680" i="2"/>
  <c r="I680" i="2"/>
  <c r="M679" i="2"/>
  <c r="I679" i="2"/>
  <c r="W678" i="2"/>
  <c r="T678" i="2"/>
  <c r="M678" i="2"/>
  <c r="I678" i="2"/>
  <c r="M677" i="2"/>
  <c r="I677" i="2"/>
  <c r="M676" i="2"/>
  <c r="I676" i="2"/>
  <c r="W675" i="2"/>
  <c r="T675" i="2"/>
  <c r="M675" i="2"/>
  <c r="I675" i="2"/>
  <c r="M674" i="2"/>
  <c r="I674" i="2"/>
  <c r="M673" i="2"/>
  <c r="I673" i="2"/>
  <c r="W672" i="2"/>
  <c r="T672" i="2"/>
  <c r="M672" i="2"/>
  <c r="I672" i="2"/>
  <c r="J672" i="2" s="1"/>
  <c r="M671" i="2"/>
  <c r="I671" i="2"/>
  <c r="M670" i="2"/>
  <c r="I670" i="2"/>
  <c r="W669" i="2"/>
  <c r="T669" i="2"/>
  <c r="M669" i="2"/>
  <c r="I669" i="2"/>
  <c r="M668" i="2"/>
  <c r="I668" i="2"/>
  <c r="M667" i="2"/>
  <c r="I667" i="2"/>
  <c r="W666" i="2"/>
  <c r="T666" i="2"/>
  <c r="M666" i="2"/>
  <c r="I666" i="2"/>
  <c r="M665" i="2"/>
  <c r="I665" i="2"/>
  <c r="M664" i="2"/>
  <c r="I664" i="2"/>
  <c r="W663" i="2"/>
  <c r="T663" i="2"/>
  <c r="M663" i="2"/>
  <c r="K663" i="2"/>
  <c r="I663" i="2"/>
  <c r="M662" i="2"/>
  <c r="I662" i="2"/>
  <c r="M661" i="2"/>
  <c r="I661" i="2"/>
  <c r="W660" i="2"/>
  <c r="T660" i="2"/>
  <c r="M660" i="2"/>
  <c r="I660" i="2"/>
  <c r="M659" i="2"/>
  <c r="I659" i="2"/>
  <c r="M658" i="2"/>
  <c r="I658" i="2"/>
  <c r="W657" i="2"/>
  <c r="T657" i="2"/>
  <c r="M657" i="2"/>
  <c r="I657" i="2"/>
  <c r="M656" i="2"/>
  <c r="I656" i="2"/>
  <c r="M655" i="2"/>
  <c r="I655" i="2"/>
  <c r="W654" i="2"/>
  <c r="T654" i="2"/>
  <c r="M654" i="2"/>
  <c r="I654" i="2"/>
  <c r="M653" i="2"/>
  <c r="I653" i="2"/>
  <c r="M652" i="2"/>
  <c r="I652" i="2"/>
  <c r="W651" i="2"/>
  <c r="T651" i="2"/>
  <c r="M651" i="2"/>
  <c r="I651" i="2"/>
  <c r="M650" i="2"/>
  <c r="I650" i="2"/>
  <c r="M649" i="2"/>
  <c r="I649" i="2"/>
  <c r="W648" i="2"/>
  <c r="T648" i="2"/>
  <c r="M648" i="2"/>
  <c r="I648" i="2"/>
  <c r="M647" i="2"/>
  <c r="I647" i="2"/>
  <c r="M646" i="2"/>
  <c r="I646" i="2"/>
  <c r="K645" i="2" s="1"/>
  <c r="W645" i="2"/>
  <c r="T645" i="2"/>
  <c r="M645" i="2"/>
  <c r="I645" i="2"/>
  <c r="M644" i="2"/>
  <c r="I644" i="2"/>
  <c r="M643" i="2"/>
  <c r="I643" i="2"/>
  <c r="W642" i="2"/>
  <c r="T642" i="2"/>
  <c r="M642" i="2"/>
  <c r="I642" i="2"/>
  <c r="K642" i="2" s="1"/>
  <c r="M641" i="2"/>
  <c r="I641" i="2"/>
  <c r="M640" i="2"/>
  <c r="I640" i="2"/>
  <c r="W639" i="2"/>
  <c r="T639" i="2"/>
  <c r="M639" i="2"/>
  <c r="I639" i="2"/>
  <c r="M638" i="2"/>
  <c r="I638" i="2"/>
  <c r="M637" i="2"/>
  <c r="I637" i="2"/>
  <c r="K636" i="2" s="1"/>
  <c r="W636" i="2"/>
  <c r="T636" i="2"/>
  <c r="M636" i="2"/>
  <c r="I636" i="2"/>
  <c r="M635" i="2"/>
  <c r="I635" i="2"/>
  <c r="M634" i="2"/>
  <c r="I634" i="2"/>
  <c r="W633" i="2"/>
  <c r="T633" i="2"/>
  <c r="M633" i="2"/>
  <c r="I633" i="2"/>
  <c r="M632" i="2"/>
  <c r="I632" i="2"/>
  <c r="M631" i="2"/>
  <c r="I631" i="2"/>
  <c r="W630" i="2"/>
  <c r="T630" i="2"/>
  <c r="M630" i="2"/>
  <c r="I630" i="2"/>
  <c r="M629" i="2"/>
  <c r="I629" i="2"/>
  <c r="M628" i="2"/>
  <c r="I628" i="2"/>
  <c r="J627" i="2" s="1"/>
  <c r="W627" i="2"/>
  <c r="T627" i="2"/>
  <c r="M627" i="2"/>
  <c r="I627" i="2"/>
  <c r="M626" i="2"/>
  <c r="I626" i="2"/>
  <c r="M625" i="2"/>
  <c r="I625" i="2"/>
  <c r="W624" i="2"/>
  <c r="T624" i="2"/>
  <c r="M624" i="2"/>
  <c r="I624" i="2"/>
  <c r="M623" i="2"/>
  <c r="I623" i="2"/>
  <c r="M622" i="2"/>
  <c r="I622" i="2"/>
  <c r="W621" i="2"/>
  <c r="T621" i="2"/>
  <c r="M621" i="2"/>
  <c r="I621" i="2"/>
  <c r="M620" i="2"/>
  <c r="I620" i="2"/>
  <c r="M619" i="2"/>
  <c r="I619" i="2"/>
  <c r="W618" i="2"/>
  <c r="T618" i="2"/>
  <c r="M618" i="2"/>
  <c r="I618" i="2"/>
  <c r="M617" i="2"/>
  <c r="I617" i="2"/>
  <c r="M616" i="2"/>
  <c r="I616" i="2"/>
  <c r="W615" i="2"/>
  <c r="T615" i="2"/>
  <c r="M615" i="2"/>
  <c r="I615" i="2"/>
  <c r="M614" i="2"/>
  <c r="I614" i="2"/>
  <c r="M613" i="2"/>
  <c r="I613" i="2"/>
  <c r="W612" i="2"/>
  <c r="T612" i="2"/>
  <c r="M612" i="2"/>
  <c r="J612" i="2"/>
  <c r="I612" i="2"/>
  <c r="M611" i="2"/>
  <c r="I611" i="2"/>
  <c r="J609" i="2" s="1"/>
  <c r="M610" i="2"/>
  <c r="I610" i="2"/>
  <c r="W609" i="2"/>
  <c r="T609" i="2"/>
  <c r="M609" i="2"/>
  <c r="I609" i="2"/>
  <c r="M608" i="2"/>
  <c r="I608" i="2"/>
  <c r="M607" i="2"/>
  <c r="I607" i="2"/>
  <c r="W606" i="2"/>
  <c r="T606" i="2"/>
  <c r="M606" i="2"/>
  <c r="I606" i="2"/>
  <c r="M605" i="2"/>
  <c r="I605" i="2"/>
  <c r="M604" i="2"/>
  <c r="I604" i="2"/>
  <c r="W603" i="2"/>
  <c r="T603" i="2"/>
  <c r="M603" i="2"/>
  <c r="I603" i="2"/>
  <c r="M602" i="2"/>
  <c r="I602" i="2"/>
  <c r="M601" i="2"/>
  <c r="I601" i="2"/>
  <c r="W600" i="2"/>
  <c r="T600" i="2"/>
  <c r="M600" i="2"/>
  <c r="I600" i="2"/>
  <c r="M599" i="2"/>
  <c r="I599" i="2"/>
  <c r="M598" i="2"/>
  <c r="I598" i="2"/>
  <c r="W597" i="2"/>
  <c r="T597" i="2"/>
  <c r="M597" i="2"/>
  <c r="I597" i="2"/>
  <c r="M596" i="2"/>
  <c r="I596" i="2"/>
  <c r="M595" i="2"/>
  <c r="I595" i="2"/>
  <c r="W594" i="2"/>
  <c r="T594" i="2"/>
  <c r="M594" i="2"/>
  <c r="I594" i="2"/>
  <c r="M593" i="2"/>
  <c r="I593" i="2"/>
  <c r="M592" i="2"/>
  <c r="I592" i="2"/>
  <c r="W591" i="2"/>
  <c r="T591" i="2"/>
  <c r="M591" i="2"/>
  <c r="I591" i="2"/>
  <c r="M590" i="2"/>
  <c r="I590" i="2"/>
  <c r="M589" i="2"/>
  <c r="I589" i="2"/>
  <c r="W588" i="2"/>
  <c r="T588" i="2"/>
  <c r="M588" i="2"/>
  <c r="I588" i="2"/>
  <c r="M587" i="2"/>
  <c r="I587" i="2"/>
  <c r="M586" i="2"/>
  <c r="I586" i="2"/>
  <c r="W585" i="2"/>
  <c r="T585" i="2"/>
  <c r="M585" i="2"/>
  <c r="I585" i="2"/>
  <c r="M584" i="2"/>
  <c r="I584" i="2"/>
  <c r="M583" i="2"/>
  <c r="I583" i="2"/>
  <c r="W582" i="2"/>
  <c r="T582" i="2"/>
  <c r="M582" i="2"/>
  <c r="I582" i="2"/>
  <c r="M581" i="2"/>
  <c r="I581" i="2"/>
  <c r="M580" i="2"/>
  <c r="I580" i="2"/>
  <c r="W579" i="2"/>
  <c r="T579" i="2"/>
  <c r="M579" i="2"/>
  <c r="I579" i="2"/>
  <c r="M578" i="2"/>
  <c r="I578" i="2"/>
  <c r="M577" i="2"/>
  <c r="I577" i="2"/>
  <c r="J576" i="2" s="1"/>
  <c r="W576" i="2"/>
  <c r="T576" i="2"/>
  <c r="M576" i="2"/>
  <c r="I576" i="2"/>
  <c r="M575" i="2"/>
  <c r="I575" i="2"/>
  <c r="M574" i="2"/>
  <c r="I574" i="2"/>
  <c r="W573" i="2"/>
  <c r="T573" i="2"/>
  <c r="M573" i="2"/>
  <c r="I573" i="2"/>
  <c r="M572" i="2"/>
  <c r="I572" i="2"/>
  <c r="M571" i="2"/>
  <c r="I571" i="2"/>
  <c r="W570" i="2"/>
  <c r="T570" i="2"/>
  <c r="M570" i="2"/>
  <c r="I570" i="2"/>
  <c r="M569" i="2"/>
  <c r="I569" i="2"/>
  <c r="M568" i="2"/>
  <c r="I568" i="2"/>
  <c r="W567" i="2"/>
  <c r="T567" i="2"/>
  <c r="M567" i="2"/>
  <c r="I567" i="2"/>
  <c r="M566" i="2"/>
  <c r="I566" i="2"/>
  <c r="M565" i="2"/>
  <c r="I565" i="2"/>
  <c r="W564" i="2"/>
  <c r="T564" i="2"/>
  <c r="M564" i="2"/>
  <c r="I564" i="2"/>
  <c r="M563" i="2"/>
  <c r="I563" i="2"/>
  <c r="M562" i="2"/>
  <c r="I562" i="2"/>
  <c r="W561" i="2"/>
  <c r="T561" i="2"/>
  <c r="M561" i="2"/>
  <c r="I561" i="2"/>
  <c r="K561" i="2" s="1"/>
  <c r="M560" i="2"/>
  <c r="I560" i="2"/>
  <c r="M559" i="2"/>
  <c r="I559" i="2"/>
  <c r="J558" i="2" s="1"/>
  <c r="W558" i="2"/>
  <c r="T558" i="2"/>
  <c r="M558" i="2"/>
  <c r="I558" i="2"/>
  <c r="M557" i="2"/>
  <c r="I557" i="2"/>
  <c r="M556" i="2"/>
  <c r="I556" i="2"/>
  <c r="W555" i="2"/>
  <c r="T555" i="2"/>
  <c r="M555" i="2"/>
  <c r="I555" i="2"/>
  <c r="M554" i="2"/>
  <c r="I554" i="2"/>
  <c r="M553" i="2"/>
  <c r="I553" i="2"/>
  <c r="W552" i="2"/>
  <c r="T552" i="2"/>
  <c r="M552" i="2"/>
  <c r="I552" i="2"/>
  <c r="M551" i="2"/>
  <c r="I551" i="2"/>
  <c r="M550" i="2"/>
  <c r="I550" i="2"/>
  <c r="W549" i="2"/>
  <c r="T549" i="2"/>
  <c r="M549" i="2"/>
  <c r="I549" i="2"/>
  <c r="M548" i="2"/>
  <c r="I548" i="2"/>
  <c r="M547" i="2"/>
  <c r="I547" i="2"/>
  <c r="W546" i="2"/>
  <c r="T546" i="2"/>
  <c r="M546" i="2"/>
  <c r="I546" i="2"/>
  <c r="M545" i="2"/>
  <c r="I545" i="2"/>
  <c r="M544" i="2"/>
  <c r="I544" i="2"/>
  <c r="W543" i="2"/>
  <c r="T543" i="2"/>
  <c r="M543" i="2"/>
  <c r="I543" i="2"/>
  <c r="J543" i="2" s="1"/>
  <c r="M542" i="2"/>
  <c r="I542" i="2"/>
  <c r="M541" i="2"/>
  <c r="I541" i="2"/>
  <c r="W540" i="2"/>
  <c r="T540" i="2"/>
  <c r="M540" i="2"/>
  <c r="I540" i="2"/>
  <c r="M539" i="2"/>
  <c r="I539" i="2"/>
  <c r="M538" i="2"/>
  <c r="I538" i="2"/>
  <c r="W537" i="2"/>
  <c r="T537" i="2"/>
  <c r="M537" i="2"/>
  <c r="I537" i="2"/>
  <c r="J537" i="2" s="1"/>
  <c r="M536" i="2"/>
  <c r="I536" i="2"/>
  <c r="M535" i="2"/>
  <c r="I535" i="2"/>
  <c r="W534" i="2"/>
  <c r="T534" i="2"/>
  <c r="M534" i="2"/>
  <c r="I534" i="2"/>
  <c r="M533" i="2"/>
  <c r="I533" i="2"/>
  <c r="M532" i="2"/>
  <c r="I532" i="2"/>
  <c r="W531" i="2"/>
  <c r="T531" i="2"/>
  <c r="M531" i="2"/>
  <c r="I531" i="2"/>
  <c r="M530" i="2"/>
  <c r="I530" i="2"/>
  <c r="J528" i="2" s="1"/>
  <c r="M529" i="2"/>
  <c r="I529" i="2"/>
  <c r="W528" i="2"/>
  <c r="T528" i="2"/>
  <c r="M528" i="2"/>
  <c r="K528" i="2"/>
  <c r="L528" i="2" s="1"/>
  <c r="I528" i="2"/>
  <c r="M527" i="2"/>
  <c r="I527" i="2"/>
  <c r="M526" i="2"/>
  <c r="I526" i="2"/>
  <c r="W525" i="2"/>
  <c r="T525" i="2"/>
  <c r="M525" i="2"/>
  <c r="I525" i="2"/>
  <c r="J525" i="2" s="1"/>
  <c r="M524" i="2"/>
  <c r="I524" i="2"/>
  <c r="M523" i="2"/>
  <c r="I523" i="2"/>
  <c r="W522" i="2"/>
  <c r="T522" i="2"/>
  <c r="M522" i="2"/>
  <c r="K522" i="2"/>
  <c r="I522" i="2"/>
  <c r="M521" i="2"/>
  <c r="I521" i="2"/>
  <c r="M520" i="2"/>
  <c r="I520" i="2"/>
  <c r="W519" i="2"/>
  <c r="T519" i="2"/>
  <c r="M519" i="2"/>
  <c r="I519" i="2"/>
  <c r="J519" i="2" s="1"/>
  <c r="M518" i="2"/>
  <c r="I518" i="2"/>
  <c r="M517" i="2"/>
  <c r="I517" i="2"/>
  <c r="W516" i="2"/>
  <c r="T516" i="2"/>
  <c r="M516" i="2"/>
  <c r="I516" i="2"/>
  <c r="M515" i="2"/>
  <c r="I515" i="2"/>
  <c r="M514" i="2"/>
  <c r="I514" i="2"/>
  <c r="W513" i="2"/>
  <c r="T513" i="2"/>
  <c r="M513" i="2"/>
  <c r="I513" i="2"/>
  <c r="K513" i="2" s="1"/>
  <c r="M512" i="2"/>
  <c r="I512" i="2"/>
  <c r="M511" i="2"/>
  <c r="I511" i="2"/>
  <c r="W510" i="2"/>
  <c r="T510" i="2"/>
  <c r="M510" i="2"/>
  <c r="I510" i="2"/>
  <c r="M509" i="2"/>
  <c r="I509" i="2"/>
  <c r="M508" i="2"/>
  <c r="I508" i="2"/>
  <c r="W507" i="2"/>
  <c r="T507" i="2"/>
  <c r="M507" i="2"/>
  <c r="I507" i="2"/>
  <c r="M506" i="2"/>
  <c r="I506" i="2"/>
  <c r="M505" i="2"/>
  <c r="I505" i="2"/>
  <c r="W504" i="2"/>
  <c r="T504" i="2"/>
  <c r="M504" i="2"/>
  <c r="I504" i="2"/>
  <c r="K504" i="2" s="1"/>
  <c r="M503" i="2"/>
  <c r="I503" i="2"/>
  <c r="M502" i="2"/>
  <c r="I502" i="2"/>
  <c r="J501" i="2" s="1"/>
  <c r="W501" i="2"/>
  <c r="T501" i="2"/>
  <c r="M501" i="2"/>
  <c r="I501" i="2"/>
  <c r="M500" i="2"/>
  <c r="I500" i="2"/>
  <c r="M499" i="2"/>
  <c r="I499" i="2"/>
  <c r="W498" i="2"/>
  <c r="T498" i="2"/>
  <c r="M498" i="2"/>
  <c r="I498" i="2"/>
  <c r="M497" i="2"/>
  <c r="I497" i="2"/>
  <c r="M496" i="2"/>
  <c r="I496" i="2"/>
  <c r="W495" i="2"/>
  <c r="T495" i="2"/>
  <c r="M495" i="2"/>
  <c r="I495" i="2"/>
  <c r="M494" i="2"/>
  <c r="I494" i="2"/>
  <c r="M493" i="2"/>
  <c r="I493" i="2"/>
  <c r="W492" i="2"/>
  <c r="T492" i="2"/>
  <c r="M492" i="2"/>
  <c r="I492" i="2"/>
  <c r="M491" i="2"/>
  <c r="I491" i="2"/>
  <c r="M490" i="2"/>
  <c r="I490" i="2"/>
  <c r="W489" i="2"/>
  <c r="T489" i="2"/>
  <c r="M489" i="2"/>
  <c r="I489" i="2"/>
  <c r="J489" i="2" s="1"/>
  <c r="M488" i="2"/>
  <c r="I488" i="2"/>
  <c r="M487" i="2"/>
  <c r="I487" i="2"/>
  <c r="W486" i="2"/>
  <c r="T486" i="2"/>
  <c r="M486" i="2"/>
  <c r="J486" i="2"/>
  <c r="I486" i="2"/>
  <c r="M485" i="2"/>
  <c r="I485" i="2"/>
  <c r="M484" i="2"/>
  <c r="I484" i="2"/>
  <c r="W483" i="2"/>
  <c r="T483" i="2"/>
  <c r="M483" i="2"/>
  <c r="J483" i="2"/>
  <c r="I483" i="2"/>
  <c r="M482" i="2"/>
  <c r="I482" i="2"/>
  <c r="M481" i="2"/>
  <c r="I481" i="2"/>
  <c r="W480" i="2"/>
  <c r="T480" i="2"/>
  <c r="M480" i="2"/>
  <c r="I480" i="2"/>
  <c r="M479" i="2"/>
  <c r="I479" i="2"/>
  <c r="M478" i="2"/>
  <c r="I478" i="2"/>
  <c r="W477" i="2"/>
  <c r="T477" i="2"/>
  <c r="M477" i="2"/>
  <c r="I477" i="2"/>
  <c r="M476" i="2"/>
  <c r="I476" i="2"/>
  <c r="M475" i="2"/>
  <c r="I475" i="2"/>
  <c r="W474" i="2"/>
  <c r="T474" i="2"/>
  <c r="M474" i="2"/>
  <c r="I474" i="2"/>
  <c r="M473" i="2"/>
  <c r="I473" i="2"/>
  <c r="M472" i="2"/>
  <c r="I472" i="2"/>
  <c r="W471" i="2"/>
  <c r="T471" i="2"/>
  <c r="M471" i="2"/>
  <c r="I471" i="2"/>
  <c r="M470" i="2"/>
  <c r="I470" i="2"/>
  <c r="M469" i="2"/>
  <c r="I469" i="2"/>
  <c r="W468" i="2"/>
  <c r="T468" i="2"/>
  <c r="M468" i="2"/>
  <c r="I468" i="2"/>
  <c r="M467" i="2"/>
  <c r="I467" i="2"/>
  <c r="M466" i="2"/>
  <c r="I466" i="2"/>
  <c r="W465" i="2"/>
  <c r="T465" i="2"/>
  <c r="M465" i="2"/>
  <c r="I465" i="2"/>
  <c r="K465" i="2" s="1"/>
  <c r="M464" i="2"/>
  <c r="I464" i="2"/>
  <c r="M463" i="2"/>
  <c r="I463" i="2"/>
  <c r="W462" i="2"/>
  <c r="T462" i="2"/>
  <c r="M462" i="2"/>
  <c r="I462" i="2"/>
  <c r="M461" i="2"/>
  <c r="I461" i="2"/>
  <c r="M460" i="2"/>
  <c r="I460" i="2"/>
  <c r="W459" i="2"/>
  <c r="T459" i="2"/>
  <c r="M459" i="2"/>
  <c r="I459" i="2"/>
  <c r="M458" i="2"/>
  <c r="I458" i="2"/>
  <c r="M457" i="2"/>
  <c r="I457" i="2"/>
  <c r="W456" i="2"/>
  <c r="T456" i="2"/>
  <c r="M456" i="2"/>
  <c r="K456" i="2"/>
  <c r="I456" i="2"/>
  <c r="M455" i="2"/>
  <c r="I455" i="2"/>
  <c r="M454" i="2"/>
  <c r="I454" i="2"/>
  <c r="W453" i="2"/>
  <c r="T453" i="2"/>
  <c r="M453" i="2"/>
  <c r="I453" i="2"/>
  <c r="K453" i="2" s="1"/>
  <c r="M452" i="2"/>
  <c r="I452" i="2"/>
  <c r="J450" i="2" s="1"/>
  <c r="M451" i="2"/>
  <c r="I451" i="2"/>
  <c r="W450" i="2"/>
  <c r="T450" i="2"/>
  <c r="M450" i="2"/>
  <c r="K450" i="2"/>
  <c r="I450" i="2"/>
  <c r="M449" i="2"/>
  <c r="I449" i="2"/>
  <c r="M448" i="2"/>
  <c r="I448" i="2"/>
  <c r="W447" i="2"/>
  <c r="T447" i="2"/>
  <c r="M447" i="2"/>
  <c r="I447" i="2"/>
  <c r="M446" i="2"/>
  <c r="I446" i="2"/>
  <c r="M445" i="2"/>
  <c r="I445" i="2"/>
  <c r="W444" i="2"/>
  <c r="T444" i="2"/>
  <c r="M444" i="2"/>
  <c r="I444" i="2"/>
  <c r="M443" i="2"/>
  <c r="I443" i="2"/>
  <c r="M442" i="2"/>
  <c r="I442" i="2"/>
  <c r="W441" i="2"/>
  <c r="T441" i="2"/>
  <c r="M441" i="2"/>
  <c r="I441" i="2"/>
  <c r="K441" i="2" s="1"/>
  <c r="M440" i="2"/>
  <c r="I440" i="2"/>
  <c r="M439" i="2"/>
  <c r="I439" i="2"/>
  <c r="W438" i="2"/>
  <c r="T438" i="2"/>
  <c r="M438" i="2"/>
  <c r="I438" i="2"/>
  <c r="M437" i="2"/>
  <c r="I437" i="2"/>
  <c r="M436" i="2"/>
  <c r="I436" i="2"/>
  <c r="W435" i="2"/>
  <c r="T435" i="2"/>
  <c r="M435" i="2"/>
  <c r="I435" i="2"/>
  <c r="M434" i="2"/>
  <c r="I434" i="2"/>
  <c r="M433" i="2"/>
  <c r="I433" i="2"/>
  <c r="W432" i="2"/>
  <c r="T432" i="2"/>
  <c r="M432" i="2"/>
  <c r="J432" i="2"/>
  <c r="I432" i="2"/>
  <c r="M431" i="2"/>
  <c r="I431" i="2"/>
  <c r="M430" i="2"/>
  <c r="I430" i="2"/>
  <c r="W429" i="2"/>
  <c r="T429" i="2"/>
  <c r="M429" i="2"/>
  <c r="I429" i="2"/>
  <c r="J429" i="2" s="1"/>
  <c r="M428" i="2"/>
  <c r="I428" i="2"/>
  <c r="M427" i="2"/>
  <c r="I427" i="2"/>
  <c r="W426" i="2"/>
  <c r="T426" i="2"/>
  <c r="M426" i="2"/>
  <c r="I426" i="2"/>
  <c r="M425" i="2"/>
  <c r="I425" i="2"/>
  <c r="M424" i="2"/>
  <c r="I424" i="2"/>
  <c r="W423" i="2"/>
  <c r="T423" i="2"/>
  <c r="M423" i="2"/>
  <c r="I423" i="2"/>
  <c r="M422" i="2"/>
  <c r="I422" i="2"/>
  <c r="M421" i="2"/>
  <c r="I421" i="2"/>
  <c r="W420" i="2"/>
  <c r="T420" i="2"/>
  <c r="M420" i="2"/>
  <c r="I420" i="2"/>
  <c r="M419" i="2"/>
  <c r="I419" i="2"/>
  <c r="M418" i="2"/>
  <c r="I418" i="2"/>
  <c r="W417" i="2"/>
  <c r="T417" i="2"/>
  <c r="M417" i="2"/>
  <c r="I417" i="2"/>
  <c r="K417" i="2" s="1"/>
  <c r="M416" i="2"/>
  <c r="I416" i="2"/>
  <c r="M415" i="2"/>
  <c r="I415" i="2"/>
  <c r="W414" i="2"/>
  <c r="T414" i="2"/>
  <c r="M414" i="2"/>
  <c r="I414" i="2"/>
  <c r="M413" i="2"/>
  <c r="I413" i="2"/>
  <c r="M412" i="2"/>
  <c r="I412" i="2"/>
  <c r="W411" i="2"/>
  <c r="T411" i="2"/>
  <c r="M411" i="2"/>
  <c r="I411" i="2"/>
  <c r="M410" i="2"/>
  <c r="I410" i="2"/>
  <c r="M409" i="2"/>
  <c r="I409" i="2"/>
  <c r="W408" i="2"/>
  <c r="T408" i="2"/>
  <c r="M408" i="2"/>
  <c r="I408" i="2"/>
  <c r="M407" i="2"/>
  <c r="I407" i="2"/>
  <c r="M406" i="2"/>
  <c r="I406" i="2"/>
  <c r="K405" i="2" s="1"/>
  <c r="W405" i="2"/>
  <c r="T405" i="2"/>
  <c r="M405" i="2"/>
  <c r="I405" i="2"/>
  <c r="M404" i="2"/>
  <c r="I404" i="2"/>
  <c r="M403" i="2"/>
  <c r="I403" i="2"/>
  <c r="W402" i="2"/>
  <c r="T402" i="2"/>
  <c r="M402" i="2"/>
  <c r="I402" i="2"/>
  <c r="M401" i="2"/>
  <c r="I401" i="2"/>
  <c r="M400" i="2"/>
  <c r="I400" i="2"/>
  <c r="W399" i="2"/>
  <c r="T399" i="2"/>
  <c r="M399" i="2"/>
  <c r="I399" i="2"/>
  <c r="K399" i="2" s="1"/>
  <c r="M398" i="2"/>
  <c r="I398" i="2"/>
  <c r="J396" i="2" s="1"/>
  <c r="M397" i="2"/>
  <c r="I397" i="2"/>
  <c r="W396" i="2"/>
  <c r="T396" i="2"/>
  <c r="M396" i="2"/>
  <c r="I396" i="2"/>
  <c r="M395" i="2"/>
  <c r="I395" i="2"/>
  <c r="M394" i="2"/>
  <c r="I394" i="2"/>
  <c r="W393" i="2"/>
  <c r="T393" i="2"/>
  <c r="M393" i="2"/>
  <c r="I393" i="2"/>
  <c r="M392" i="2"/>
  <c r="I392" i="2"/>
  <c r="M391" i="2"/>
  <c r="I391" i="2"/>
  <c r="W390" i="2"/>
  <c r="T390" i="2"/>
  <c r="M390" i="2"/>
  <c r="I390" i="2"/>
  <c r="M389" i="2"/>
  <c r="I389" i="2"/>
  <c r="M388" i="2"/>
  <c r="I388" i="2"/>
  <c r="W387" i="2"/>
  <c r="T387" i="2"/>
  <c r="M387" i="2"/>
  <c r="I387" i="2"/>
  <c r="M386" i="2"/>
  <c r="I386" i="2"/>
  <c r="M385" i="2"/>
  <c r="I385" i="2"/>
  <c r="W384" i="2"/>
  <c r="T384" i="2"/>
  <c r="M384" i="2"/>
  <c r="I384" i="2"/>
  <c r="M383" i="2"/>
  <c r="I383" i="2"/>
  <c r="M382" i="2"/>
  <c r="I382" i="2"/>
  <c r="W381" i="2"/>
  <c r="T381" i="2"/>
  <c r="M381" i="2"/>
  <c r="I381" i="2"/>
  <c r="M380" i="2"/>
  <c r="I380" i="2"/>
  <c r="M379" i="2"/>
  <c r="I379" i="2"/>
  <c r="W378" i="2"/>
  <c r="T378" i="2"/>
  <c r="M378" i="2"/>
  <c r="I378" i="2"/>
  <c r="M377" i="2"/>
  <c r="I377" i="2"/>
  <c r="M376" i="2"/>
  <c r="I376" i="2"/>
  <c r="W375" i="2"/>
  <c r="T375" i="2"/>
  <c r="M375" i="2"/>
  <c r="I375" i="2"/>
  <c r="K375" i="2" s="1"/>
  <c r="M374" i="2"/>
  <c r="I374" i="2"/>
  <c r="M373" i="2"/>
  <c r="I373" i="2"/>
  <c r="W372" i="2"/>
  <c r="T372" i="2"/>
  <c r="M372" i="2"/>
  <c r="I372" i="2"/>
  <c r="K372" i="2" s="1"/>
  <c r="M371" i="2"/>
  <c r="I371" i="2"/>
  <c r="M370" i="2"/>
  <c r="I370" i="2"/>
  <c r="W369" i="2"/>
  <c r="T369" i="2"/>
  <c r="M369" i="2"/>
  <c r="J369" i="2"/>
  <c r="I369" i="2"/>
  <c r="K369" i="2" s="1"/>
  <c r="M368" i="2"/>
  <c r="I368" i="2"/>
  <c r="M367" i="2"/>
  <c r="I367" i="2"/>
  <c r="W366" i="2"/>
  <c r="T366" i="2"/>
  <c r="M366" i="2"/>
  <c r="I366" i="2"/>
  <c r="M365" i="2"/>
  <c r="I365" i="2"/>
  <c r="M364" i="2"/>
  <c r="I364" i="2"/>
  <c r="W363" i="2"/>
  <c r="T363" i="2"/>
  <c r="M363" i="2"/>
  <c r="I363" i="2"/>
  <c r="M362" i="2"/>
  <c r="I362" i="2"/>
  <c r="M361" i="2"/>
  <c r="I361" i="2"/>
  <c r="W360" i="2"/>
  <c r="T360" i="2"/>
  <c r="M360" i="2"/>
  <c r="I360" i="2"/>
  <c r="M359" i="2"/>
  <c r="I359" i="2"/>
  <c r="M358" i="2"/>
  <c r="I358" i="2"/>
  <c r="W357" i="2"/>
  <c r="T357" i="2"/>
  <c r="M357" i="2"/>
  <c r="I357" i="2"/>
  <c r="K357" i="2" s="1"/>
  <c r="M356" i="2"/>
  <c r="I356" i="2"/>
  <c r="M355" i="2"/>
  <c r="I355" i="2"/>
  <c r="W354" i="2"/>
  <c r="T354" i="2"/>
  <c r="M354" i="2"/>
  <c r="I354" i="2"/>
  <c r="J354" i="2" s="1"/>
  <c r="M353" i="2"/>
  <c r="I353" i="2"/>
  <c r="M352" i="2"/>
  <c r="I352" i="2"/>
  <c r="W351" i="2"/>
  <c r="T351" i="2"/>
  <c r="M351" i="2"/>
  <c r="I351" i="2"/>
  <c r="K351" i="2" s="1"/>
  <c r="M350" i="2"/>
  <c r="I350" i="2"/>
  <c r="M349" i="2"/>
  <c r="I349" i="2"/>
  <c r="W348" i="2"/>
  <c r="T348" i="2"/>
  <c r="M348" i="2"/>
  <c r="I348" i="2"/>
  <c r="M347" i="2"/>
  <c r="I347" i="2"/>
  <c r="M346" i="2"/>
  <c r="I346" i="2"/>
  <c r="W345" i="2"/>
  <c r="T345" i="2"/>
  <c r="M345" i="2"/>
  <c r="J345" i="2"/>
  <c r="I345" i="2"/>
  <c r="M344" i="2"/>
  <c r="I344" i="2"/>
  <c r="M343" i="2"/>
  <c r="I343" i="2"/>
  <c r="W342" i="2"/>
  <c r="T342" i="2"/>
  <c r="M342" i="2"/>
  <c r="I342" i="2"/>
  <c r="M341" i="2"/>
  <c r="I341" i="2"/>
  <c r="M340" i="2"/>
  <c r="I340" i="2"/>
  <c r="W339" i="2"/>
  <c r="T339" i="2"/>
  <c r="M339" i="2"/>
  <c r="I339" i="2"/>
  <c r="K339" i="2" s="1"/>
  <c r="M338" i="2"/>
  <c r="I338" i="2"/>
  <c r="M337" i="2"/>
  <c r="I337" i="2"/>
  <c r="W336" i="2"/>
  <c r="T336" i="2"/>
  <c r="M336" i="2"/>
  <c r="I336" i="2"/>
  <c r="K336" i="2" s="1"/>
  <c r="M335" i="2"/>
  <c r="I335" i="2"/>
  <c r="M334" i="2"/>
  <c r="I334" i="2"/>
  <c r="W333" i="2"/>
  <c r="T333" i="2"/>
  <c r="M333" i="2"/>
  <c r="I333" i="2"/>
  <c r="M332" i="2"/>
  <c r="I332" i="2"/>
  <c r="M331" i="2"/>
  <c r="I331" i="2"/>
  <c r="J330" i="2" s="1"/>
  <c r="W330" i="2"/>
  <c r="T330" i="2"/>
  <c r="M330" i="2"/>
  <c r="I330" i="2"/>
  <c r="M329" i="2"/>
  <c r="I329" i="2"/>
  <c r="M328" i="2"/>
  <c r="I328" i="2"/>
  <c r="W327" i="2"/>
  <c r="T327" i="2"/>
  <c r="M327" i="2"/>
  <c r="I327" i="2"/>
  <c r="K327" i="2" s="1"/>
  <c r="M326" i="2"/>
  <c r="M325" i="2"/>
  <c r="I325" i="2"/>
  <c r="W324" i="2"/>
  <c r="T324" i="2"/>
  <c r="M324" i="2"/>
  <c r="I324" i="2"/>
  <c r="K324" i="2" s="1"/>
  <c r="M323" i="2"/>
  <c r="I323" i="2"/>
  <c r="M322" i="2"/>
  <c r="I322" i="2"/>
  <c r="K321" i="2" s="1"/>
  <c r="W321" i="2"/>
  <c r="T321" i="2"/>
  <c r="M321" i="2"/>
  <c r="I321" i="2"/>
  <c r="M320" i="2"/>
  <c r="I320" i="2"/>
  <c r="M319" i="2"/>
  <c r="I319" i="2"/>
  <c r="W318" i="2"/>
  <c r="T318" i="2"/>
  <c r="M318" i="2"/>
  <c r="I318" i="2"/>
  <c r="M317" i="2"/>
  <c r="I317" i="2"/>
  <c r="M316" i="2"/>
  <c r="I316" i="2"/>
  <c r="W315" i="2"/>
  <c r="T315" i="2"/>
  <c r="M315" i="2"/>
  <c r="K315" i="2"/>
  <c r="I315" i="2"/>
  <c r="J315" i="2" s="1"/>
  <c r="M314" i="2"/>
  <c r="I314" i="2"/>
  <c r="M313" i="2"/>
  <c r="I313" i="2"/>
  <c r="W312" i="2"/>
  <c r="T312" i="2"/>
  <c r="M312" i="2"/>
  <c r="I312" i="2"/>
  <c r="M311" i="2"/>
  <c r="I311" i="2"/>
  <c r="M310" i="2"/>
  <c r="I310" i="2"/>
  <c r="W309" i="2"/>
  <c r="T309" i="2"/>
  <c r="M309" i="2"/>
  <c r="I309" i="2"/>
  <c r="M308" i="2"/>
  <c r="I308" i="2"/>
  <c r="M307" i="2"/>
  <c r="I307" i="2"/>
  <c r="W306" i="2"/>
  <c r="T306" i="2"/>
  <c r="M306" i="2"/>
  <c r="I306" i="2"/>
  <c r="M305" i="2"/>
  <c r="I305" i="2"/>
  <c r="M304" i="2"/>
  <c r="I304" i="2"/>
  <c r="W303" i="2"/>
  <c r="T303" i="2"/>
  <c r="M303" i="2"/>
  <c r="I303" i="2"/>
  <c r="K303" i="2" s="1"/>
  <c r="M302" i="2"/>
  <c r="I302" i="2"/>
  <c r="M301" i="2"/>
  <c r="I301" i="2"/>
  <c r="W300" i="2"/>
  <c r="T300" i="2"/>
  <c r="M300" i="2"/>
  <c r="I300" i="2"/>
  <c r="K300" i="2" s="1"/>
  <c r="M299" i="2"/>
  <c r="I299" i="2"/>
  <c r="M298" i="2"/>
  <c r="I298" i="2"/>
  <c r="W297" i="2"/>
  <c r="T297" i="2"/>
  <c r="M297" i="2"/>
  <c r="I297" i="2"/>
  <c r="M296" i="2"/>
  <c r="I296" i="2"/>
  <c r="M295" i="2"/>
  <c r="I295" i="2"/>
  <c r="W294" i="2"/>
  <c r="T294" i="2"/>
  <c r="M294" i="2"/>
  <c r="I294" i="2"/>
  <c r="M293" i="2"/>
  <c r="I293" i="2"/>
  <c r="M292" i="2"/>
  <c r="I292" i="2"/>
  <c r="W291" i="2"/>
  <c r="T291" i="2"/>
  <c r="M291" i="2"/>
  <c r="I291" i="2"/>
  <c r="K291" i="2" s="1"/>
  <c r="M290" i="2"/>
  <c r="I290" i="2"/>
  <c r="M289" i="2"/>
  <c r="I289" i="2"/>
  <c r="W288" i="2"/>
  <c r="T288" i="2"/>
  <c r="M288" i="2"/>
  <c r="I288" i="2"/>
  <c r="K288" i="2" s="1"/>
  <c r="M287" i="2"/>
  <c r="I287" i="2"/>
  <c r="M286" i="2"/>
  <c r="I286" i="2"/>
  <c r="W285" i="2"/>
  <c r="T285" i="2"/>
  <c r="M285" i="2"/>
  <c r="I285" i="2"/>
  <c r="M284" i="2"/>
  <c r="I284" i="2"/>
  <c r="M283" i="2"/>
  <c r="I283" i="2"/>
  <c r="W282" i="2"/>
  <c r="T282" i="2"/>
  <c r="M282" i="2"/>
  <c r="I282" i="2"/>
  <c r="M281" i="2"/>
  <c r="I281" i="2"/>
  <c r="M280" i="2"/>
  <c r="I280" i="2"/>
  <c r="W279" i="2"/>
  <c r="T279" i="2"/>
  <c r="M279" i="2"/>
  <c r="I279" i="2"/>
  <c r="M278" i="2"/>
  <c r="I278" i="2"/>
  <c r="M277" i="2"/>
  <c r="I277" i="2"/>
  <c r="W276" i="2"/>
  <c r="T276" i="2"/>
  <c r="M276" i="2"/>
  <c r="I276" i="2"/>
  <c r="M275" i="2"/>
  <c r="I275" i="2"/>
  <c r="M274" i="2"/>
  <c r="I274" i="2"/>
  <c r="W273" i="2"/>
  <c r="T273" i="2"/>
  <c r="M273" i="2"/>
  <c r="I273" i="2"/>
  <c r="M272" i="2"/>
  <c r="I272" i="2"/>
  <c r="M271" i="2"/>
  <c r="I271" i="2"/>
  <c r="W270" i="2"/>
  <c r="T270" i="2"/>
  <c r="M270" i="2"/>
  <c r="I270" i="2"/>
  <c r="M269" i="2"/>
  <c r="I269" i="2"/>
  <c r="M268" i="2"/>
  <c r="I268" i="2"/>
  <c r="W267" i="2"/>
  <c r="T267" i="2"/>
  <c r="M267" i="2"/>
  <c r="I267" i="2"/>
  <c r="M266" i="2"/>
  <c r="I266" i="2"/>
  <c r="M265" i="2"/>
  <c r="I265" i="2"/>
  <c r="W264" i="2"/>
  <c r="T264" i="2"/>
  <c r="M264" i="2"/>
  <c r="I264" i="2"/>
  <c r="M263" i="2"/>
  <c r="I263" i="2"/>
  <c r="J261" i="2" s="1"/>
  <c r="M262" i="2"/>
  <c r="I262" i="2"/>
  <c r="W261" i="2"/>
  <c r="T261" i="2"/>
  <c r="M261" i="2"/>
  <c r="K261" i="2"/>
  <c r="L261" i="2" s="1"/>
  <c r="I261" i="2"/>
  <c r="M260" i="2"/>
  <c r="I260" i="2"/>
  <c r="M259" i="2"/>
  <c r="I259" i="2"/>
  <c r="W258" i="2"/>
  <c r="T258" i="2"/>
  <c r="M258" i="2"/>
  <c r="I258" i="2"/>
  <c r="M257" i="2"/>
  <c r="I257" i="2"/>
  <c r="M256" i="2"/>
  <c r="I256" i="2"/>
  <c r="W255" i="2"/>
  <c r="T255" i="2"/>
  <c r="M255" i="2"/>
  <c r="I255" i="2"/>
  <c r="M254" i="2"/>
  <c r="I254" i="2"/>
  <c r="M253" i="2"/>
  <c r="I253" i="2"/>
  <c r="W252" i="2"/>
  <c r="T252" i="2"/>
  <c r="M252" i="2"/>
  <c r="I252" i="2"/>
  <c r="M251" i="2"/>
  <c r="I251" i="2"/>
  <c r="M250" i="2"/>
  <c r="I250" i="2"/>
  <c r="W249" i="2"/>
  <c r="T249" i="2"/>
  <c r="M249" i="2"/>
  <c r="I249" i="2"/>
  <c r="M248" i="2"/>
  <c r="I248" i="2"/>
  <c r="M247" i="2"/>
  <c r="I247" i="2"/>
  <c r="W246" i="2"/>
  <c r="T246" i="2"/>
  <c r="M246" i="2"/>
  <c r="I246" i="2"/>
  <c r="M245" i="2"/>
  <c r="I245" i="2"/>
  <c r="M244" i="2"/>
  <c r="I244" i="2"/>
  <c r="W243" i="2"/>
  <c r="T243" i="2"/>
  <c r="M243" i="2"/>
  <c r="I243" i="2"/>
  <c r="J243" i="2" s="1"/>
  <c r="M242" i="2"/>
  <c r="I242" i="2"/>
  <c r="M241" i="2"/>
  <c r="I241" i="2"/>
  <c r="W240" i="2"/>
  <c r="T240" i="2"/>
  <c r="M240" i="2"/>
  <c r="I240" i="2"/>
  <c r="M239" i="2"/>
  <c r="I239" i="2"/>
  <c r="M238" i="2"/>
  <c r="I238" i="2"/>
  <c r="W237" i="2"/>
  <c r="T237" i="2"/>
  <c r="M237" i="2"/>
  <c r="I237" i="2"/>
  <c r="M236" i="2"/>
  <c r="I236" i="2"/>
  <c r="M235" i="2"/>
  <c r="I235" i="2"/>
  <c r="W234" i="2"/>
  <c r="T234" i="2"/>
  <c r="M234" i="2"/>
  <c r="I234" i="2"/>
  <c r="M233" i="2"/>
  <c r="I233" i="2"/>
  <c r="M232" i="2"/>
  <c r="I232" i="2"/>
  <c r="W231" i="2"/>
  <c r="T231" i="2"/>
  <c r="M231" i="2"/>
  <c r="I231" i="2"/>
  <c r="M230" i="2"/>
  <c r="I230" i="2"/>
  <c r="M229" i="2"/>
  <c r="I229" i="2"/>
  <c r="W228" i="2"/>
  <c r="T228" i="2"/>
  <c r="M228" i="2"/>
  <c r="I228" i="2"/>
  <c r="M227" i="2"/>
  <c r="I227" i="2"/>
  <c r="M226" i="2"/>
  <c r="I226" i="2"/>
  <c r="W225" i="2"/>
  <c r="T225" i="2"/>
  <c r="M225" i="2"/>
  <c r="I225" i="2"/>
  <c r="J225" i="2" s="1"/>
  <c r="M224" i="2"/>
  <c r="I224" i="2"/>
  <c r="M223" i="2"/>
  <c r="I223" i="2"/>
  <c r="W222" i="2"/>
  <c r="T222" i="2"/>
  <c r="M222" i="2"/>
  <c r="I222" i="2"/>
  <c r="M221" i="2"/>
  <c r="I221" i="2"/>
  <c r="M220" i="2"/>
  <c r="I220" i="2"/>
  <c r="W219" i="2"/>
  <c r="T219" i="2"/>
  <c r="M219" i="2"/>
  <c r="I219" i="2"/>
  <c r="K219" i="2" s="1"/>
  <c r="M218" i="2"/>
  <c r="I218" i="2"/>
  <c r="M217" i="2"/>
  <c r="I217" i="2"/>
  <c r="W216" i="2"/>
  <c r="T216" i="2"/>
  <c r="M216" i="2"/>
  <c r="I216" i="2"/>
  <c r="J216" i="2" s="1"/>
  <c r="M215" i="2"/>
  <c r="I215" i="2"/>
  <c r="M214" i="2"/>
  <c r="I214" i="2"/>
  <c r="W213" i="2"/>
  <c r="T213" i="2"/>
  <c r="M213" i="2"/>
  <c r="I213" i="2"/>
  <c r="M212" i="2"/>
  <c r="I212" i="2"/>
  <c r="M211" i="2"/>
  <c r="I211" i="2"/>
  <c r="W210" i="2"/>
  <c r="T210" i="2"/>
  <c r="M210" i="2"/>
  <c r="I210" i="2"/>
  <c r="K210" i="2" s="1"/>
  <c r="M209" i="2"/>
  <c r="I209" i="2"/>
  <c r="M208" i="2"/>
  <c r="I208" i="2"/>
  <c r="W207" i="2"/>
  <c r="T207" i="2"/>
  <c r="M207" i="2"/>
  <c r="I207" i="2"/>
  <c r="M206" i="2"/>
  <c r="I206" i="2"/>
  <c r="M205" i="2"/>
  <c r="I205" i="2"/>
  <c r="M204" i="2"/>
  <c r="I204" i="2"/>
  <c r="W203" i="2"/>
  <c r="T203" i="2"/>
  <c r="M203" i="2"/>
  <c r="I203" i="2"/>
  <c r="M202" i="2"/>
  <c r="I202" i="2"/>
  <c r="M201" i="2"/>
  <c r="I201" i="2"/>
  <c r="M200" i="2"/>
  <c r="I200" i="2"/>
  <c r="W199" i="2"/>
  <c r="T199" i="2"/>
  <c r="M199" i="2"/>
  <c r="I199" i="2"/>
  <c r="M198" i="2"/>
  <c r="I198" i="2"/>
  <c r="M197" i="2"/>
  <c r="I197" i="2"/>
  <c r="M196" i="2"/>
  <c r="I196" i="2"/>
  <c r="W195" i="2"/>
  <c r="T195" i="2"/>
  <c r="M195" i="2"/>
  <c r="I195" i="2"/>
  <c r="M194" i="2"/>
  <c r="I194" i="2"/>
  <c r="M193" i="2"/>
  <c r="I193" i="2"/>
  <c r="M192" i="2"/>
  <c r="I192" i="2"/>
  <c r="W191" i="2"/>
  <c r="T191" i="2"/>
  <c r="M191" i="2"/>
  <c r="I191" i="2"/>
  <c r="M190" i="2"/>
  <c r="I190" i="2"/>
  <c r="M189" i="2"/>
  <c r="I189" i="2"/>
  <c r="M188" i="2"/>
  <c r="I188" i="2"/>
  <c r="W187" i="2"/>
  <c r="T187" i="2"/>
  <c r="M187" i="2"/>
  <c r="I187" i="2"/>
  <c r="M186" i="2"/>
  <c r="I186" i="2"/>
  <c r="M185" i="2"/>
  <c r="I185" i="2"/>
  <c r="M184" i="2"/>
  <c r="I184" i="2"/>
  <c r="W183" i="2"/>
  <c r="T183" i="2"/>
  <c r="M183" i="2"/>
  <c r="I183" i="2"/>
  <c r="M182" i="2"/>
  <c r="I182" i="2"/>
  <c r="M181" i="2"/>
  <c r="I181" i="2"/>
  <c r="J179" i="2" s="1"/>
  <c r="M180" i="2"/>
  <c r="I180" i="2"/>
  <c r="W179" i="2"/>
  <c r="T179" i="2"/>
  <c r="M179" i="2"/>
  <c r="K179" i="2"/>
  <c r="L179" i="2" s="1"/>
  <c r="M178" i="2"/>
  <c r="I178" i="2"/>
  <c r="M177" i="2"/>
  <c r="I177" i="2"/>
  <c r="M176" i="2"/>
  <c r="I176" i="2"/>
  <c r="W175" i="2"/>
  <c r="T175" i="2"/>
  <c r="M175" i="2"/>
  <c r="I175" i="2"/>
  <c r="M174" i="2"/>
  <c r="I174" i="2"/>
  <c r="M173" i="2"/>
  <c r="I173" i="2"/>
  <c r="M172" i="2"/>
  <c r="I172" i="2"/>
  <c r="W171" i="2"/>
  <c r="T171" i="2"/>
  <c r="M171" i="2"/>
  <c r="I171" i="2"/>
  <c r="M170" i="2"/>
  <c r="I170" i="2"/>
  <c r="M169" i="2"/>
  <c r="I169" i="2"/>
  <c r="M168" i="2"/>
  <c r="I168" i="2"/>
  <c r="W167" i="2"/>
  <c r="T167" i="2"/>
  <c r="M167" i="2"/>
  <c r="I167" i="2"/>
  <c r="M166" i="2"/>
  <c r="I166" i="2"/>
  <c r="M165" i="2"/>
  <c r="I165" i="2"/>
  <c r="M164" i="2"/>
  <c r="I164" i="2"/>
  <c r="W163" i="2"/>
  <c r="T163" i="2"/>
  <c r="M163" i="2"/>
  <c r="I163" i="2"/>
  <c r="M162" i="2"/>
  <c r="I162" i="2"/>
  <c r="M161" i="2"/>
  <c r="I161" i="2"/>
  <c r="M160" i="2"/>
  <c r="I160" i="2"/>
  <c r="W159" i="2"/>
  <c r="T159" i="2"/>
  <c r="M159" i="2"/>
  <c r="I159" i="2"/>
  <c r="M158" i="2"/>
  <c r="I158" i="2"/>
  <c r="M157" i="2"/>
  <c r="I157" i="2"/>
  <c r="M156" i="2"/>
  <c r="I156" i="2"/>
  <c r="W155" i="2"/>
  <c r="T155" i="2"/>
  <c r="M155" i="2"/>
  <c r="I155" i="2"/>
  <c r="K155" i="2" s="1"/>
  <c r="M154" i="2"/>
  <c r="I154" i="2"/>
  <c r="M153" i="2"/>
  <c r="I153" i="2"/>
  <c r="M152" i="2"/>
  <c r="I152" i="2"/>
  <c r="W151" i="2"/>
  <c r="T151" i="2"/>
  <c r="M151" i="2"/>
  <c r="I151" i="2"/>
  <c r="M150" i="2"/>
  <c r="I150" i="2"/>
  <c r="M149" i="2"/>
  <c r="I149" i="2"/>
  <c r="M148" i="2"/>
  <c r="I148" i="2"/>
  <c r="W147" i="2"/>
  <c r="T147" i="2"/>
  <c r="M147" i="2"/>
  <c r="I147" i="2"/>
  <c r="M146" i="2"/>
  <c r="I146" i="2"/>
  <c r="M145" i="2"/>
  <c r="I145" i="2"/>
  <c r="M144" i="2"/>
  <c r="I144" i="2"/>
  <c r="W143" i="2"/>
  <c r="T143" i="2"/>
  <c r="M143" i="2"/>
  <c r="I143" i="2"/>
  <c r="M142" i="2"/>
  <c r="I142" i="2"/>
  <c r="M141" i="2"/>
  <c r="I141" i="2"/>
  <c r="M140" i="2"/>
  <c r="I140" i="2"/>
  <c r="J139" i="2" s="1"/>
  <c r="W139" i="2"/>
  <c r="T139" i="2"/>
  <c r="M139" i="2"/>
  <c r="I139" i="2"/>
  <c r="M138" i="2"/>
  <c r="I138" i="2"/>
  <c r="M137" i="2"/>
  <c r="I137" i="2"/>
  <c r="M136" i="2"/>
  <c r="I136" i="2"/>
  <c r="W135" i="2"/>
  <c r="T135" i="2"/>
  <c r="M135" i="2"/>
  <c r="I135" i="2"/>
  <c r="M134" i="2"/>
  <c r="I134" i="2"/>
  <c r="M133" i="2"/>
  <c r="I133" i="2"/>
  <c r="J131" i="2" s="1"/>
  <c r="M132" i="2"/>
  <c r="I132" i="2"/>
  <c r="W131" i="2"/>
  <c r="T131" i="2"/>
  <c r="M131" i="2"/>
  <c r="I131" i="2"/>
  <c r="M130" i="2"/>
  <c r="I130" i="2"/>
  <c r="M129" i="2"/>
  <c r="I129" i="2"/>
  <c r="M128" i="2"/>
  <c r="I128" i="2"/>
  <c r="W127" i="2"/>
  <c r="T127" i="2"/>
  <c r="M127" i="2"/>
  <c r="I127" i="2"/>
  <c r="K127" i="2" s="1"/>
  <c r="M126" i="2"/>
  <c r="I126" i="2"/>
  <c r="M125" i="2"/>
  <c r="I125" i="2"/>
  <c r="M124" i="2"/>
  <c r="I124" i="2"/>
  <c r="W123" i="2"/>
  <c r="T123" i="2"/>
  <c r="M123" i="2"/>
  <c r="I123" i="2"/>
  <c r="M122" i="2"/>
  <c r="I122" i="2"/>
  <c r="M121" i="2"/>
  <c r="I121" i="2"/>
  <c r="M120" i="2"/>
  <c r="I120" i="2"/>
  <c r="W119" i="2"/>
  <c r="T119" i="2"/>
  <c r="M119" i="2"/>
  <c r="I119" i="2"/>
  <c r="M118" i="2"/>
  <c r="I118" i="2"/>
  <c r="M117" i="2"/>
  <c r="I117" i="2"/>
  <c r="M116" i="2"/>
  <c r="I116" i="2"/>
  <c r="W115" i="2"/>
  <c r="T115" i="2"/>
  <c r="M115" i="2"/>
  <c r="I115" i="2"/>
  <c r="M114" i="2"/>
  <c r="I114" i="2"/>
  <c r="M113" i="2"/>
  <c r="I113" i="2"/>
  <c r="M112" i="2"/>
  <c r="I112" i="2"/>
  <c r="W111" i="2"/>
  <c r="T111" i="2"/>
  <c r="M111" i="2"/>
  <c r="I111" i="2"/>
  <c r="M110" i="2"/>
  <c r="I110" i="2"/>
  <c r="M109" i="2"/>
  <c r="I109" i="2"/>
  <c r="M108" i="2"/>
  <c r="I108" i="2"/>
  <c r="W107" i="2"/>
  <c r="T107" i="2"/>
  <c r="M107" i="2"/>
  <c r="I107" i="2"/>
  <c r="M106" i="2"/>
  <c r="I106" i="2"/>
  <c r="M105" i="2"/>
  <c r="I105" i="2"/>
  <c r="M104" i="2"/>
  <c r="I104" i="2"/>
  <c r="W103" i="2"/>
  <c r="T103" i="2"/>
  <c r="M103" i="2"/>
  <c r="I103" i="2"/>
  <c r="J103" i="2" s="1"/>
  <c r="M102" i="2"/>
  <c r="I102" i="2"/>
  <c r="M101" i="2"/>
  <c r="I101" i="2"/>
  <c r="M100" i="2"/>
  <c r="I100" i="2"/>
  <c r="W99" i="2"/>
  <c r="T99" i="2"/>
  <c r="M99" i="2"/>
  <c r="I99" i="2"/>
  <c r="M98" i="2"/>
  <c r="I98" i="2"/>
  <c r="M97" i="2"/>
  <c r="I97" i="2"/>
  <c r="M96" i="2"/>
  <c r="I96" i="2"/>
  <c r="W95" i="2"/>
  <c r="T95" i="2"/>
  <c r="M95" i="2"/>
  <c r="I95" i="2"/>
  <c r="M94" i="2"/>
  <c r="I94" i="2"/>
  <c r="M93" i="2"/>
  <c r="I93" i="2"/>
  <c r="M92" i="2"/>
  <c r="I92" i="2"/>
  <c r="W91" i="2"/>
  <c r="T91" i="2"/>
  <c r="M91" i="2"/>
  <c r="I91" i="2"/>
  <c r="M90" i="2"/>
  <c r="I90" i="2"/>
  <c r="M89" i="2"/>
  <c r="I89" i="2"/>
  <c r="M88" i="2"/>
  <c r="I88" i="2"/>
  <c r="W87" i="2"/>
  <c r="T87" i="2"/>
  <c r="M87" i="2"/>
  <c r="I87" i="2"/>
  <c r="M86" i="2"/>
  <c r="I86" i="2"/>
  <c r="M85" i="2"/>
  <c r="I85" i="2"/>
  <c r="M84" i="2"/>
  <c r="I84" i="2"/>
  <c r="J83" i="2" s="1"/>
  <c r="W83" i="2"/>
  <c r="T83" i="2"/>
  <c r="M83" i="2"/>
  <c r="I83" i="2"/>
  <c r="M82" i="2"/>
  <c r="I82" i="2"/>
  <c r="M81" i="2"/>
  <c r="I81" i="2"/>
  <c r="M80" i="2"/>
  <c r="I80" i="2"/>
  <c r="W79" i="2"/>
  <c r="T79" i="2"/>
  <c r="M79" i="2"/>
  <c r="I79" i="2"/>
  <c r="M78" i="2"/>
  <c r="I78" i="2"/>
  <c r="M77" i="2"/>
  <c r="I77" i="2"/>
  <c r="M76" i="2"/>
  <c r="I76" i="2"/>
  <c r="W75" i="2"/>
  <c r="T75" i="2"/>
  <c r="M75" i="2"/>
  <c r="I75" i="2"/>
  <c r="J75" i="2" s="1"/>
  <c r="M74" i="2"/>
  <c r="I74" i="2"/>
  <c r="M73" i="2"/>
  <c r="I73" i="2"/>
  <c r="M72" i="2"/>
  <c r="I72" i="2"/>
  <c r="W71" i="2"/>
  <c r="T71" i="2"/>
  <c r="M71" i="2"/>
  <c r="I71" i="2"/>
  <c r="M70" i="2"/>
  <c r="I70" i="2"/>
  <c r="M69" i="2"/>
  <c r="I69" i="2"/>
  <c r="M68" i="2"/>
  <c r="I68" i="2"/>
  <c r="W67" i="2"/>
  <c r="T67" i="2"/>
  <c r="M67" i="2"/>
  <c r="I67" i="2"/>
  <c r="M66" i="2"/>
  <c r="I66" i="2"/>
  <c r="M65" i="2"/>
  <c r="I65" i="2"/>
  <c r="M64" i="2"/>
  <c r="I64" i="2"/>
  <c r="W63" i="2"/>
  <c r="T63" i="2"/>
  <c r="M63" i="2"/>
  <c r="I63" i="2"/>
  <c r="J63" i="2" s="1"/>
  <c r="M62" i="2"/>
  <c r="I62" i="2"/>
  <c r="M61" i="2"/>
  <c r="I61" i="2"/>
  <c r="M60" i="2"/>
  <c r="I60" i="2"/>
  <c r="W59" i="2"/>
  <c r="T59" i="2"/>
  <c r="M59" i="2"/>
  <c r="I59" i="2"/>
  <c r="K59" i="2" s="1"/>
  <c r="M58" i="2"/>
  <c r="I58" i="2"/>
  <c r="M57" i="2"/>
  <c r="I57" i="2"/>
  <c r="M56" i="2"/>
  <c r="I56" i="2"/>
  <c r="W55" i="2"/>
  <c r="T55" i="2"/>
  <c r="M55" i="2"/>
  <c r="I55" i="2"/>
  <c r="J55" i="2" s="1"/>
  <c r="M54" i="2"/>
  <c r="I54" i="2"/>
  <c r="M53" i="2"/>
  <c r="I53" i="2"/>
  <c r="M52" i="2"/>
  <c r="I52" i="2"/>
  <c r="W51" i="2"/>
  <c r="T51" i="2"/>
  <c r="M51" i="2"/>
  <c r="I51" i="2"/>
  <c r="M50" i="2"/>
  <c r="I50" i="2"/>
  <c r="M49" i="2"/>
  <c r="I49" i="2"/>
  <c r="M48" i="2"/>
  <c r="I48" i="2"/>
  <c r="M47" i="2"/>
  <c r="I47" i="2"/>
  <c r="W46" i="2"/>
  <c r="T46" i="2"/>
  <c r="M46" i="2"/>
  <c r="I46" i="2"/>
  <c r="J46" i="2" s="1"/>
  <c r="M45" i="2"/>
  <c r="I45" i="2"/>
  <c r="M44" i="2"/>
  <c r="I44" i="2"/>
  <c r="M43" i="2"/>
  <c r="I43" i="2"/>
  <c r="M42" i="2"/>
  <c r="I42" i="2"/>
  <c r="W41" i="2"/>
  <c r="T41" i="2"/>
  <c r="M41" i="2"/>
  <c r="I41" i="2"/>
  <c r="J41" i="2" s="1"/>
  <c r="M40" i="2"/>
  <c r="I40" i="2"/>
  <c r="M39" i="2"/>
  <c r="I39" i="2"/>
  <c r="M38" i="2"/>
  <c r="I38" i="2"/>
  <c r="M37" i="2"/>
  <c r="I37" i="2"/>
  <c r="W36" i="2"/>
  <c r="T36" i="2"/>
  <c r="M36" i="2"/>
  <c r="I36" i="2"/>
  <c r="M35" i="2"/>
  <c r="I35" i="2"/>
  <c r="M34" i="2"/>
  <c r="I34" i="2"/>
  <c r="M33" i="2"/>
  <c r="I33" i="2"/>
  <c r="M32" i="2"/>
  <c r="I32" i="2"/>
  <c r="W31" i="2"/>
  <c r="T31" i="2"/>
  <c r="M31" i="2"/>
  <c r="I31" i="2"/>
  <c r="J31" i="2" s="1"/>
  <c r="M30" i="2"/>
  <c r="I30" i="2"/>
  <c r="M29" i="2"/>
  <c r="I29" i="2"/>
  <c r="M28" i="2"/>
  <c r="I28" i="2"/>
  <c r="M27" i="2"/>
  <c r="I27" i="2"/>
  <c r="W26" i="2"/>
  <c r="T26" i="2"/>
  <c r="M26" i="2"/>
  <c r="I26" i="2"/>
  <c r="K26" i="2" s="1"/>
  <c r="M25" i="2"/>
  <c r="I25" i="2"/>
  <c r="M24" i="2"/>
  <c r="I24" i="2"/>
  <c r="M23" i="2"/>
  <c r="I23" i="2"/>
  <c r="M22" i="2"/>
  <c r="I22" i="2"/>
  <c r="W21" i="2"/>
  <c r="T21" i="2"/>
  <c r="M21" i="2"/>
  <c r="I21" i="2"/>
  <c r="J21" i="2" s="1"/>
  <c r="M20" i="2"/>
  <c r="I20" i="2"/>
  <c r="M19" i="2"/>
  <c r="I19" i="2"/>
  <c r="M18" i="2"/>
  <c r="I18" i="2"/>
  <c r="M17" i="2"/>
  <c r="I17" i="2"/>
  <c r="W16" i="2"/>
  <c r="T16" i="2"/>
  <c r="M16" i="2"/>
  <c r="I16" i="2"/>
  <c r="M15" i="2"/>
  <c r="I15" i="2"/>
  <c r="M14" i="2"/>
  <c r="I14" i="2"/>
  <c r="M13" i="2"/>
  <c r="I13" i="2"/>
  <c r="M12" i="2"/>
  <c r="I12" i="2"/>
  <c r="W11" i="2"/>
  <c r="T11" i="2"/>
  <c r="M11" i="2"/>
  <c r="I11" i="2"/>
  <c r="M10" i="2"/>
  <c r="I10" i="2"/>
  <c r="M9" i="2"/>
  <c r="I9" i="2"/>
  <c r="M8" i="2"/>
  <c r="I8" i="2"/>
  <c r="M7" i="2"/>
  <c r="I7" i="2"/>
  <c r="M6" i="2"/>
  <c r="I6" i="2"/>
  <c r="W5" i="2"/>
  <c r="T5" i="2"/>
  <c r="M5" i="2"/>
  <c r="I5" i="2"/>
  <c r="M4" i="2"/>
  <c r="I4" i="2"/>
  <c r="M3" i="2"/>
  <c r="I3" i="2"/>
  <c r="W2" i="2"/>
  <c r="T2" i="2"/>
  <c r="M2" i="2"/>
  <c r="I2" i="2"/>
  <c r="K46" i="24" l="1"/>
  <c r="U66" i="24"/>
  <c r="Z46" i="24"/>
  <c r="K66" i="24"/>
  <c r="U46" i="24"/>
  <c r="Z45" i="26"/>
  <c r="Z66" i="26"/>
  <c r="AE46" i="26"/>
  <c r="K46" i="26"/>
  <c r="U46" i="26"/>
  <c r="P66" i="26"/>
  <c r="AE45" i="26"/>
  <c r="AE65" i="26"/>
  <c r="P45" i="26"/>
  <c r="P46" i="26"/>
  <c r="U45" i="26"/>
  <c r="AE66" i="26"/>
  <c r="K45" i="26"/>
  <c r="Z46" i="26"/>
  <c r="U65" i="26"/>
  <c r="U66" i="26"/>
  <c r="P65" i="26"/>
  <c r="P46" i="24"/>
  <c r="P66" i="24"/>
  <c r="AE46" i="24"/>
  <c r="Z45" i="24"/>
  <c r="P45" i="24"/>
  <c r="K65" i="24"/>
  <c r="K45" i="24"/>
  <c r="U65" i="24"/>
  <c r="AE65" i="24"/>
  <c r="AE45" i="24"/>
  <c r="Z65" i="24"/>
  <c r="P65" i="24"/>
  <c r="O93" i="25"/>
  <c r="U46" i="25" s="1"/>
  <c r="M93" i="25"/>
  <c r="AE65" i="25" s="1"/>
  <c r="L288" i="2"/>
  <c r="L405" i="2"/>
  <c r="K83" i="2"/>
  <c r="L83" i="2" s="1"/>
  <c r="J234" i="2"/>
  <c r="J348" i="2"/>
  <c r="J399" i="2"/>
  <c r="K615" i="2"/>
  <c r="K633" i="2"/>
  <c r="K713" i="2"/>
  <c r="L713" i="2" s="1"/>
  <c r="K771" i="2"/>
  <c r="J795" i="2"/>
  <c r="L795" i="2" s="1"/>
  <c r="K909" i="2"/>
  <c r="K913" i="2"/>
  <c r="K923" i="2"/>
  <c r="K927" i="2"/>
  <c r="K939" i="2"/>
  <c r="J1003" i="2"/>
  <c r="L1003" i="2" s="1"/>
  <c r="K1021" i="2"/>
  <c r="K1055" i="2"/>
  <c r="J1061" i="2"/>
  <c r="J1087" i="2"/>
  <c r="J1103" i="2"/>
  <c r="J1387" i="2"/>
  <c r="L1387" i="2" s="1"/>
  <c r="K95" i="2"/>
  <c r="K103" i="2"/>
  <c r="L103" i="2" s="1"/>
  <c r="K107" i="2"/>
  <c r="K135" i="2"/>
  <c r="K159" i="2"/>
  <c r="J183" i="2"/>
  <c r="K207" i="2"/>
  <c r="J276" i="2"/>
  <c r="L315" i="2"/>
  <c r="J411" i="2"/>
  <c r="K420" i="2"/>
  <c r="K435" i="2"/>
  <c r="J573" i="2"/>
  <c r="J591" i="2"/>
  <c r="J699" i="2"/>
  <c r="L733" i="2"/>
  <c r="J767" i="2"/>
  <c r="K811" i="2"/>
  <c r="L811" i="2" s="1"/>
  <c r="K1029" i="2"/>
  <c r="J1069" i="2"/>
  <c r="K1071" i="2"/>
  <c r="L1071" i="2" s="1"/>
  <c r="K2" i="2"/>
  <c r="K131" i="2"/>
  <c r="L131" i="2" s="1"/>
  <c r="J402" i="2"/>
  <c r="J1366" i="2"/>
  <c r="J1368" i="2"/>
  <c r="K41" i="2"/>
  <c r="L41" i="2" s="1"/>
  <c r="J219" i="2"/>
  <c r="L219" i="2" s="1"/>
  <c r="K222" i="2"/>
  <c r="J237" i="2"/>
  <c r="J255" i="2"/>
  <c r="J288" i="2"/>
  <c r="K330" i="2"/>
  <c r="L330" i="2" s="1"/>
  <c r="J357" i="2"/>
  <c r="L357" i="2" s="1"/>
  <c r="J372" i="2"/>
  <c r="K468" i="2"/>
  <c r="K477" i="2"/>
  <c r="K492" i="2"/>
  <c r="K540" i="2"/>
  <c r="K558" i="2"/>
  <c r="L558" i="2" s="1"/>
  <c r="K630" i="2"/>
  <c r="K681" i="2"/>
  <c r="K690" i="2"/>
  <c r="K707" i="2"/>
  <c r="K721" i="2"/>
  <c r="L721" i="2" s="1"/>
  <c r="J723" i="2"/>
  <c r="J727" i="2"/>
  <c r="L727" i="2" s="1"/>
  <c r="J745" i="2"/>
  <c r="J751" i="2"/>
  <c r="L751" i="2" s="1"/>
  <c r="J779" i="2"/>
  <c r="L779" i="2" s="1"/>
  <c r="K827" i="2"/>
  <c r="L827" i="2" s="1"/>
  <c r="K871" i="2"/>
  <c r="L871" i="2" s="1"/>
  <c r="K935" i="2"/>
  <c r="K967" i="2"/>
  <c r="K1017" i="2"/>
  <c r="J1031" i="2"/>
  <c r="K1033" i="2"/>
  <c r="K1095" i="2"/>
  <c r="L1095" i="2" s="1"/>
  <c r="J1097" i="2"/>
  <c r="J1109" i="2"/>
  <c r="J99" i="2"/>
  <c r="J111" i="2"/>
  <c r="K163" i="2"/>
  <c r="K175" i="2"/>
  <c r="L175" i="2" s="1"/>
  <c r="K306" i="2"/>
  <c r="J351" i="2"/>
  <c r="L351" i="2" s="1"/>
  <c r="K390" i="2"/>
  <c r="L399" i="2"/>
  <c r="J405" i="2"/>
  <c r="J414" i="2"/>
  <c r="J447" i="2"/>
  <c r="J453" i="2"/>
  <c r="L453" i="2" s="1"/>
  <c r="K486" i="2"/>
  <c r="L486" i="2" s="1"/>
  <c r="J579" i="2"/>
  <c r="K585" i="2"/>
  <c r="J594" i="2"/>
  <c r="J645" i="2"/>
  <c r="K654" i="2"/>
  <c r="K787" i="2"/>
  <c r="K887" i="2"/>
  <c r="J973" i="2"/>
  <c r="K999" i="2"/>
  <c r="K1007" i="2"/>
  <c r="J1039" i="2"/>
  <c r="J1053" i="2"/>
  <c r="K1083" i="2"/>
  <c r="K1097" i="2"/>
  <c r="J1099" i="2"/>
  <c r="K1113" i="2"/>
  <c r="K1117" i="2"/>
  <c r="K1121" i="2"/>
  <c r="L561" i="2"/>
  <c r="K99" i="2"/>
  <c r="L99" i="2" s="1"/>
  <c r="K1049" i="2"/>
  <c r="J1049" i="2"/>
  <c r="J51" i="2"/>
  <c r="K79" i="2"/>
  <c r="J127" i="2"/>
  <c r="L127" i="2" s="1"/>
  <c r="J159" i="2"/>
  <c r="J163" i="2"/>
  <c r="J291" i="2"/>
  <c r="L291" i="2" s="1"/>
  <c r="J306" i="2"/>
  <c r="J327" i="2"/>
  <c r="L327" i="2" s="1"/>
  <c r="J339" i="2"/>
  <c r="L339" i="2" s="1"/>
  <c r="K354" i="2"/>
  <c r="L354" i="2" s="1"/>
  <c r="K384" i="2"/>
  <c r="J417" i="2"/>
  <c r="L417" i="2" s="1"/>
  <c r="K438" i="2"/>
  <c r="J465" i="2"/>
  <c r="L465" i="2" s="1"/>
  <c r="J492" i="2"/>
  <c r="L492" i="2" s="1"/>
  <c r="K525" i="2"/>
  <c r="L525" i="2" s="1"/>
  <c r="J555" i="2"/>
  <c r="K564" i="2"/>
  <c r="K594" i="2"/>
  <c r="K597" i="2"/>
  <c r="J654" i="2"/>
  <c r="L654" i="2" s="1"/>
  <c r="J669" i="2"/>
  <c r="J713" i="2"/>
  <c r="K723" i="2"/>
  <c r="J725" i="2"/>
  <c r="K735" i="2"/>
  <c r="L735" i="2" s="1"/>
  <c r="K745" i="2"/>
  <c r="L745" i="2" s="1"/>
  <c r="J747" i="2"/>
  <c r="K747" i="2"/>
  <c r="K777" i="2"/>
  <c r="J803" i="2"/>
  <c r="L803" i="2" s="1"/>
  <c r="J833" i="2"/>
  <c r="K833" i="2"/>
  <c r="K855" i="2"/>
  <c r="L855" i="2" s="1"/>
  <c r="J859" i="2"/>
  <c r="K859" i="2"/>
  <c r="J893" i="2"/>
  <c r="K893" i="2"/>
  <c r="L909" i="2"/>
  <c r="J917" i="2"/>
  <c r="K919" i="2"/>
  <c r="K973" i="2"/>
  <c r="K1015" i="2"/>
  <c r="L1015" i="2" s="1"/>
  <c r="L1027" i="2"/>
  <c r="J1029" i="2"/>
  <c r="L1029" i="2" s="1"/>
  <c r="K1099" i="2"/>
  <c r="L1099" i="2" s="1"/>
  <c r="J1101" i="2"/>
  <c r="K1101" i="2"/>
  <c r="K761" i="2"/>
  <c r="L761" i="2" s="1"/>
  <c r="J761" i="2"/>
  <c r="L921" i="2"/>
  <c r="K5" i="2"/>
  <c r="K51" i="2"/>
  <c r="L51" i="2" s="1"/>
  <c r="J155" i="2"/>
  <c r="L155" i="2" s="1"/>
  <c r="J191" i="2"/>
  <c r="K203" i="2"/>
  <c r="J222" i="2"/>
  <c r="L222" i="2" s="1"/>
  <c r="J240" i="2"/>
  <c r="J273" i="2"/>
  <c r="K432" i="2"/>
  <c r="L432" i="2" s="1"/>
  <c r="K474" i="2"/>
  <c r="K489" i="2"/>
  <c r="L489" i="2" s="1"/>
  <c r="K612" i="2"/>
  <c r="L612" i="2" s="1"/>
  <c r="J633" i="2"/>
  <c r="J663" i="2"/>
  <c r="L663" i="2" s="1"/>
  <c r="J678" i="2"/>
  <c r="K678" i="2"/>
  <c r="J687" i="2"/>
  <c r="K725" i="2"/>
  <c r="J737" i="2"/>
  <c r="K737" i="2"/>
  <c r="J867" i="2"/>
  <c r="K867" i="2"/>
  <c r="J901" i="2"/>
  <c r="K901" i="2"/>
  <c r="L913" i="2"/>
  <c r="J921" i="2"/>
  <c r="K957" i="2"/>
  <c r="J957" i="2"/>
  <c r="J1001" i="2"/>
  <c r="K1001" i="2"/>
  <c r="J1019" i="2"/>
  <c r="K1019" i="2"/>
  <c r="L1031" i="2"/>
  <c r="L1063" i="2"/>
  <c r="J1025" i="2"/>
  <c r="K1025" i="2"/>
  <c r="K21" i="2"/>
  <c r="L21" i="2" s="1"/>
  <c r="K75" i="2"/>
  <c r="L75" i="2" s="1"/>
  <c r="J87" i="2"/>
  <c r="K151" i="2"/>
  <c r="J175" i="2"/>
  <c r="J252" i="2"/>
  <c r="J258" i="2"/>
  <c r="J312" i="2"/>
  <c r="J336" i="2"/>
  <c r="L336" i="2" s="1"/>
  <c r="L468" i="2"/>
  <c r="L504" i="2"/>
  <c r="J597" i="2"/>
  <c r="J1005" i="2"/>
  <c r="L1005" i="2" s="1"/>
  <c r="K1005" i="2"/>
  <c r="L1043" i="2"/>
  <c r="J1045" i="2"/>
  <c r="K1067" i="2"/>
  <c r="J1067" i="2"/>
  <c r="L1079" i="2"/>
  <c r="J1081" i="2"/>
  <c r="K1093" i="2"/>
  <c r="K276" i="2"/>
  <c r="L450" i="2"/>
  <c r="K11" i="2"/>
  <c r="K16" i="2"/>
  <c r="K31" i="2"/>
  <c r="L31" i="2" s="1"/>
  <c r="J36" i="2"/>
  <c r="K183" i="2"/>
  <c r="K187" i="2"/>
  <c r="K225" i="2"/>
  <c r="L225" i="2" s="1"/>
  <c r="J270" i="2"/>
  <c r="J285" i="2"/>
  <c r="J303" i="2"/>
  <c r="L303" i="2" s="1"/>
  <c r="J324" i="2"/>
  <c r="L324" i="2" s="1"/>
  <c r="J366" i="2"/>
  <c r="K402" i="2"/>
  <c r="L402" i="2" s="1"/>
  <c r="K414" i="2"/>
  <c r="J420" i="2"/>
  <c r="L420" i="2" s="1"/>
  <c r="J468" i="2"/>
  <c r="K471" i="2"/>
  <c r="J504" i="2"/>
  <c r="J540" i="2"/>
  <c r="L540" i="2" s="1"/>
  <c r="J561" i="2"/>
  <c r="K576" i="2"/>
  <c r="K582" i="2"/>
  <c r="J630" i="2"/>
  <c r="L630" i="2" s="1"/>
  <c r="J651" i="2"/>
  <c r="J681" i="2"/>
  <c r="L681" i="2" s="1"/>
  <c r="J690" i="2"/>
  <c r="K717" i="2"/>
  <c r="L717" i="2" s="1"/>
  <c r="J719" i="2"/>
  <c r="K719" i="2"/>
  <c r="L719" i="2" s="1"/>
  <c r="K741" i="2"/>
  <c r="L741" i="2" s="1"/>
  <c r="J753" i="2"/>
  <c r="L753" i="2" s="1"/>
  <c r="K757" i="2"/>
  <c r="J771" i="2"/>
  <c r="L771" i="2" s="1"/>
  <c r="J787" i="2"/>
  <c r="L787" i="2" s="1"/>
  <c r="K841" i="2"/>
  <c r="L841" i="2" s="1"/>
  <c r="J843" i="2"/>
  <c r="K843" i="2"/>
  <c r="L843" i="2" s="1"/>
  <c r="J875" i="2"/>
  <c r="K875" i="2"/>
  <c r="L875" i="2" s="1"/>
  <c r="K879" i="2"/>
  <c r="J911" i="2"/>
  <c r="L911" i="2" s="1"/>
  <c r="J913" i="2"/>
  <c r="J935" i="2"/>
  <c r="L935" i="2" s="1"/>
  <c r="J937" i="2"/>
  <c r="K965" i="2"/>
  <c r="K1075" i="2"/>
  <c r="J1075" i="2"/>
  <c r="J1093" i="2"/>
  <c r="L1366" i="2"/>
  <c r="J333" i="2"/>
  <c r="L456" i="2"/>
  <c r="L775" i="2"/>
  <c r="L1013" i="2"/>
  <c r="K1085" i="2"/>
  <c r="J1085" i="2"/>
  <c r="K55" i="2"/>
  <c r="L55" i="2" s="1"/>
  <c r="K243" i="2"/>
  <c r="L243" i="2" s="1"/>
  <c r="K345" i="2"/>
  <c r="L345" i="2" s="1"/>
  <c r="K387" i="2"/>
  <c r="K408" i="2"/>
  <c r="K429" i="2"/>
  <c r="L429" i="2" s="1"/>
  <c r="J456" i="2"/>
  <c r="J522" i="2"/>
  <c r="L522" i="2" s="1"/>
  <c r="K549" i="2"/>
  <c r="K600" i="2"/>
  <c r="J636" i="2"/>
  <c r="K666" i="2"/>
  <c r="L699" i="2"/>
  <c r="J707" i="2"/>
  <c r="J773" i="2"/>
  <c r="K773" i="2"/>
  <c r="L773" i="2" s="1"/>
  <c r="J851" i="2"/>
  <c r="K851" i="2"/>
  <c r="K885" i="2"/>
  <c r="J885" i="2"/>
  <c r="L885" i="2" s="1"/>
  <c r="L917" i="2"/>
  <c r="J969" i="2"/>
  <c r="K969" i="2"/>
  <c r="J1011" i="2"/>
  <c r="K1011" i="2"/>
  <c r="L1083" i="2"/>
  <c r="J1107" i="2"/>
  <c r="K1107" i="2"/>
  <c r="L1107" i="2" s="1"/>
  <c r="L1363" i="2"/>
  <c r="J564" i="2"/>
  <c r="K573" i="2"/>
  <c r="J600" i="2"/>
  <c r="J642" i="2"/>
  <c r="L642" i="2" s="1"/>
  <c r="J729" i="2"/>
  <c r="L729" i="2" s="1"/>
  <c r="J739" i="2"/>
  <c r="L739" i="2" s="1"/>
  <c r="J749" i="2"/>
  <c r="L749" i="2" s="1"/>
  <c r="J775" i="2"/>
  <c r="J847" i="2"/>
  <c r="L847" i="2" s="1"/>
  <c r="J863" i="2"/>
  <c r="L863" i="2" s="1"/>
  <c r="J883" i="2"/>
  <c r="K897" i="2"/>
  <c r="L897" i="2" s="1"/>
  <c r="J971" i="2"/>
  <c r="L971" i="2" s="1"/>
  <c r="J1013" i="2"/>
  <c r="K1035" i="2"/>
  <c r="K1037" i="2"/>
  <c r="K1039" i="2"/>
  <c r="L1039" i="2" s="1"/>
  <c r="J1041" i="2"/>
  <c r="K1059" i="2"/>
  <c r="L1059" i="2" s="1"/>
  <c r="K1073" i="2"/>
  <c r="J1077" i="2"/>
  <c r="L1368" i="2"/>
  <c r="K831" i="2"/>
  <c r="J839" i="2"/>
  <c r="L839" i="2" s="1"/>
  <c r="K925" i="2"/>
  <c r="L925" i="2" s="1"/>
  <c r="K933" i="2"/>
  <c r="L933" i="2" s="1"/>
  <c r="J1007" i="2"/>
  <c r="L1007" i="2" s="1"/>
  <c r="L1021" i="2"/>
  <c r="K1047" i="2"/>
  <c r="L1047" i="2" s="1"/>
  <c r="K1061" i="2"/>
  <c r="L1061" i="2" s="1"/>
  <c r="J1065" i="2"/>
  <c r="L1089" i="2"/>
  <c r="J1091" i="2"/>
  <c r="L1103" i="2"/>
  <c r="J879" i="2"/>
  <c r="K929" i="2"/>
  <c r="L929" i="2" s="1"/>
  <c r="K937" i="2"/>
  <c r="L937" i="2" s="1"/>
  <c r="K959" i="2"/>
  <c r="J1033" i="2"/>
  <c r="K1051" i="2"/>
  <c r="L1051" i="2" s="1"/>
  <c r="L1055" i="2"/>
  <c r="J1057" i="2"/>
  <c r="K1087" i="2"/>
  <c r="K195" i="2"/>
  <c r="J195" i="2"/>
  <c r="K534" i="2"/>
  <c r="J534" i="2"/>
  <c r="K763" i="2"/>
  <c r="J763" i="2"/>
  <c r="K791" i="2"/>
  <c r="J791" i="2"/>
  <c r="K873" i="2"/>
  <c r="J873" i="2"/>
  <c r="J11" i="2"/>
  <c r="L159" i="2"/>
  <c r="J5" i="2"/>
  <c r="K36" i="2"/>
  <c r="L36" i="2" s="1"/>
  <c r="J59" i="2"/>
  <c r="L59" i="2" s="1"/>
  <c r="J107" i="2"/>
  <c r="L107" i="2" s="1"/>
  <c r="K123" i="2"/>
  <c r="K139" i="2"/>
  <c r="L139" i="2" s="1"/>
  <c r="J187" i="2"/>
  <c r="L187" i="2" s="1"/>
  <c r="J210" i="2"/>
  <c r="K231" i="2"/>
  <c r="J231" i="2"/>
  <c r="K237" i="2"/>
  <c r="K249" i="2"/>
  <c r="J249" i="2"/>
  <c r="K255" i="2"/>
  <c r="L255" i="2" s="1"/>
  <c r="K267" i="2"/>
  <c r="J267" i="2"/>
  <c r="K273" i="2"/>
  <c r="K279" i="2"/>
  <c r="K318" i="2"/>
  <c r="J318" i="2"/>
  <c r="K378" i="2"/>
  <c r="J378" i="2"/>
  <c r="J435" i="2"/>
  <c r="K543" i="2"/>
  <c r="L543" i="2" s="1"/>
  <c r="K579" i="2"/>
  <c r="J648" i="2"/>
  <c r="K648" i="2"/>
  <c r="J845" i="2"/>
  <c r="K845" i="2"/>
  <c r="K570" i="2"/>
  <c r="J570" i="2"/>
  <c r="K639" i="2"/>
  <c r="J639" i="2"/>
  <c r="K945" i="2"/>
  <c r="J945" i="2"/>
  <c r="K143" i="2"/>
  <c r="J143" i="2"/>
  <c r="K216" i="2"/>
  <c r="L216" i="2" s="1"/>
  <c r="K297" i="2"/>
  <c r="J297" i="2"/>
  <c r="J615" i="2"/>
  <c r="J2" i="2"/>
  <c r="L2" i="2" s="1"/>
  <c r="J16" i="2"/>
  <c r="L16" i="2" s="1"/>
  <c r="J26" i="2"/>
  <c r="L26" i="2" s="1"/>
  <c r="K91" i="2"/>
  <c r="J91" i="2"/>
  <c r="J135" i="2"/>
  <c r="K171" i="2"/>
  <c r="J171" i="2"/>
  <c r="J203" i="2"/>
  <c r="L203" i="2" s="1"/>
  <c r="K498" i="2"/>
  <c r="J498" i="2"/>
  <c r="J510" i="2"/>
  <c r="K510" i="2"/>
  <c r="K67" i="2"/>
  <c r="J67" i="2"/>
  <c r="K63" i="2"/>
  <c r="L63" i="2" s="1"/>
  <c r="K285" i="2"/>
  <c r="L285" i="2" s="1"/>
  <c r="K363" i="2"/>
  <c r="J363" i="2"/>
  <c r="J384" i="2"/>
  <c r="K71" i="2"/>
  <c r="J79" i="2"/>
  <c r="K87" i="2"/>
  <c r="L87" i="2" s="1"/>
  <c r="K119" i="2"/>
  <c r="J119" i="2"/>
  <c r="J151" i="2"/>
  <c r="K167" i="2"/>
  <c r="J167" i="2"/>
  <c r="K199" i="2"/>
  <c r="J207" i="2"/>
  <c r="K234" i="2"/>
  <c r="L234" i="2" s="1"/>
  <c r="K240" i="2"/>
  <c r="K252" i="2"/>
  <c r="K258" i="2"/>
  <c r="L258" i="2" s="1"/>
  <c r="K270" i="2"/>
  <c r="L270" i="2" s="1"/>
  <c r="K333" i="2"/>
  <c r="L333" i="2" s="1"/>
  <c r="K381" i="2"/>
  <c r="J381" i="2"/>
  <c r="K462" i="2"/>
  <c r="J462" i="2"/>
  <c r="K507" i="2"/>
  <c r="K606" i="2"/>
  <c r="J606" i="2"/>
  <c r="J675" i="2"/>
  <c r="K675" i="2"/>
  <c r="K823" i="2"/>
  <c r="J823" i="2"/>
  <c r="K903" i="2"/>
  <c r="J903" i="2"/>
  <c r="K115" i="2"/>
  <c r="J115" i="2"/>
  <c r="K147" i="2"/>
  <c r="J147" i="2"/>
  <c r="K660" i="2"/>
  <c r="J660" i="2"/>
  <c r="K111" i="2"/>
  <c r="K191" i="2"/>
  <c r="L191" i="2" s="1"/>
  <c r="J471" i="2"/>
  <c r="J546" i="2"/>
  <c r="K546" i="2"/>
  <c r="K696" i="2"/>
  <c r="J696" i="2"/>
  <c r="K46" i="2"/>
  <c r="L46" i="2" s="1"/>
  <c r="L163" i="2"/>
  <c r="K213" i="2"/>
  <c r="L213" i="2" s="1"/>
  <c r="J213" i="2"/>
  <c r="K228" i="2"/>
  <c r="K246" i="2"/>
  <c r="K264" i="2"/>
  <c r="K282" i="2"/>
  <c r="J282" i="2"/>
  <c r="J321" i="2"/>
  <c r="L321" i="2" s="1"/>
  <c r="L369" i="2"/>
  <c r="K426" i="2"/>
  <c r="J426" i="2"/>
  <c r="J507" i="2"/>
  <c r="L576" i="2"/>
  <c r="J618" i="2"/>
  <c r="K618" i="2"/>
  <c r="L618" i="2" s="1"/>
  <c r="K807" i="2"/>
  <c r="J807" i="2"/>
  <c r="J853" i="2"/>
  <c r="K853" i="2"/>
  <c r="K312" i="2"/>
  <c r="K342" i="2"/>
  <c r="J342" i="2"/>
  <c r="K348" i="2"/>
  <c r="L348" i="2" s="1"/>
  <c r="K396" i="2"/>
  <c r="L396" i="2" s="1"/>
  <c r="K411" i="2"/>
  <c r="L411" i="2" s="1"/>
  <c r="K447" i="2"/>
  <c r="K483" i="2"/>
  <c r="L483" i="2" s="1"/>
  <c r="K519" i="2"/>
  <c r="L519" i="2" s="1"/>
  <c r="K555" i="2"/>
  <c r="L555" i="2" s="1"/>
  <c r="K591" i="2"/>
  <c r="L591" i="2" s="1"/>
  <c r="K627" i="2"/>
  <c r="L627" i="2" s="1"/>
  <c r="K672" i="2"/>
  <c r="L672" i="2" s="1"/>
  <c r="J684" i="2"/>
  <c r="K684" i="2"/>
  <c r="L731" i="2"/>
  <c r="K765" i="2"/>
  <c r="J765" i="2"/>
  <c r="K789" i="2"/>
  <c r="J789" i="2"/>
  <c r="K805" i="2"/>
  <c r="J805" i="2"/>
  <c r="K821" i="2"/>
  <c r="J821" i="2"/>
  <c r="K294" i="2"/>
  <c r="J294" i="2"/>
  <c r="K621" i="2"/>
  <c r="J621" i="2"/>
  <c r="L707" i="2"/>
  <c r="K709" i="2"/>
  <c r="J709" i="2"/>
  <c r="L715" i="2"/>
  <c r="L919" i="2"/>
  <c r="L927" i="2"/>
  <c r="K949" i="2"/>
  <c r="J949" i="2"/>
  <c r="K981" i="2"/>
  <c r="J981" i="2"/>
  <c r="J71" i="2"/>
  <c r="J95" i="2"/>
  <c r="L95" i="2" s="1"/>
  <c r="J123" i="2"/>
  <c r="J199" i="2"/>
  <c r="J228" i="2"/>
  <c r="J246" i="2"/>
  <c r="J264" i="2"/>
  <c r="J279" i="2"/>
  <c r="J300" i="2"/>
  <c r="L300" i="2" s="1"/>
  <c r="K309" i="2"/>
  <c r="J309" i="2"/>
  <c r="K366" i="2"/>
  <c r="L366" i="2" s="1"/>
  <c r="J387" i="2"/>
  <c r="L387" i="2" s="1"/>
  <c r="J438" i="2"/>
  <c r="J474" i="2"/>
  <c r="K501" i="2"/>
  <c r="L501" i="2" s="1"/>
  <c r="K537" i="2"/>
  <c r="L537" i="2" s="1"/>
  <c r="J582" i="2"/>
  <c r="L582" i="2" s="1"/>
  <c r="K609" i="2"/>
  <c r="L609" i="2" s="1"/>
  <c r="K657" i="2"/>
  <c r="J657" i="2"/>
  <c r="K693" i="2"/>
  <c r="J693" i="2"/>
  <c r="K705" i="2"/>
  <c r="J705" i="2"/>
  <c r="K781" i="2"/>
  <c r="J781" i="2"/>
  <c r="K797" i="2"/>
  <c r="J797" i="2"/>
  <c r="K813" i="2"/>
  <c r="J813" i="2"/>
  <c r="K829" i="2"/>
  <c r="J829" i="2"/>
  <c r="K837" i="2"/>
  <c r="L837" i="2" s="1"/>
  <c r="K861" i="2"/>
  <c r="J861" i="2"/>
  <c r="K991" i="2"/>
  <c r="J991" i="2"/>
  <c r="K360" i="2"/>
  <c r="K393" i="2"/>
  <c r="J393" i="2"/>
  <c r="K423" i="2"/>
  <c r="L423" i="2" s="1"/>
  <c r="K444" i="2"/>
  <c r="J444" i="2"/>
  <c r="K459" i="2"/>
  <c r="K480" i="2"/>
  <c r="J480" i="2"/>
  <c r="K495" i="2"/>
  <c r="L495" i="2" s="1"/>
  <c r="K516" i="2"/>
  <c r="J516" i="2"/>
  <c r="K531" i="2"/>
  <c r="K552" i="2"/>
  <c r="J552" i="2"/>
  <c r="K567" i="2"/>
  <c r="K588" i="2"/>
  <c r="J588" i="2"/>
  <c r="K603" i="2"/>
  <c r="K624" i="2"/>
  <c r="J624" i="2"/>
  <c r="K783" i="2"/>
  <c r="J783" i="2"/>
  <c r="K799" i="2"/>
  <c r="J799" i="2"/>
  <c r="K815" i="2"/>
  <c r="J815" i="2"/>
  <c r="J831" i="2"/>
  <c r="L831" i="2" s="1"/>
  <c r="K899" i="2"/>
  <c r="J899" i="2"/>
  <c r="K669" i="2"/>
  <c r="L669" i="2" s="1"/>
  <c r="J702" i="2"/>
  <c r="L702" i="2" s="1"/>
  <c r="J757" i="2"/>
  <c r="K865" i="2"/>
  <c r="J865" i="2"/>
  <c r="K877" i="2"/>
  <c r="J877" i="2"/>
  <c r="K891" i="2"/>
  <c r="J891" i="2"/>
  <c r="J963" i="2"/>
  <c r="K963" i="2"/>
  <c r="K993" i="2"/>
  <c r="J993" i="2"/>
  <c r="K1119" i="2"/>
  <c r="J1119" i="2"/>
  <c r="L1360" i="2"/>
  <c r="J360" i="2"/>
  <c r="J375" i="2"/>
  <c r="L375" i="2" s="1"/>
  <c r="J390" i="2"/>
  <c r="L390" i="2" s="1"/>
  <c r="J408" i="2"/>
  <c r="J423" i="2"/>
  <c r="J441" i="2"/>
  <c r="L441" i="2" s="1"/>
  <c r="J459" i="2"/>
  <c r="J477" i="2"/>
  <c r="L477" i="2" s="1"/>
  <c r="J495" i="2"/>
  <c r="J513" i="2"/>
  <c r="L513" i="2" s="1"/>
  <c r="J531" i="2"/>
  <c r="J549" i="2"/>
  <c r="L549" i="2" s="1"/>
  <c r="J567" i="2"/>
  <c r="J585" i="2"/>
  <c r="L585" i="2" s="1"/>
  <c r="J603" i="2"/>
  <c r="K759" i="2"/>
  <c r="J759" i="2"/>
  <c r="K785" i="2"/>
  <c r="J785" i="2"/>
  <c r="K793" i="2"/>
  <c r="J793" i="2"/>
  <c r="K801" i="2"/>
  <c r="J801" i="2"/>
  <c r="K809" i="2"/>
  <c r="J809" i="2"/>
  <c r="K817" i="2"/>
  <c r="J817" i="2"/>
  <c r="K825" i="2"/>
  <c r="J825" i="2"/>
  <c r="K1123" i="2"/>
  <c r="J1123" i="2"/>
  <c r="J666" i="2"/>
  <c r="L666" i="2" s="1"/>
  <c r="K849" i="2"/>
  <c r="L849" i="2" s="1"/>
  <c r="K857" i="2"/>
  <c r="L857" i="2" s="1"/>
  <c r="K869" i="2"/>
  <c r="J869" i="2"/>
  <c r="K881" i="2"/>
  <c r="J881" i="2"/>
  <c r="K895" i="2"/>
  <c r="J895" i="2"/>
  <c r="J907" i="2"/>
  <c r="L915" i="2"/>
  <c r="L923" i="2"/>
  <c r="L931" i="2"/>
  <c r="K941" i="2"/>
  <c r="J941" i="2"/>
  <c r="J953" i="2"/>
  <c r="L953" i="2" s="1"/>
  <c r="K651" i="2"/>
  <c r="L651" i="2" s="1"/>
  <c r="K687" i="2"/>
  <c r="L687" i="2" s="1"/>
  <c r="L690" i="2"/>
  <c r="L957" i="2"/>
  <c r="K979" i="2"/>
  <c r="J979" i="2"/>
  <c r="L1037" i="2"/>
  <c r="L1073" i="2"/>
  <c r="K983" i="2"/>
  <c r="J983" i="2"/>
  <c r="K995" i="2"/>
  <c r="J995" i="2"/>
  <c r="K1041" i="2"/>
  <c r="K1053" i="2"/>
  <c r="L1053" i="2" s="1"/>
  <c r="K1065" i="2"/>
  <c r="L1065" i="2" s="1"/>
  <c r="K1077" i="2"/>
  <c r="K985" i="2"/>
  <c r="L985" i="2" s="1"/>
  <c r="J985" i="2"/>
  <c r="K997" i="2"/>
  <c r="J997" i="2"/>
  <c r="K1371" i="2"/>
  <c r="J1371" i="2"/>
  <c r="J887" i="2"/>
  <c r="J905" i="2"/>
  <c r="L905" i="2" s="1"/>
  <c r="J947" i="2"/>
  <c r="L947" i="2" s="1"/>
  <c r="J951" i="2"/>
  <c r="L951" i="2" s="1"/>
  <c r="J955" i="2"/>
  <c r="L955" i="2" s="1"/>
  <c r="J959" i="2"/>
  <c r="L965" i="2"/>
  <c r="K975" i="2"/>
  <c r="J975" i="2"/>
  <c r="K987" i="2"/>
  <c r="J987" i="2"/>
  <c r="L1009" i="2"/>
  <c r="L1017" i="2"/>
  <c r="K1045" i="2"/>
  <c r="L1045" i="2" s="1"/>
  <c r="K1057" i="2"/>
  <c r="K1069" i="2"/>
  <c r="L1069" i="2" s="1"/>
  <c r="K1081" i="2"/>
  <c r="L1081" i="2" s="1"/>
  <c r="K1111" i="2"/>
  <c r="J1111" i="2"/>
  <c r="L967" i="2"/>
  <c r="K977" i="2"/>
  <c r="J977" i="2"/>
  <c r="K989" i="2"/>
  <c r="J989" i="2"/>
  <c r="L1001" i="2"/>
  <c r="L1091" i="2"/>
  <c r="K1115" i="2"/>
  <c r="J1115" i="2"/>
  <c r="K1384" i="2"/>
  <c r="L1384" i="2" s="1"/>
  <c r="J1035" i="2"/>
  <c r="J1113" i="2"/>
  <c r="L1113" i="2" s="1"/>
  <c r="J1117" i="2"/>
  <c r="L1117" i="2" s="1"/>
  <c r="J1121" i="2"/>
  <c r="L1121" i="2" s="1"/>
  <c r="J1360" i="2"/>
  <c r="J1376" i="2"/>
  <c r="L1376" i="2" s="1"/>
  <c r="AE46" i="25" l="1"/>
  <c r="P46" i="25"/>
  <c r="P66" i="25"/>
  <c r="AE66" i="25"/>
  <c r="U66" i="25"/>
  <c r="K66" i="25"/>
  <c r="Z46" i="25"/>
  <c r="Z66" i="25"/>
  <c r="K46" i="25"/>
  <c r="Z45" i="25"/>
  <c r="U45" i="25"/>
  <c r="Z65" i="25"/>
  <c r="K65" i="25"/>
  <c r="P45" i="25"/>
  <c r="P65" i="25"/>
  <c r="K45" i="25"/>
  <c r="U65" i="25"/>
  <c r="AE45" i="25"/>
  <c r="L1077" i="2"/>
  <c r="L621" i="2"/>
  <c r="L805" i="2"/>
  <c r="L684" i="2"/>
  <c r="L807" i="2"/>
  <c r="L111" i="2"/>
  <c r="L384" i="2"/>
  <c r="L67" i="2"/>
  <c r="L579" i="2"/>
  <c r="L5" i="2"/>
  <c r="L573" i="2"/>
  <c r="L414" i="2"/>
  <c r="L867" i="2"/>
  <c r="L1097" i="2"/>
  <c r="L474" i="2"/>
  <c r="L447" i="2"/>
  <c r="L312" i="2"/>
  <c r="L660" i="2"/>
  <c r="L903" i="2"/>
  <c r="L606" i="2"/>
  <c r="L207" i="2"/>
  <c r="L135" i="2"/>
  <c r="L615" i="2"/>
  <c r="L845" i="2"/>
  <c r="L435" i="2"/>
  <c r="L237" i="2"/>
  <c r="L969" i="2"/>
  <c r="L1085" i="2"/>
  <c r="L678" i="2"/>
  <c r="L893" i="2"/>
  <c r="L597" i="2"/>
  <c r="L600" i="2"/>
  <c r="L471" i="2"/>
  <c r="L183" i="2"/>
  <c r="L737" i="2"/>
  <c r="L1101" i="2"/>
  <c r="L594" i="2"/>
  <c r="L881" i="2"/>
  <c r="L1025" i="2"/>
  <c r="L859" i="2"/>
  <c r="L723" i="2"/>
  <c r="L564" i="2"/>
  <c r="L813" i="2"/>
  <c r="L983" i="2"/>
  <c r="L273" i="2"/>
  <c r="L1075" i="2"/>
  <c r="L879" i="2"/>
  <c r="L725" i="2"/>
  <c r="L995" i="2"/>
  <c r="L809" i="2"/>
  <c r="L865" i="2"/>
  <c r="L567" i="2"/>
  <c r="L1115" i="2"/>
  <c r="L1041" i="2"/>
  <c r="L459" i="2"/>
  <c r="L309" i="2"/>
  <c r="L981" i="2"/>
  <c r="L821" i="2"/>
  <c r="L228" i="2"/>
  <c r="L696" i="2"/>
  <c r="L252" i="2"/>
  <c r="L167" i="2"/>
  <c r="L498" i="2"/>
  <c r="L1011" i="2"/>
  <c r="L1093" i="2"/>
  <c r="L747" i="2"/>
  <c r="L1049" i="2"/>
  <c r="L1111" i="2"/>
  <c r="L785" i="2"/>
  <c r="L783" i="2"/>
  <c r="L791" i="2"/>
  <c r="L195" i="2"/>
  <c r="L869" i="2"/>
  <c r="L1067" i="2"/>
  <c r="L987" i="2"/>
  <c r="L462" i="2"/>
  <c r="L79" i="2"/>
  <c r="L1057" i="2"/>
  <c r="L817" i="2"/>
  <c r="L793" i="2"/>
  <c r="L993" i="2"/>
  <c r="L877" i="2"/>
  <c r="L799" i="2"/>
  <c r="L781" i="2"/>
  <c r="L657" i="2"/>
  <c r="L438" i="2"/>
  <c r="L240" i="2"/>
  <c r="L151" i="2"/>
  <c r="L648" i="2"/>
  <c r="L851" i="2"/>
  <c r="L1019" i="2"/>
  <c r="L861" i="2"/>
  <c r="L342" i="2"/>
  <c r="L282" i="2"/>
  <c r="L507" i="2"/>
  <c r="L119" i="2"/>
  <c r="L318" i="2"/>
  <c r="L873" i="2"/>
  <c r="L534" i="2"/>
  <c r="L975" i="2"/>
  <c r="L941" i="2"/>
  <c r="L895" i="2"/>
  <c r="L825" i="2"/>
  <c r="L801" i="2"/>
  <c r="L759" i="2"/>
  <c r="L1119" i="2"/>
  <c r="L891" i="2"/>
  <c r="L815" i="2"/>
  <c r="L624" i="2"/>
  <c r="L552" i="2"/>
  <c r="L480" i="2"/>
  <c r="L393" i="2"/>
  <c r="L797" i="2"/>
  <c r="L693" i="2"/>
  <c r="L709" i="2"/>
  <c r="L294" i="2"/>
  <c r="L789" i="2"/>
  <c r="L426" i="2"/>
  <c r="L264" i="2"/>
  <c r="L147" i="2"/>
  <c r="L823" i="2"/>
  <c r="L199" i="2"/>
  <c r="L363" i="2"/>
  <c r="L91" i="2"/>
  <c r="L297" i="2"/>
  <c r="L279" i="2"/>
  <c r="L249" i="2"/>
  <c r="L977" i="2"/>
  <c r="L603" i="2"/>
  <c r="L531" i="2"/>
  <c r="L360" i="2"/>
  <c r="L853" i="2"/>
  <c r="L246" i="2"/>
  <c r="L675" i="2"/>
  <c r="L510" i="2"/>
  <c r="L123" i="2"/>
  <c r="L71" i="2"/>
  <c r="L989" i="2"/>
  <c r="L1371" i="2"/>
  <c r="L979" i="2"/>
  <c r="L1123" i="2"/>
  <c r="L963" i="2"/>
  <c r="L899" i="2"/>
  <c r="L588" i="2"/>
  <c r="L516" i="2"/>
  <c r="L444" i="2"/>
  <c r="L991" i="2"/>
  <c r="L949" i="2"/>
  <c r="L546" i="2"/>
  <c r="L171" i="2"/>
  <c r="L143" i="2"/>
  <c r="L570" i="2"/>
  <c r="L378" i="2"/>
  <c r="L267" i="2"/>
  <c r="L231" i="2"/>
  <c r="L7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Pawel Nowak</author>
  </authors>
  <commentList>
    <comment ref="D5" authorId="0" shapeId="0" xr:uid="{AC389B0C-2756-42A9-8A6D-1C0F55FAEB75}">
      <text>
        <r>
          <rPr>
            <b/>
            <sz val="9"/>
            <color indexed="81"/>
            <rFont val="Tahoma"/>
            <family val="2"/>
            <charset val="238"/>
          </rPr>
          <t xml:space="preserve">2. Cells D7-D16. </t>
        </r>
        <r>
          <rPr>
            <sz val="9"/>
            <color indexed="81"/>
            <rFont val="Tahoma"/>
            <family val="2"/>
            <charset val="238"/>
          </rPr>
          <t>Enter the yield value (%) for the particular methods.</t>
        </r>
      </text>
    </comment>
    <comment ref="E5" authorId="0" shapeId="0" xr:uid="{65F06A0E-5517-42AD-AF6B-42ECFA1645E8}">
      <text>
        <r>
          <rPr>
            <b/>
            <sz val="9"/>
            <color indexed="81"/>
            <rFont val="Tahoma"/>
            <family val="2"/>
            <charset val="238"/>
          </rPr>
          <t>3. Cells E7-E16.</t>
        </r>
        <r>
          <rPr>
            <sz val="9"/>
            <color indexed="81"/>
            <rFont val="Tahoma"/>
            <family val="2"/>
            <charset val="238"/>
          </rPr>
          <t xml:space="preserve"> Enter the value of the product purity (%).</t>
        </r>
      </text>
    </comment>
    <comment ref="F5" authorId="0" shapeId="0" xr:uid="{109CC7D8-311E-4940-ABBD-82CB234FFF27}">
      <text>
        <r>
          <rPr>
            <b/>
            <sz val="9"/>
            <color indexed="81"/>
            <rFont val="Tahoma"/>
            <family val="2"/>
            <charset val="238"/>
          </rPr>
          <t xml:space="preserve">4. Cells F7-F16.
</t>
        </r>
        <r>
          <rPr>
            <sz val="9"/>
            <color indexed="81"/>
            <rFont val="Tahoma"/>
            <family val="2"/>
            <charset val="238"/>
          </rPr>
          <t>Enter the estimated E-factor value (mass of waste/mass of product), including water as the component of waste.</t>
        </r>
      </text>
    </comment>
    <comment ref="G5" authorId="0" shapeId="0" xr:uid="{3FDB8D7A-70FD-4196-8D12-85C5034A85B5}">
      <text>
        <r>
          <rPr>
            <b/>
            <sz val="9"/>
            <color indexed="81"/>
            <rFont val="Tahoma"/>
            <family val="2"/>
            <charset val="238"/>
          </rPr>
          <t>5. Cells G7-G16</t>
        </r>
        <r>
          <rPr>
            <sz val="9"/>
            <color indexed="81"/>
            <rFont val="Tahoma"/>
            <family val="2"/>
            <charset val="238"/>
          </rPr>
          <t xml:space="preserve">. List all chemical reagents used in the methods, provide their CAS number if available. Provide the exact masses (in grams) of these substances required to obtained </t>
        </r>
        <r>
          <rPr>
            <b/>
            <sz val="9"/>
            <color indexed="81"/>
            <rFont val="Tahoma"/>
            <family val="2"/>
            <charset val="238"/>
          </rPr>
          <t xml:space="preserve">1 g </t>
        </r>
        <r>
          <rPr>
            <sz val="9"/>
            <color indexed="81"/>
            <rFont val="Tahoma"/>
            <family val="2"/>
            <charset val="238"/>
          </rPr>
          <t xml:space="preserve">of the final pure product (masses of the pure substance! - take into account the initial concentration and possible further dilution). Also include other substances required in the procedure not used directly in the synthesis, such as those necessary for product purification, analysis, etc. In the attached sheet (ChlorTox Base), find the CHsub (expressed as WHN value) for a given substance and enter it in the appropriate column. If you do not find this substance, calculate it yourself based on instructions given in the main manuscript.
</t>
        </r>
        <r>
          <rPr>
            <b/>
            <sz val="9"/>
            <color indexed="81"/>
            <rFont val="Tahoma"/>
            <family val="2"/>
            <charset val="238"/>
          </rPr>
          <t>Copy the Total ChlorTox values ​​(column J) to the cells G7-G16.</t>
        </r>
      </text>
    </comment>
    <comment ref="H5" authorId="0" shapeId="0" xr:uid="{B7D09102-6B36-49F6-AFDD-6C313B8270FD}">
      <text>
        <r>
          <rPr>
            <b/>
            <sz val="9"/>
            <color indexed="81"/>
            <rFont val="Tahoma"/>
            <family val="2"/>
            <charset val="238"/>
          </rPr>
          <t>6. Cells H7-H16.</t>
        </r>
        <r>
          <rPr>
            <sz val="9"/>
            <color indexed="81"/>
            <rFont val="Tahoma"/>
            <family val="2"/>
            <charset val="238"/>
          </rPr>
          <t xml:space="preserve"> Estimate and enter the total time (h) required to perform the particular synthesis, including additional steps required in the laboratory procedure, e.g. purification and the product analysis.</t>
        </r>
      </text>
    </comment>
    <comment ref="I5" authorId="0" shapeId="0" xr:uid="{CBE6D544-52BD-4CCE-8487-8C0219A33323}">
      <text>
        <r>
          <rPr>
            <b/>
            <sz val="9"/>
            <color indexed="81"/>
            <rFont val="Tahoma"/>
            <family val="2"/>
            <charset val="238"/>
          </rPr>
          <t>7. Cells I7-I16.</t>
        </r>
        <r>
          <rPr>
            <sz val="9"/>
            <color indexed="81"/>
            <rFont val="Tahoma"/>
            <family val="2"/>
            <charset val="238"/>
          </rPr>
          <t xml:space="preserve"> 
Count exactly how many different electrically powered instruments are used in the method. Also include devices not used directly in the synthesis, but still required to complete the entire laboratory procedure, e.g. in product purification and analysis. Divide them into four simple categories according to the example given. When you are not sure what category is appropriate, assign a category with a higher weight. Enter the number of instruments in a given category. 
</t>
        </r>
        <r>
          <rPr>
            <b/>
            <sz val="9"/>
            <color indexed="81"/>
            <rFont val="Tahoma"/>
            <family val="2"/>
            <charset val="238"/>
          </rPr>
          <t>Copy the values ​​from cells M25-V25 to cells I7-I16.</t>
        </r>
      </text>
    </comment>
    <comment ref="C7" authorId="0" shapeId="0" xr:uid="{1F73503F-B0A8-4AAB-AAC0-5F07CD80B5CC}">
      <text>
        <r>
          <rPr>
            <b/>
            <sz val="9"/>
            <color indexed="81"/>
            <rFont val="Tahoma"/>
            <family val="2"/>
            <charset val="238"/>
          </rPr>
          <t>1. Cells C7-C16.</t>
        </r>
        <r>
          <rPr>
            <sz val="9"/>
            <color indexed="81"/>
            <rFont val="Tahoma"/>
            <family val="2"/>
            <charset val="238"/>
          </rPr>
          <t xml:space="preserve"> Enter the names of all methods.</t>
        </r>
      </text>
    </comment>
  </commentList>
</comments>
</file>

<file path=xl/sharedStrings.xml><?xml version="1.0" encoding="utf-8"?>
<sst xmlns="http://schemas.openxmlformats.org/spreadsheetml/2006/main" count="13429" uniqueCount="3578">
  <si>
    <t>Result</t>
  </si>
  <si>
    <t>Reagent</t>
  </si>
  <si>
    <t>CAS</t>
  </si>
  <si>
    <t>ChlorTox [g]</t>
  </si>
  <si>
    <t>Total ChlorTox [g]</t>
  </si>
  <si>
    <t>Low-power instruments</t>
  </si>
  <si>
    <t>Medium-power instruments</t>
  </si>
  <si>
    <t>High-power intruments</t>
  </si>
  <si>
    <t>Very high-power instruments</t>
  </si>
  <si>
    <t>Name of chemical</t>
  </si>
  <si>
    <t>CAS number</t>
  </si>
  <si>
    <t>Category</t>
  </si>
  <si>
    <t>Sub-category</t>
  </si>
  <si>
    <t>Molecular weight (g/mol)</t>
  </si>
  <si>
    <t>SDS supplier</t>
  </si>
  <si>
    <t>Revision date (dd.mm.yyyy)</t>
  </si>
  <si>
    <t>Link to SDS (pdf)</t>
  </si>
  <si>
    <t>Weighted hazards number</t>
  </si>
  <si>
    <r>
      <t>Average WHN (CH</t>
    </r>
    <r>
      <rPr>
        <b/>
        <vertAlign val="subscript"/>
        <sz val="26"/>
        <color rgb="FF00FF00"/>
        <rFont val="Calibri"/>
        <family val="2"/>
        <charset val="238"/>
        <scheme val="minor"/>
      </rPr>
      <t>sub</t>
    </r>
    <r>
      <rPr>
        <b/>
        <sz val="26"/>
        <color rgb="FF00FF00"/>
        <rFont val="Calibri"/>
        <family val="2"/>
        <charset val="238"/>
        <scheme val="minor"/>
      </rPr>
      <t>)</t>
    </r>
  </si>
  <si>
    <t>SD</t>
  </si>
  <si>
    <t>RSD (%)</t>
  </si>
  <si>
    <t>Hazards number</t>
  </si>
  <si>
    <t>Hazards category 1</t>
  </si>
  <si>
    <t>Hazards category 2</t>
  </si>
  <si>
    <t>Hazards category 3</t>
  </si>
  <si>
    <t>Hazards category 4</t>
  </si>
  <si>
    <t>Hazards category 5</t>
  </si>
  <si>
    <t>Pictograms</t>
  </si>
  <si>
    <t>Average</t>
  </si>
  <si>
    <t>Word code</t>
  </si>
  <si>
    <t>Number of precautionary statements</t>
  </si>
  <si>
    <t xml:space="preserve">Average </t>
  </si>
  <si>
    <t>Chloroform (standard)</t>
  </si>
  <si>
    <t>67-66-3</t>
  </si>
  <si>
    <t>organic</t>
  </si>
  <si>
    <t>liquid</t>
  </si>
  <si>
    <t>119.38</t>
  </si>
  <si>
    <t>Sigma-Aldrich</t>
  </si>
  <si>
    <t>https://sds.chemicalsafety.com/sds/pda/msds/getpdf.ashx?action=msdsdocument&amp;auth=200C200C200C200C2008207A200D2078200C200C200C200C200C200C200C200C200C2008&amp;param1=ZmRwLjFfODUxOTM0MDNORQ==&amp;unique=1677157192&amp;session=10158fc67466c96792c3f504b6473b73&amp;hostname=139.28.41.7</t>
  </si>
  <si>
    <t>danger</t>
  </si>
  <si>
    <t>Thermo Fisher</t>
  </si>
  <si>
    <t>https://sds.chemicalsafety.com/sds/pda/msds/getpdf.ashx?action=msdsdocument&amp;auth=200C200C200C200C2008207A200D2078200C200C200C200C200C200C200C200C200C2008&amp;param1=ZmRwLjFfNzY3OTkyMTNORQ==&amp;unique=1677157414&amp;session=10158fc67466c96792c3f504b6473b73&amp;hostname=139.28.41.7</t>
  </si>
  <si>
    <t>PANREAC QUIMICA S.L.U.</t>
  </si>
  <si>
    <t>https://sds.chemicalsafety.com/sds/pda/msds/getpdf.ashx?action=msdsdocument&amp;auth=200C200C200C200C2008207A200D2078200C200C200C200C200C200C200C200C200C2008&amp;param1=ZmRwLjFfOTQ5Nzg1MDNORQ==&amp;unique=1677157348&amp;session=10158fc67466c96792c3f504b6473b73&amp;hostname=139.28.41.7</t>
  </si>
  <si>
    <t>Propionic acid</t>
  </si>
  <si>
    <t>79-09-4</t>
  </si>
  <si>
    <t>74.08</t>
  </si>
  <si>
    <t>https://sds.chemicalsafety.com/sds/pda/msds/getpdf.ashx?action=msdsdocument&amp;auth=200C200C200C200C2008207A200D2078200C200C200C200C200C200C200C200C200C2008&amp;param1=ZmRwLjFfMTI2MzI2MDNORQ==&amp;unique=1678220664&amp;session=ffe609ad4d87d36f4049e78c6027dbfe&amp;hostname=139.28.41.7</t>
  </si>
  <si>
    <t>Combi-Blocks</t>
  </si>
  <si>
    <t>https://sds.chemicalsafety.com/sds/pda/msds/getpdf.ashx?action=msdsdocument&amp;auth=200C200C200C200C2008207A200D2078200C200C200C200C200C200C200C200C200C2008&amp;param1=ZmRwLjFfNTYwODUxMTNORQ==&amp;unique=1678220716&amp;session=ffe609ad4d87d36f4049e78c6027dbfe&amp;hostname=139.28.41.7</t>
  </si>
  <si>
    <t>THE DOW CHEMICAL COMPANY</t>
  </si>
  <si>
    <t>https://sds.chemicalsafety.com/sds/pda/msds/getpdf.ashx?action=msdsdocument&amp;auth=200C200C200C200C2008207A200D2078200C200C200C200C200C200C200C200C200C2008&amp;param1=ZmRwLjFfMzQ1MDU1MjNORQ==&amp;unique=1678220771&amp;session=ffe609ad4d87d36f4049e78c6027dbfe&amp;hostname=139.28.41.7</t>
  </si>
  <si>
    <t>Honeywell International Inc</t>
  </si>
  <si>
    <t>https://sds.chemicalsafety.com/sds/pda/msds/getpdf.ashx?action=msdsdocument&amp;auth=200C200C200C200C2008207A200D2078200C200C200C200C200C200C200C200C200C2008&amp;param1=ZmRwLjFfOTE3MTM0MjNORQ==&amp;unique=1678220866&amp;session=ffe609ad4d87d36f4049e78c6027dbfe&amp;hostname=139.28.41.7</t>
  </si>
  <si>
    <t>SPEX CertiPrep, LLC</t>
  </si>
  <si>
    <t>https://sds.chemicalsafety.com/sds/pda/msds/getpdf.ashx?action=msdsdocument&amp;auth=200C200C200C200C2008207A200D2078200C200C200C200C200C200C200C200C200C2008&amp;param1=ZmRwLjFfNjA1NjkxMDNORQ==&amp;unique=1678220961&amp;session=ffe609ad4d87d36f4049e78c6027dbfe&amp;hostname=139.28.41.7</t>
  </si>
  <si>
    <t>none</t>
  </si>
  <si>
    <t>U. S. Pharmacopeia</t>
  </si>
  <si>
    <t>https://sds.chemicalsafety.com/sds/pda/msds/getpdf.ashx?action=msdsdocument&amp;auth=200C200C200C200C2008207A200D2078200C200C200C200C200C200C200C200C200C2008&amp;param1=ZmRwLjFfNDkzNzQ1MjNORQ==&amp;unique=1678221028&amp;session=ffe609ad4d87d36f4049e78c6027dbfe&amp;hostname=139.28.41.7</t>
  </si>
  <si>
    <t>Tris(hydroxymethyl)aminomethane</t>
  </si>
  <si>
    <t>77-86-1</t>
  </si>
  <si>
    <t>solid</t>
  </si>
  <si>
    <t>121.14</t>
  </si>
  <si>
    <t>https://sds.chemicalsafety.com/sds/pda/msds/getpdf.ashx?action=msdsdocument&amp;auth=200C200C200C200C2008207A200D2078200C200C200C200C200C200C200C200C200C2008&amp;param1=ZmRwLjFfNTY2MDcwMDNORQ==&amp;unique=1677438692&amp;session=bdf11b8600b42b0c2a10febd77821c6b&amp;hostname=78.8.217.118</t>
  </si>
  <si>
    <t>https://sds.chemicalsafety.com/sds/pda/msds/getpdf.ashx?action=msdsdocument&amp;auth=200C200C200C200C2008207A200D2078200C200C200C200C200C200C200C200C200C2008&amp;param1=ZmRwLjVfNzQwODAzMTNORQ==&amp;unique=1677438698&amp;session=bdf11b8600b42b0c2a10febd77821c6b&amp;hostname=78.8.217.118</t>
  </si>
  <si>
    <t>https://sds.chemicalsafety.com/sds/pda/msds/getpdf.ashx?action=msdsdocument&amp;auth=200C200C200C200C2008207A200D2078200C200C200C200C200C200C200C200C200C2008&amp;param1=ZmRwLjFfNTY2MDcwMDNORQ==&amp;unique=1677441928&amp;session=bdf11b8600b42b0c2a10febd77821c6b&amp;hostname=78.8.217.118</t>
  </si>
  <si>
    <t>More information on the ChlorTox Scale application:</t>
  </si>
  <si>
    <t>https://doi.org/10.1016/j.greeac.2023.100056</t>
  </si>
  <si>
    <t>https://sds.chemicalsafety.com/sds/pda/msds/getpdf.ashx?action=msdsdocument&amp;auth=200C200C200C200C2008207A200D2078200C200C200C200C200C200C200C200C200C2008&amp;param1=ZmRwLjVfNzQwODAzMTNORQ==&amp;unique=1677441930&amp;session=bdf11b8600b42b0c2a10febd77821c6b&amp;hostname=78.8.217.118</t>
  </si>
  <si>
    <t>AppliChem GmbH</t>
  </si>
  <si>
    <t>https://sds.chemicalsafety.com/sds/pda/msds/getpdf.ashx?action=msdsdocument&amp;auth=200C200C200C200C2008207A200D2078200C200C200C200C200C200C200C200C200C2008&amp;param1=ZmRwLjFfNTU4Nzg1MDNORQ==&amp;unique=1677441908&amp;session=bdf11b8600b42b0c2a10febd77821c6b&amp;hostname=78.8.217.118</t>
  </si>
  <si>
    <t>Triethanolamine</t>
  </si>
  <si>
    <t>102-71-6</t>
  </si>
  <si>
    <t>149.19</t>
  </si>
  <si>
    <t>https://sds.chemicalsafety.com/sds/pda/msds/getpdf.ashx?action=msdsdocument&amp;auth=200C200C200C200C2008207A200D2078200C200C200C200C200C200C200C200C200C2008&amp;param1=ZmRwLjFfMDM5NDgxMjNORQ==&amp;unique=1677949268&amp;session=0e1da735f43fe643971f4dc37256385c&amp;hostname=78.8.217.118</t>
  </si>
  <si>
    <t>https://sds.chemicalsafety.com/sds/pda/msds/getpdf.ashx?action=msdsdocument&amp;auth=200C200C200C200C2008207A200D2078200C200C200C200C200C200C200C200C200C2008&amp;param1=ZmRwLjFfMjA2NzAzMTNORQ==&amp;unique=1677949273&amp;session=0e1da735f43fe643971f4dc37256385c&amp;hostname=78.8.217.118</t>
  </si>
  <si>
    <t>warning</t>
  </si>
  <si>
    <t>PANREAC QUIMICA</t>
  </si>
  <si>
    <t>https://sds.chemicalsafety.com/sds/pda/msds/getpdf.ashx?action=msdsdocument&amp;auth=200C200C200C200C2008207A200D2078200C200C200C200C200C200C200C200C200C2008&amp;param1=ZmRwLjFfMDI3Nzg1MDNORQ==&amp;unique=1677949261&amp;session=0e1da735f43fe643971f4dc37256385c&amp;hostname=78.8.217.118</t>
  </si>
  <si>
    <t>https://sds.chemicalsafety.com/sds/pda/msds/getpdf.ashx?action=msdsdocument&amp;auth=200C200C200C200C2008207A200D2078200C200C200C200C200C200C200C200C200C2008&amp;param1=ZmRwLjFfNDcwNjUxMTNORQ==&amp;unique=1677949258&amp;session=0e1da735f43fe643971f4dc37256385c&amp;hostname=78.8.217.118</t>
  </si>
  <si>
    <t>Avantor Performance Materials</t>
  </si>
  <si>
    <t>https://sds.chemicalsafety.com/sds/pda/msds/getpdf.ashx?action=msdsdocument&amp;auth=200C200C200C200C2008207A200D2078200C200C200C200C200C200C200C200C200C2008&amp;param1=ZmRwLjFfODQzMjkxMDNORQ==&amp;unique=1677949258&amp;session=0e1da735f43fe643971f4dc37256385c&amp;hostname=78.8.217.118</t>
  </si>
  <si>
    <t>Ammonium chloride</t>
  </si>
  <si>
    <t>12125-02-9</t>
  </si>
  <si>
    <t>inorganic</t>
  </si>
  <si>
    <t>53.49</t>
  </si>
  <si>
    <t>https://sds.chemicalsafety.com/sds/pda/msds/getpdf.ashx?action=msdsdocument&amp;auth=200C200C200C200C2008207A200D2078200C200C200C200C200C200C200C200C200C2008&amp;param1=ZmRwLjFfMDkwMjAyMjNORQ==&amp;unique=1677960462&amp;session=0e1da735f43fe643971f4dc37256385c&amp;hostname=78.8.217.118</t>
  </si>
  <si>
    <t>https://sds.chemicalsafety.com/sds/pda/msds/getpdf.ashx?action=msdsdocument&amp;auth=200C200C200C200C2008207A200D2078200C200C200C200C200C200C200C200C200C2008&amp;param1=ZmRwLjFfNjcwNzQ1MjNORQ==&amp;unique=1677960449&amp;session=0e1da735f43fe643971f4dc37256385c&amp;hostname=78.8.217.118</t>
  </si>
  <si>
    <t>https://sds.chemicalsafety.com/sds/pda/msds/getpdf.ashx?action=msdsdocument&amp;auth=200C200C200C200C2008207A200D2078200C200C200C200C200C200C200C200C200C2008&amp;param1=ZmRwLjFfNTQ1OTkyMTNORQ==&amp;unique=1677960446&amp;session=0e1da735f43fe643971f4dc37256385c&amp;hostname=78.8.217.118</t>
  </si>
  <si>
    <t>https://sds.chemicalsafety.com/sds/pda/msds/getpdf.ashx?action=msdsdocument&amp;auth=200C200C200C200C2008207A200D2078200C200C200C200C200C200C200C200C200C2008&amp;param1=ZmRwLjFfNDgyNzg1MDNORQ==&amp;unique=1677960438&amp;session=0e1da735f43fe643971f4dc37256385c&amp;hostname=78.8.217.118</t>
  </si>
  <si>
    <t>https://sds.chemicalsafety.com/sds/pda/msds/getpdf.ashx?action=msdsdocument&amp;auth=200C200C200C200C2008207A200D2078200C200C200C200C200C200C200C200C200C2008&amp;param1=ZmRwLjFfNjQ0NTYxMTNORQ==&amp;unique=1677960434&amp;session=0e1da735f43fe643971f4dc37256385c&amp;hostname=78.8.217.118</t>
  </si>
  <si>
    <t>Riboflavin</t>
  </si>
  <si>
    <t>83-88-5</t>
  </si>
  <si>
    <t>376.37</t>
  </si>
  <si>
    <t>https://sds.chemicalsafety.com/sds/pda/msds/getpdf.ashx?action=msdsdocument&amp;auth=200C200C200C200C2008207A200D2078200C200C200C200C200C200C200C200C200C2008&amp;param1=ZmRwLjJfMTcxMjgwMDNORQ==&amp;unique=1677961978&amp;session=0e1da735f43fe643971f4dc37256385c&amp;hostname=78.8.217.118</t>
  </si>
  <si>
    <t>https://sds.chemicalsafety.com/sds/pda/msds/getpdf.ashx?action=msdsdocument&amp;auth=200C200C200C200C2008207A200D2078200C200C200C200C200C200C200C200C200C2008&amp;param1=ZmRwLjFfNTYyNjAzMTNORQ==&amp;unique=1677961980&amp;session=0e1da735f43fe643971f4dc37256385c&amp;hostname=78.8.217.118</t>
  </si>
  <si>
    <t>https://sds.chemicalsafety.com/sds/pda/msds/getpdf.ashx?action=msdsdocument&amp;auth=200C200C200C200C2008207A200D2078200C200C200C200C200C200C200C200C200C2008&amp;param1=ZmRwLjFfMzMzODQ1MjNORQ==&amp;unique=1677961983&amp;session=0e1da735f43fe643971f4dc37256385c&amp;hostname=78.8.217.118</t>
  </si>
  <si>
    <t>https://sds.chemicalsafety.com/sds/pda/msds/getpdf.ashx?action=msdsdocument&amp;auth=200C200C200C200C2008207A200D2078200C200C200C200C200C200C200C200C200C2008&amp;param1=ZmRwLjFfMTAyNzUxMTNORQ==&amp;unique=1677961969&amp;session=0e1da735f43fe643971f4dc37256385c&amp;hostname=78.8.217.118</t>
  </si>
  <si>
    <t>https://sds.chemicalsafety.com/sds/pda/msds/getpdf.ashx?action=msdsdocument&amp;auth=200C200C200C200C2008207A200D2078200C200C200C200C200C200C200C200C200C2008&amp;param1=ZmRwLjFfMzk4Nzg1MDNORQ==&amp;unique=1677961969&amp;session=0e1da735f43fe643971f4dc37256385c&amp;hostname=78.8.217.118</t>
  </si>
  <si>
    <t>Calcium chloride</t>
  </si>
  <si>
    <t>10043-52-4</t>
  </si>
  <si>
    <t>110.98</t>
  </si>
  <si>
    <t>https://sds.chemicalsafety.com/sds/pda/msds/getpdf.ashx?action=msdsdocument&amp;auth=200C200C200C200C2008207A200D2078200C200C200C200C200C200C200C200C200C2008&amp;param1=ZmRwLjFfNDQ1ODgxMjNORQ==&amp;unique=1678020667&amp;session=60679ec97dfd8e96885c0cbe0e61b143&amp;hostname=139.28.41.7</t>
  </si>
  <si>
    <t>https://sds.chemicalsafety.com/sds/pda/msds/getpdf.ashx?action=msdsdocument&amp;auth=200C200C200C200C2008207A200D2078200C200C200C200C200C200C200C200C200C2008&amp;param1=ZmRwLjFfMjEwOTkyMTNORQ==&amp;unique=1678020874&amp;session=60679ec97dfd8e96885c0cbe0e61b143&amp;hostname=139.28.41.7</t>
  </si>
  <si>
    <t>https://sds.chemicalsafety.com/sds/pda/msds/getpdf.ashx?action=msdsdocument&amp;auth=200C200C200C200C2008207A200D2078200C200C200C200C200C200C200C200C200C2008&amp;param1=ZmRwLjFfOTM0NzUxMTNORQ==&amp;unique=1678020928&amp;session=60679ec97dfd8e96885c0cbe0e61b143&amp;hostname=139.28.41.7</t>
  </si>
  <si>
    <t>https://sds.chemicalsafety.com/sds/pda/msds/getpdf.ashx?action=msdsdocument&amp;auth=200C200C200C200C2008207A200D2078200C200C200C200C200C200C200C200C200C2008&amp;param1=ZmRwLjFfNTUzNzg1MDNORQ==&amp;unique=1678020961&amp;session=60679ec97dfd8e96885c0cbe0e61b143&amp;hostname=139.28.41.7</t>
  </si>
  <si>
    <t>https://sds.chemicalsafety.com/sds/pda/msds/getpdf.ashx?action=msdsdocument&amp;auth=200C200C200C200C2008207A200D2078200C200C200C200C200C200C200C200C200C2008&amp;param1=ZmRwLjFfODU2MTkxMDNORQ==&amp;unique=1678021009&amp;session=60679ec97dfd8e96885c0cbe0e61b143&amp;hostname=139.28.41.7</t>
  </si>
  <si>
    <t>Glycerol</t>
  </si>
  <si>
    <t>56-81-5</t>
  </si>
  <si>
    <t>liquid, DES component</t>
  </si>
  <si>
    <t>92.09</t>
  </si>
  <si>
    <t>https://sds.chemicalsafety.com/sds/pda/msds/getpdf.ashx?action=msdsdocument&amp;auth=200C200C200C200C2008207A200D2078200C200C200C200C200C200C200C200C200C2008&amp;param1=ZmRwLjFfNzYxNDgxMjNORQ==&amp;unique=1678107620&amp;session=60679ec97dfd8e96885c0cbe0e61b143&amp;hostname=139.28.41.7</t>
  </si>
  <si>
    <t>https://sds.chemicalsafety.com/sds/pda/msds/getpdf.ashx?action=msdsdocument&amp;auth=200C200C200C200C2008207A200D2078200C200C200C200C200C200C200C200C200C2008&amp;param1=ZmRwLjFfMTA0MTAzMTNORQ==&amp;unique=1678107744&amp;session=60679ec97dfd8e96885c0cbe0e61b143&amp;hostname=139.28.41.7</t>
  </si>
  <si>
    <t>https://sds.chemicalsafety.com/sds/pda/msds/getpdf.ashx?action=msdsdocument&amp;auth=200C200C200C200C2008207A200D2078200C200C200C200C200C200C200C200C200C2008&amp;param1=ZmRwLjFfMjIzODUxMTNORQ==&amp;unique=1678107780&amp;session=60679ec97dfd8e96885c0cbe0e61b143&amp;hostname=139.28.41.7</t>
  </si>
  <si>
    <t>https://sds.chemicalsafety.com/sds/pda/msds/getpdf.ashx?action=msdsdocument&amp;auth=200C200C200C200C2008207A200D2078200C200C200C200C200C200C200C200C200C2008&amp;param1=ZmRwLjFfOTEzNzg1MDNORQ==&amp;unique=1678107835&amp;session=60679ec97dfd8e96885c0cbe0e61b143&amp;hostname=139.28.41.7</t>
  </si>
  <si>
    <t>https://sds.chemicalsafety.com/sds/pda/msds/getpdf.ashx?action=msdsdocument&amp;auth=200C200C200C200C2008207A200D2078200C200C200C200C200C200C200C200C200C2008&amp;param1=ZmRwLjJfMzk4MTM0MjNORQ==&amp;unique=1678107878&amp;session=60679ec97dfd8e96885c0cbe0e61b143&amp;hostname=139.28.41.7</t>
  </si>
  <si>
    <t>1-Pentanol</t>
  </si>
  <si>
    <t>71-41-0</t>
  </si>
  <si>
    <t>88.15</t>
  </si>
  <si>
    <t>https://sds.chemicalsafety.com/sds/pda/msds/getpdf.ashx?action=msdsdocument&amp;auth=200C200C200C200C2008207A200D2078200C200C200C200C200C200C200C200C200C2008&amp;param1=ZmRwLjFfMzc2MjMwMDNORQ==&amp;unique=1678275918&amp;session=16a6a8da7e51bf4b79e724bfec6661d4&amp;hostname=139.28.41.7</t>
  </si>
  <si>
    <t>https://sds.chemicalsafety.com/sds/pda/msds/getpdf.ashx?action=msdsdocument&amp;auth=200C200C200C200C2008207A200D2078200C200C200C200C200C200C200C200C200C2008&amp;param1=ZmRwLjFfMzc5MTEzMTNORQ==&amp;unique=1678276039&amp;session=16a6a8da7e51bf4b79e724bfec6661d4&amp;hostname=139.28.41.7</t>
  </si>
  <si>
    <t>https://sds.chemicalsafety.com/sds/pda/msds/getpdf.ashx?action=msdsdocument&amp;auth=200C200C200C200C2008207A200D2078200C200C200C200C200C200C200C200C200C2008&amp;param1=ZmRwLjFfODUwNTUxMTNORQ==&amp;unique=1678276098&amp;session=16a6a8da7e51bf4b79e724bfec6661d4&amp;hostname=139.28.41.7</t>
  </si>
  <si>
    <t>https://sds.chemicalsafety.com/sds/pda/msds/getpdf.ashx?action=msdsdocument&amp;auth=200C200C200C200C2008207A200D2078200C200C200C200C200C200C200C200C200C2008&amp;param1=ZmRwLjFfMDgzNzg1MDNORQ==&amp;unique=1678276152&amp;session=16a6a8da7e51bf4b79e724bfec6661d4&amp;hostname=139.28.41.7</t>
  </si>
  <si>
    <t>https://sds.chemicalsafety.com/sds/pda/msds/getpdf.ashx?action=msdsdocument&amp;auth=200C200C200C200C2008207A200D2078200C200C200C200C200C200C200C200C200C2008&amp;param1=ZmRwLjFfNTQwODQ1MjNORQ==&amp;unique=1678276209&amp;session=16a6a8da7e51bf4b79e724bfec6661d4&amp;hostname=139.28.41.7</t>
  </si>
  <si>
    <t>Isopropyl myristate</t>
  </si>
  <si>
    <t>110-27-0</t>
  </si>
  <si>
    <t>270.45</t>
  </si>
  <si>
    <t>https://sds.chemicalsafety.com/sds/pda/msds/getpdf.ashx?action=msdsdocument&amp;auth=200C200C200C200C2008207A200D2078200C200C200C200C200C200C200C200C200C2008&amp;param1=ZmRwLjFfMzYzMjYwMDNORQ==&amp;unique=1678279977&amp;session=9fb99e836c4b7336d87ac9618d7cc9cd&amp;hostname=139.28.41.7</t>
  </si>
  <si>
    <t>https://sds.chemicalsafety.com/sds/pda/msds/getpdf.ashx?action=msdsdocument&amp;auth=200C200C200C200C2008207A200D2078200C200C200C200C200C200C200C200C200C2008&amp;param1=ZmRwLjFfNTg5MzAzMTNORQ==&amp;unique=1678280066&amp;session=9fb99e836c4b7336d87ac9618d7cc9cd&amp;hostname=139.28.41.7</t>
  </si>
  <si>
    <t>https://sds.chemicalsafety.com/sds/pda/msds/getpdf.ashx?action=msdsdocument&amp;auth=200C200C200C200C2008207A200D2078200C200C200C200C200C200C200C200C200C2008&amp;param1=ZmRwLjFfMTY2MzYxMTNORQ==&amp;unique=1678280105&amp;session=9fb99e836c4b7336d87ac9618d7cc9cd&amp;hostname=139.28.41.7</t>
  </si>
  <si>
    <t>https://sds.chemicalsafety.com/sds/pda/msds/getpdf.ashx?action=msdsdocument&amp;auth=200C200C200C200C2008207A200D2078200C200C200C200C200C200C200C200C200C2008&amp;param1=ZmRwLjFfMDYyNzg1MDNORQ==&amp;unique=1678280142&amp;session=9fb99e836c4b7336d87ac9618d7cc9cd&amp;hostname=139.28.41.7</t>
  </si>
  <si>
    <t>https://sds.chemicalsafety.com/sds/pda/msds/getpdf.ashx?action=msdsdocument&amp;auth=200C200C200C200C2008207A200D2078200C200C200C200C200C200C200C200C200C2008&amp;param1=ZmRwLjFfODk2NjQ1MjNORQ==&amp;unique=1678280178&amp;session=9fb99e836c4b7336d87ac9618d7cc9cd&amp;hostname=139.28.41.7</t>
  </si>
  <si>
    <t>2-Propanol</t>
  </si>
  <si>
    <t>67-63-0</t>
  </si>
  <si>
    <t>60.10</t>
  </si>
  <si>
    <t>https://sds.chemicalsafety.com/sds/pda/msds/getpdf.ashx?action=msdsdocument&amp;auth=200C200C200C200C2008207A200D2078200C200C200C200C200C200C200C200C200C2008&amp;param1=ZmRwLjFfMzEwNDgxMjNORQ==&amp;unique=1676976090&amp;session=23742bc2319efd3fb56ee581bcf57170&amp;hostname=139.28.41.7</t>
  </si>
  <si>
    <t>https://sds.chemicalsafety.com/sds/pda/msds/getpdf.ashx?action=msdsdocument&amp;auth=200C200C200C200C2008207A200D2078200C200C200C200C200C200C200C200C200C2008&amp;param1=ZmRwLjFfODI1MjkxMDNORQ==&amp;unique=1676976244&amp;session=23742bc2319efd3fb56ee581bcf57170&amp;hostname=139.28.41.7</t>
  </si>
  <si>
    <t>https://sds.chemicalsafety.com/sds/pda/msds/getpdf.ashx?action=msdsdocument&amp;auth=200C200C200C200C2008207A200D2078200C200C200C200C200C200C200C200C200C2008&amp;param1=ZmRwLjFfMDE5Nzg1MDNORQ==&amp;unique=1676976462&amp;session=23742bc2319efd3fb56ee581bcf57170&amp;hostname=139.28.41.7</t>
  </si>
  <si>
    <t>https://sds.chemicalsafety.com/sds/pda/msds/getpdf.ashx?action=msdsdocument&amp;auth=200C200C200C200C2008207A200D2078200C200C200C200C200C200C200C200C200C2008&amp;param1=ZmRwLjFfMTMyMDkyMTNORQ==&amp;unique=1676976590&amp;session=23742bc2319efd3fb56ee581bcf57170&amp;hostname=139.28.41.7</t>
  </si>
  <si>
    <t>Acetone</t>
  </si>
  <si>
    <t>67-64-1</t>
  </si>
  <si>
    <t>58.08</t>
  </si>
  <si>
    <t>https://sds.chemicalsafety.com/sds/pda/msds/getpdf.ashx?action=msdsdocument&amp;auth=200C200C200C200C2008207A200D2078200C200C200C200C200C200C200C200C200C2008&amp;param1=ZmRwLjNfOTIzNDgxMjNORQ==&amp;unique=1677275414&amp;session=2308fdac9eb7ada4dece373ad6d0f3d2&amp;hostname=139.28.41.7</t>
  </si>
  <si>
    <t>PANREAC QUIMICA S.L.U</t>
  </si>
  <si>
    <t>https://sds.chemicalsafety.com/sds/pda/msds/getpdf.ashx?action=msdsdocument&amp;auth=200C200C200C200C2008207A200D2078200C200C200C200C200C200C200C200C200C2008&amp;param1=ZmRwLjFfNjE5Nzg1MDNORQ==&amp;unique=1676993358&amp;session=23742bc2319efd3fb56ee581bcf57170&amp;hostname=139.28.41.7</t>
  </si>
  <si>
    <t>https://sds.chemicalsafety.com/sds/pda/msds/getpdf.ashx?action=msdsdocument&amp;auth=200C200C200C200C2008207A200D2078200C200C200C200C200C200C200C200C200C2008&amp;param1=ZmRwLjFfNTYyODkyMTNORQ==&amp;unique=1676993543&amp;session=23742bc2319efd3fb56ee581bcf57170&amp;hostname=139.28.41.7</t>
  </si>
  <si>
    <t>Shell Chemical LP</t>
  </si>
  <si>
    <t>https://sds.chemicalsafety.com/sds/pda/msds/getpdf.ashx?action=msdsdocument&amp;auth=200C200C200C200C2008207A200D2078200C200C200C200C200C200C200C200C200C2008&amp;param1=ZmRwLjFfNDQ0Njk1MDNORQ==&amp;unique=1676993697&amp;session=23742bc2319efd3fb56ee581bcf57170&amp;hostname=139.28.41.7</t>
  </si>
  <si>
    <t>Amitriptyline hydrochloride</t>
  </si>
  <si>
    <t>549-18-8</t>
  </si>
  <si>
    <t>313.87</t>
  </si>
  <si>
    <t>https://sds.chemicalsafety.com/sds/pda/msds/getpdf.ashx?action=msdsdocument&amp;auth=200C200C200C200C2008207A200D2078200C200C200C200C200C200C200C200C200C2008&amp;param1=ZmRwLjFfNjI5MzMwMDNORQ==&amp;unique=1677066497&amp;session=21623f89b354e08589e0ade18e06e2bb&amp;hostname=139.28.41.7</t>
  </si>
  <si>
    <t>https://sds.chemicalsafety.com/sds/pda/msds/getpdf.ashx?action=msdsdocument&amp;auth=200C200C200C200C2008207A200D2078200C200C200C200C200C200C200C200C200C2008&amp;param1=ZmRwLjFfODIxNjkyMTNORQ==&amp;unique=1677066600&amp;session=21623f89b354e08589e0ade18e06e2bb&amp;hostname=139.28.41.7</t>
  </si>
  <si>
    <t>https://sds.chemicalsafety.com/sds/pda/msds/getpdf.ashx?action=msdsdocument&amp;auth=200C200C200C200C2008207A200D2078200C200C200C200C200C200C200C200C200C2008&amp;param1=ZmRwLjFfOTc1MzMxMjNORQ==&amp;unique=1677066811&amp;session=21623f89b354e08589e0ade18e06e2bb&amp;hostname=139.28.41.7</t>
  </si>
  <si>
    <t>https://sds.chemicalsafety.com/sds/pda/msds/getpdf.ashx?action=msdsdocument&amp;auth=200C200C200C200C2008207A200D2078200C200C200C200C200C200C200C200C200C2008&amp;param1=ZmRwLjFfMDg5NjQ1MjNORQ==&amp;unique=1677066870&amp;session=21623f89b354e08589e0ade18e06e2bb&amp;hostname=139.28.41.7</t>
  </si>
  <si>
    <t>Ammonium formate</t>
  </si>
  <si>
    <t>540-69-2</t>
  </si>
  <si>
    <t>63.06</t>
  </si>
  <si>
    <t>https://sds.chemicalsafety.com/sds/pda/msds/getpdf.ashx?action=msdsdocument&amp;auth=200C200C200C200C2008207A200D2078200C200C200C200C200C200C200C200C200C2008&amp;param1=ZmRwLjFfMTY1MzgxMjNORQ==&amp;unique=1677071302&amp;session=6ea14deee4aa445e7572ca8b582550dc&amp;hostname=139.28.41.7</t>
  </si>
  <si>
    <t>TCI America</t>
  </si>
  <si>
    <t>https://sds.chemicalsafety.com/sds/pda/msds/getpdf.ashx?action=msdsdocument&amp;auth=200C200C200C200C2008207A200D2078200C200C200C200C200C200C200C200C200C2008&amp;param1=ZmRwLjFfMzY0NzA1MjNORQ==&amp;unique=1677071424&amp;session=6ea14deee4aa445e7572ca8b582550dc&amp;hostname=139.28.41.7</t>
  </si>
  <si>
    <t>https://sds.chemicalsafety.com/sds/pda/msds/getpdf.ashx?action=msdsdocument&amp;auth=200C200C200C200C2008207A200D2078200C200C200C200C200C200C200C200C200C2008&amp;param1=ZmRwLjFfMDQyMDAzMTNORQ==&amp;unique=1677071551&amp;session=6ea14deee4aa445e7572ca8b582550dc&amp;hostname=139.28.41.7</t>
  </si>
  <si>
    <t>https://sds.chemicalsafety.com/sds/pda/msds/getpdf.ashx?action=msdsdocument&amp;auth=200C200C200C200C2008207A200D2078200C200C200C200C200C200C200C200C200C2008&amp;param1=ZmRwLjFfNjQ0NzUxMTNORQ==&amp;unique=1677071635&amp;session=6ea14deee4aa445e7572ca8b582550dc&amp;hostname=139.28.41.7</t>
  </si>
  <si>
    <t>Azithromycin dihydrate</t>
  </si>
  <si>
    <t>117772-70-0</t>
  </si>
  <si>
    <t>785.02</t>
  </si>
  <si>
    <t>https://sds.chemicalsafety.com/sds/pda/msds/getpdf.ashx?action=msdsdocument&amp;auth=200C200C200C200C2008207A200D2078200C200C200C200C200C200C200C200C200C2008&amp;param1=ZmRwLjFfODE4MDIyMjNORQ==&amp;unique=1677073895&amp;session=6ea14deee4aa445e7572ca8b582550dc&amp;hostname=139.28.41.7</t>
  </si>
  <si>
    <t>https://sds.chemicalsafety.com/sds/pda/msds/getpdf.ashx?action=msdsdocument&amp;auth=200C200C200C200C2008207A200D2078200C200C200C200C200C200C200C200C200C2008&amp;param1=ZmRwLjFfMTQ0ODkyMTNORQ==&amp;unique=1677073977&amp;session=6ea14deee4aa445e7572ca8b582550dc&amp;hostname=139.28.41.7</t>
  </si>
  <si>
    <t>https://sds.chemicalsafety.com/sds/pda/msds/getpdf.ashx?action=msdsdocument&amp;auth=200C200C200C200C2008207A200D2078200C200C200C200C200C200C200C200C200C2008&amp;param1=ZmRwLjFfMjUxNDQxMTNORQ==&amp;unique=1677074019&amp;session=6ea14deee4aa445e7572ca8b582550dc&amp;hostname=139.28.41.7</t>
  </si>
  <si>
    <t>https://sds.chemicalsafety.com/sds/pda/msds/getpdf.ashx?action=msdsdocument&amp;auth=200C200C200C200C2008207A200D2078200C200C200C200C200C200C200C200C200C2008&amp;param1=ZmRwLjFfMTgzNTA1MjNORQ==&amp;unique=1677074101&amp;session=6ea14deee4aa445e7572ca8b582550dc&amp;hostname=139.28.41.7</t>
  </si>
  <si>
    <t>BSTFA</t>
  </si>
  <si>
    <t>25561-30-2</t>
  </si>
  <si>
    <t>257.40</t>
  </si>
  <si>
    <t>https://sds.chemicalsafety.com/sds/pda/msds/getpdf.ashx?action=msdsdocument&amp;auth=200C200C200C200C2008207A200D2078200C200C200C200C200C200C200C200C200C2008&amp;param1=ZmRwLjFfNzA2MzgxMjNORQ==&amp;unique=1677150163&amp;session=10158fc67466c96792c3f504b6473b73&amp;hostname=139.28.41.7</t>
  </si>
  <si>
    <t>https://sds.chemicalsafety.com/sds/pda/msds/getpdf.ashx?action=msdsdocument&amp;auth=200C200C200C200C2008207A200D2078200C200C200C200C200C200C200C200C200C2008&amp;param1=ZmRwLjFfMDkzNzAzMTNORQ==&amp;unique=1677150366&amp;session=10158fc67466c96792c3f504b6473b73&amp;hostname=139.28.41.7</t>
  </si>
  <si>
    <t>https://sds.chemicalsafety.com/sds/pda/msds/getpdf.ashx?action=msdsdocument&amp;auth=200C200C200C200C2008207A200D2078200C200C200C200C200C200C200C200C200C2008&amp;param1=ZmRwLjFfMjI2Nzg1MDNORQ==&amp;unique=1677150432&amp;session=10158fc67466c96792c3f504b6473b73&amp;hostname=139.28.41.7</t>
  </si>
  <si>
    <t>https://sds.chemicalsafety.com/sds/pda/msds/getpdf.ashx?action=msdsdocument&amp;auth=200C200C200C200C2008207A200D2078200C200C200C200C200C200C200C200C200C2008&amp;param1=ZmRwLjFfODI1NzcxMTNORQ==&amp;unique=1677150512&amp;session=10158fc67466c96792c3f504b6473b73&amp;hostname=139.28.41.7</t>
  </si>
  <si>
    <t>Caffeine</t>
  </si>
  <si>
    <t>58-08-2</t>
  </si>
  <si>
    <t>194.19</t>
  </si>
  <si>
    <t>https://sds.chemicalsafety.com/sds/pda/msds/getpdf.ashx?action=msdsdocument&amp;auth=200C200C200C200C2008207A200D2078200C200C200C200C200C200C200C200C200C2008&amp;param1=ZmRwLjFfNTI1OTE0MDNORQ==&amp;unique=1677151617&amp;session=10158fc67466c96792c3f504b6473b73&amp;hostname=139.28.41.7</t>
  </si>
  <si>
    <t>https://sds.chemicalsafety.com/sds/pda/msds/getpdf.ashx?action=msdsdocument&amp;auth=200C200C200C200C2008207A200D2078200C200C200C200C200C200C200C200C200C2008&amp;param1=ZmRwLjFfNDYyNzg1MDNORQ==&amp;unique=1677151740&amp;session=10158fc67466c96792c3f504b6473b73&amp;hostname=139.28.41.7</t>
  </si>
  <si>
    <t>https://sds.chemicalsafety.com/sds/pda/msds/getpdf.ashx?action=msdsdocument&amp;auth=200C200C200C200C2008207A200D2078200C200C200C200C200C200C200C200C200C2008&amp;param1=ZmRwLjFfMDk1MDAzMTNORQ==&amp;unique=1677151803&amp;session=10158fc67466c96792c3f504b6473b73&amp;hostname=139.28.41.7</t>
  </si>
  <si>
    <t>https://sds.chemicalsafety.com/sds/pda/msds/getpdf.ashx?action=msdsdocument&amp;auth=200C200C200C200C2008207A200D2078200C200C200C200C200C200C200C200C200C2008&amp;param1=ZmRwLjFfMjc0NTQ1MjNORQ==&amp;unique=1677151871&amp;session=10158fc67466c96792c3f504b6473b73&amp;hostname=139.28.41.7</t>
  </si>
  <si>
    <t>Cypermethrin</t>
  </si>
  <si>
    <t>52315-07-8</t>
  </si>
  <si>
    <t>416.30</t>
  </si>
  <si>
    <t>https://sds.chemicalsafety.com/sds/pda/msds/getpdf.ashx?action=msdsdocument&amp;auth=200C200C200C200C2008207A200D2078200C200C200C200C200C200C200C200C200C2008&amp;param1=ZmRwLjFfOTEzNjMwMDNORQ==&amp;unique=1677498514&amp;session=49305c2cf7bf8e5ab1ba6b83c8fc70df&amp;hostname=139.28.41.7</t>
  </si>
  <si>
    <t>https://sds.chemicalsafety.com/sds/pda/msds/getpdf.ashx?action=msdsdocument&amp;auth=200C200C200C200C2008207A200D2078200C200C200C200C200C200C200C200C200C2008&amp;param1=ZmRwLjFfNTQxMzIxMTNORQ==&amp;unique=1677498663&amp;session=49305c2cf7bf8e5ab1ba6b83c8fc70df&amp;hostname=139.28.41.7</t>
  </si>
  <si>
    <t>416.3</t>
  </si>
  <si>
    <t>https://sds.chemicalsafety.com/sds/pda/msds/getpdf.ashx?action=msdsdocument&amp;auth=200C200C200C200C2008207A200D2078200C200C200C200C200C200C200C200C200C2008&amp;param1=ZmRwLjFfNTk3MzMzMjNORQ==&amp;unique=1677535671&amp;session=196cbe312fdaa5177aa60b1a0780f7ae&amp;hostname=78.8.217.118</t>
  </si>
  <si>
    <t>https://sds.chemicalsafety.com/sds/pda/msds/getpdf.ashx?action=msdsdocument&amp;auth=200C200C200C200C2008207A200D2078200C200C200C200C200C200C200C200C200C2008&amp;param1=ZmRwLjFfNTQxMzIxMTNORQ==&amp;unique=1677535671&amp;session=196cbe312fdaa5177aa60b1a0780f7ae&amp;hostname=78.8.217.118</t>
  </si>
  <si>
    <t>Ethyl vanillin</t>
  </si>
  <si>
    <t>121-32-4</t>
  </si>
  <si>
    <t>166.17</t>
  </si>
  <si>
    <t>https://sds.chemicalsafety.com/sds/pda/msds/getpdf.ashx?action=msdsdocument&amp;auth=200C200C200C200C2008207A200D2078200C200C200C200C200C200C200C200C200C2008&amp;param1=ZmRwLjFfNzY4NDgxMjNORQ==&amp;unique=1677583142&amp;session=2769514b688cb754cd0d8f1507d36947&amp;hostname=139.28.41.7</t>
  </si>
  <si>
    <t>https://sds.chemicalsafety.com/sds/pda/msds/getpdf.ashx?action=msdsdocument&amp;auth=200C200C200C200C2008207A200D2078200C200C200C200C200C200C200C200C200C2008&amp;param1=ZmRwLjFfMTA2MzkyMTNORQ==&amp;unique=1677583238&amp;session=2769514b688cb754cd0d8f1507d36947&amp;hostname=139.28.41.7</t>
  </si>
  <si>
    <t>https://sds.chemicalsafety.com/sds/pda/msds/getpdf.ashx?action=msdsdocument&amp;auth=200C200C200C200C2008207A200D2078200C200C200C200C200C200C200C200C200C2008&amp;param1=ZmRwLjFfMDUyMjYxMTNORQ==&amp;unique=1677583297&amp;session=2769514b688cb754cd0d8f1507d36947&amp;hostname=139.28.41.7</t>
  </si>
  <si>
    <t>https://sds.chemicalsafety.com/sds/pda/msds/getpdf.ashx?action=msdsdocument&amp;auth=200C200C200C200C2008207A200D2078200C200C200C200C200C200C200C200C200C2008&amp;param1=ZmRwLjFfNTU0NjQ1MjNORQ==&amp;unique=1677583379&amp;session=2769514b688cb754cd0d8f1507d36947&amp;hostname=139.28.41.7</t>
  </si>
  <si>
    <t>Ethylene glycol</t>
  </si>
  <si>
    <t>107-21-1</t>
  </si>
  <si>
    <t>62.07</t>
  </si>
  <si>
    <t>https://sds.chemicalsafety.com/sds/pda/msds/getpdf.ashx?action=msdsdocument&amp;auth=200C200C200C200C2008207A200D2078200C200C200C200C200C200C200C200C200C2008&amp;param1=ZmRwLjFfMDcxMjg2MDNORQ==&amp;unique=1677583897&amp;session=2769514b688cb754cd0d8f1507d36947&amp;hostname=139.28.41.7</t>
  </si>
  <si>
    <t>https://sds.chemicalsafety.com/sds/pda/msds/getpdf.ashx?action=msdsdocument&amp;auth=200C200C200C200C2008207A200D2078200C200C200C200C200C200C200C200C200C2008&amp;param1=ZmRwLjFfNDQ1NDAzMTNORQ==&amp;unique=1677583995&amp;session=2769514b688cb754cd0d8f1507d36947&amp;hostname=139.28.41.7</t>
  </si>
  <si>
    <t>https://sds.chemicalsafety.com/sds/pda/msds/getpdf.ashx?action=msdsdocument&amp;auth=200C200C200C200C2008207A200D2078200C200C200C200C200C200C200C200C200C2008&amp;param1=ZmRwLjFfMTIzNjg1MDNORQ==&amp;unique=1677584080&amp;session=2769514b688cb754cd0d8f1507d36947&amp;hostname=139.28.41.7</t>
  </si>
  <si>
    <t>https://sds.chemicalsafety.com/sds/pda/msds/getpdf.ashx?action=msdsdocument&amp;auth=200C200C200C200C2008207A200D2078200C200C200C200C200C200C200C200C200C2008&amp;param1=ZmRwLjFfMzg2NDYxMTNORQ==&amp;unique=1677584144&amp;session=2769514b688cb754cd0d8f1507d36947&amp;hostname=139.28.41.7</t>
  </si>
  <si>
    <t>Ferric chloride hexahydrate</t>
  </si>
  <si>
    <t>10025-77-1</t>
  </si>
  <si>
    <t>270.30</t>
  </si>
  <si>
    <t>https://sds.chemicalsafety.com/sds/pda/msds/getpdf.ashx?action=msdsdocument&amp;auth=200C200C200C200C2008207A200D2078200C200C200C200C200C200C200C200C200C2008&amp;param1=ZmRwLjFfMzIyMjYwMDNORQ==&amp;unique=1677618101&amp;session=2769514b688cb754cd0d8f1507d36947&amp;hostname=139.28.41.7</t>
  </si>
  <si>
    <t>https://sds.chemicalsafety.com/sds/pda/msds/getpdf.ashx?action=msdsdocument&amp;auth=200C200C200C200C2008207A200D2078200C200C200C200C200C200C200C200C200C2008&amp;param1=ZmRwLjFfNTU3NTAzMTNORQ==&amp;unique=1677618232&amp;session=2769514b688cb754cd0d8f1507d36947&amp;hostname=139.28.41.7</t>
  </si>
  <si>
    <t>https://sds.chemicalsafety.com/sds/pda/msds/getpdf.ashx?action=msdsdocument&amp;auth=200C200C200C200C2008207A200D2078200C200C200C200C200C200C200C200C200C2008&amp;param1=ZmRwLjFfNTQ3Nzg1MDNORQ==&amp;unique=1677618295&amp;session=2769514b688cb754cd0d8f1507d36947&amp;hostname=139.28.41.7</t>
  </si>
  <si>
    <t>https://sds.chemicalsafety.com/sds/pda/msds/getpdf.ashx?action=msdsdocument&amp;auth=200C200C200C200C2008207A200D2078200C200C200C200C200C200C200C200C200C2008&amp;param1=ZmRwLjFfNTM4NjUxMTNORQ==&amp;unique=1677618363&amp;session=2769514b688cb754cd0d8f1507d36947&amp;hostname=139.28.41.7</t>
  </si>
  <si>
    <t>Isoamyl alcohol</t>
  </si>
  <si>
    <t>123-51-3</t>
  </si>
  <si>
    <t>https://sds.chemicalsafety.com/sds/pda/msds/getpdf.ashx?action=msdsdocument&amp;auth=200C200C200C200C2008207A200D2078200C200C200C200C200C200C200C200C200C2008&amp;param1=ZmRwLjFfNDQyMzMwMDNORQ==&amp;unique=1677667973&amp;session=cee9c3e3124a7c78e3d61a62e6a5f1a2&amp;hostname=139.28.41.7</t>
  </si>
  <si>
    <t>https://sds.chemicalsafety.com/sds/pda/msds/getpdf.ashx?action=msdsdocument&amp;auth=200C200C200C200C2008207A200D2078200C200C200C200C200C200C200C200C200C2008&amp;param1=ZmRwLjFfMTA3MzkyMTNORQ==&amp;unique=1677668082&amp;session=cee9c3e3124a7c78e3d61a62e6a5f1a2&amp;hostname=139.28.41.7</t>
  </si>
  <si>
    <t>https://sds.chemicalsafety.com/sds/pda/msds/getpdf.ashx?action=msdsdocument&amp;auth=200C200C200C200C2008207A200D2078200C200C200C200C200C200C200C200C200C2008&amp;param1=ZmRwLjFfNjkyNDUxMTNORQ==&amp;unique=1677668141&amp;session=cee9c3e3124a7c78e3d61a62e6a5f1a2&amp;hostname=139.28.41.7</t>
  </si>
  <si>
    <t>https://sds.chemicalsafety.com/sds/pda/msds/getpdf.ashx?action=msdsdocument&amp;auth=200C200C200C200C2008207A200D2078200C200C200C200C200C200C200C200C200C2008&amp;param1=ZmRwLjFfMDY3Nzg1MDNORQ==&amp;unique=1677668208&amp;session=cee9c3e3124a7c78e3d61a62e6a5f1a2&amp;hostname=139.28.41.7</t>
  </si>
  <si>
    <t>Methanol</t>
  </si>
  <si>
    <t>67-56-1</t>
  </si>
  <si>
    <t>32.04</t>
  </si>
  <si>
    <t>https://sds.chemicalsafety.com/sds/pda/msds/getpdf.ashx?action=msdsdocument&amp;auth=200C200C200C200C2008207A200D2078200C200C200C200C200C200C200C200C200C2008&amp;param1=ZmRwLjFfNTU2MTkxMDNORQ==&amp;unique=1676928699&amp;session=9c1a704466e3bae6447bfa7b329f5889&amp;hostname=78.8.217.118</t>
  </si>
  <si>
    <t>https://sds.chemicalsafety.com/sds/pda/msds/getpdf.ashx?action=msdsdocument&amp;auth=200C200C200C200C2008207A200D2078200C200C200C200C200C200C200C200C200C2008&amp;param1=ZmRwLjFfNTU3Nzg1MDNORQ==&amp;unique=1676928706&amp;session=9c1a704466e3bae6447bfa7b329f5889&amp;hostname=78.8.217.118</t>
  </si>
  <si>
    <t>https://sds.chemicalsafety.com/sds/pda/msds/getpdf.ashx?action=msdsdocument&amp;auth=200C200C200C200C2008207A200D2078200C200C200C200C200C200C200C200C200C2008&amp;param1=ZmRwLjIxXzQxODU4MTIzTkU=&amp;unique=1676928717&amp;session=9c1a704466e3bae6447bfa7b329f5889&amp;hostname=78.8.217.118</t>
  </si>
  <si>
    <t>https://sds.chemicalsafety.com/sds/pda/msds/getpdf.ashx?action=msdsdocument&amp;auth=200C200C200C200C2008207A200D2078200C200C200C200C200C200C200C200C200C2008&amp;param1=ZmRwLjFfNDQ2MjAzMTNORQ==&amp;unique=1676928719&amp;session=9c1a704466e3bae6447bfa7b329f5889&amp;hostname=78.8.217.118</t>
  </si>
  <si>
    <t>Phenol</t>
  </si>
  <si>
    <t>108-95-2</t>
  </si>
  <si>
    <t>94.11</t>
  </si>
  <si>
    <t>https://sds.chemicalsafety.com/sds/pda/msds/getpdf.ashx?action=msdsdocument&amp;auth=200C200C200C200C2008207A200D2078200C200C200C200C200C200C200C200C200C2008&amp;param1=ZmRwLjFfOTAwNDgxMjNORQ==&amp;unique=1677017266&amp;session=7e72ee6b9a74e6f21cae92cd484df72a&amp;hostname=78.8.217.118</t>
  </si>
  <si>
    <t>https://sds.chemicalsafety.com/sds/pda/msds/getpdf.ashx?action=msdsdocument&amp;auth=200C200C200C200C2008207A200D2078200C200C200C200C200C200C200C200C200C2008&amp;param1=ZmRwLjFfNDU5NDAzMTNORQ==&amp;unique=1677017277&amp;session=7e72ee6b9a74e6f21cae92cd484df72a&amp;hostname=78.8.217.118</t>
  </si>
  <si>
    <t>https://sds.chemicalsafety.com/sds/pda/msds/getpdf.ashx?action=msdsdocument&amp;auth=200C200C200C200C2008207A200D2078200C200C200C200C200C200C200C200C200C2008&amp;param1=ZmRwLjFfNzIyODA1MjNORQ==&amp;unique=1677017281&amp;session=7e72ee6b9a74e6f21cae92cd484df72a&amp;hostname=78.8.217.118</t>
  </si>
  <si>
    <t>https://sds.chemicalsafety.com/sds/pda/msds/getpdf.ashx?action=msdsdocument&amp;auth=200C200C200C200C2008207A200D2078200C200C200C200C200C200C200C200C200C2008&amp;param1=ZmRwLjFfNDgyODQ1MjNORQ==&amp;unique=1677017285&amp;session=7e72ee6b9a74e6f21cae92cd484df72a&amp;hostname=78.8.217.118</t>
  </si>
  <si>
    <t>Sodium chloride</t>
  </si>
  <si>
    <t>7647-14-5</t>
  </si>
  <si>
    <t xml:space="preserve"> 58.44</t>
  </si>
  <si>
    <t>https://sds.chemicalsafety.com/sds/pda/msds/getpdf.ashx?action=msdsdocument&amp;auth=200C200C200C200C2008207A200D2078200C200C200C200C200C200C200C200C200C2008&amp;param1=ZmRwLjFfOTQ2NzgxMjNORQ==&amp;unique=1677160863&amp;session=6365fb7a9edc69f8e4517c7c8da680ed&amp;hostname=78.8.217.118</t>
  </si>
  <si>
    <t>AppliChem</t>
  </si>
  <si>
    <t>https://sds.chemicalsafety.com/sds/pda/msds/getpdf.ashx?action=msdsdocument&amp;auth=200C200C200C200C2008207A200D2078200C200C200C200C200C200C200C200C200C2008&amp;param1=ZmRwLjFfMzg2Nzg1MDNORQ==&amp;unique=1677160867&amp;session=6365fb7a9edc69f8e4517c7c8da680ed&amp;hostname=78.8.217.118</t>
  </si>
  <si>
    <t>https://sds.chemicalsafety.com/sds/pda/msds/getpdf.ashx?action=msdsdocument&amp;auth=200C200C200C200C2008207A200D2078200C200C200C200C200C200C200C200C200C2008&amp;param1=ZmRwLjFfMjY0MjkxMDNORQ==&amp;unique=1677160869&amp;session=6365fb7a9edc69f8e4517c7c8da680ed&amp;hostname=78.8.217.118</t>
  </si>
  <si>
    <t>https://sds.chemicalsafety.com/sds/pda/msds/getpdf.ashx?action=msdsdocument&amp;auth=200C200C200C200C2008207A200D2078200C200C200C200C200C200C200C200C200C2008&amp;param1=ZmRwLjFfNzMxODQ1MjNORQ==&amp;unique=1677160917&amp;session=6365fb7a9edc69f8e4517c7c8da680ed&amp;hostname=78.8.217.118</t>
  </si>
  <si>
    <t>Toluene</t>
  </si>
  <si>
    <t>108-88-3</t>
  </si>
  <si>
    <t>92.14</t>
  </si>
  <si>
    <t>https://sds.chemicalsafety.com/sds/pda/msds/getpdf.ashx?action=msdsdocument&amp;auth=200C200C200C200C2008207A200D2078200C200C200C200C200C200C200C200C200C2008&amp;param1=ZmRwLjNfODA4NjgwMDNORQ==&amp;unique=1677439489&amp;session=bdf11b8600b42b0c2a10febd77821c6b&amp;hostname=78.8.217.118</t>
  </si>
  <si>
    <t>https://sds.chemicalsafety.com/sds/pda/msds/getpdf.ashx?action=msdsdocument&amp;auth=200C200C200C200C2008207A200D2078200C200C200C200C200C200C200C200C200C2008&amp;param1=ZmRwLjFfMDc5NjAzMTNORQ==&amp;unique=1677439490&amp;session=bdf11b8600b42b0c2a10febd77821c6b&amp;hostname=78.8.217.118</t>
  </si>
  <si>
    <t>https://sds.chemicalsafety.com/sds/pda/msds/getpdf.ashx?action=msdsdocument&amp;auth=200C200C200C200C2008207A200D2078200C200C200C200C200C200C200C200C200C2008&amp;param1=ZmRwLjFfNDA5Nzg1MDNORQ==&amp;unique=1677439482&amp;session=bdf11b8600b42b0c2a10febd77821c6b&amp;hostname=78.8.217.118</t>
  </si>
  <si>
    <t>Linde Inc</t>
  </si>
  <si>
    <t>https://sds.chemicalsafety.com/sds/pda/msds/getpdf.ashx?action=msdsdocument&amp;auth=200C200C200C200C2008207A200D2078200C200C200C200C200C200C200C200C200C2008&amp;param1=ZmRwLjFfODA0ODQ1MjNORQ==&amp;unique=1677439474&amp;session=bdf11b8600b42b0c2a10febd77821c6b&amp;hostname=78.8.217.118</t>
  </si>
  <si>
    <t>Polyvinylpyrrolidone</t>
  </si>
  <si>
    <t>9003-39-8</t>
  </si>
  <si>
    <t>333.4</t>
  </si>
  <si>
    <t>https://sds.chemicalsafety.com/sds/pda/msds/getpdf.ashx?action=msdsdocument&amp;auth=200C200C200C200C2008207A200D2078200C200C200C200C200C200C200C200C200C2008&amp;param1=ZmRwLjFfNjEyMjI0MDNORQ==&amp;unique=1677598460&amp;session=2c544a1300c519092899afa4112f269c&amp;hostname=78.8.217.118</t>
  </si>
  <si>
    <t>https://sds.chemicalsafety.com/sds/pda/msds/getpdf.ashx?action=msdsdocument&amp;auth=200C200C200C200C2008207A200D2078200C200C200C200C200C200C200C200C200C2008&amp;param1=ZmRwLjFfMzE2NTAzMTNORQ==&amp;unique=1677598462&amp;session=2c544a1300c519092899afa4112f269c&amp;hostname=78.8.217.118</t>
  </si>
  <si>
    <t>https://sds.chemicalsafety.com/sds/pda/msds/getpdf.ashx?action=msdsdocument&amp;auth=200C200C200C200C2008207A200D2078200C200C200C200C200C200C200C200C200C2008&amp;param1=ZmRwLjFfNTQ3NDYxMTNORQ==&amp;unique=1677598456&amp;session=2c544a1300c519092899afa4112f269c&amp;hostname=78.8.217.118</t>
  </si>
  <si>
    <t>Bio-Rad Laboratories</t>
  </si>
  <si>
    <t>https://sds.chemicalsafety.com/sds/pda/msds/getpdf.ashx?action=msdsdocument&amp;auth=200C200C200C200C2008207A200D2078200C200C200C200C200C200C200C200C200C2008&amp;param1=ZmRwLjFfMjk3ODI5MDNORQ==&amp;unique=1677598449&amp;session=2c544a1300c519092899afa4112f269c&amp;hostname=78.8.217.118</t>
  </si>
  <si>
    <t>Ethylenediamine</t>
  </si>
  <si>
    <t>107-15-3</t>
  </si>
  <si>
    <t>https://sds.chemicalsafety.com/sds/pda/msds/getpdf.ashx?action=msdsdocument&amp;auth=200C200C200C200C2008207A200D2078200C200C200C200C200C200C200C200C200C2008&amp;param1=ZmRwLjFfNzQ2MDYwMDNORQ==&amp;unique=1677950649&amp;session=0e1da735f43fe643971f4dc37256385c&amp;hostname=78.8.217.118</t>
  </si>
  <si>
    <t>https://sds.chemicalsafety.com/sds/pda/msds/getpdf.ashx?action=msdsdocument&amp;auth=200C200C200C200C2008207A200D2078200C200C200C200C200C200C200C200C200C2008&amp;param1=ZmRwLjFfNDM2NzUxMTNORQ==&amp;unique=1677950654&amp;session=0e1da735f43fe643971f4dc37256385c&amp;hostname=78.8.217.118</t>
  </si>
  <si>
    <t>https://sds.chemicalsafety.com/sds/pda/msds/getpdf.ashx?action=msdsdocument&amp;auth=200C200C200C200C2008207A200D2078200C200C200C200C200C200C200C200C200C2008&amp;param1=ZmRwLjFfMjk5Nzg1MDNORQ==&amp;unique=1677950655&amp;session=0e1da735f43fe643971f4dc37256385c&amp;hostname=78.8.217.118</t>
  </si>
  <si>
    <t>https://sds.chemicalsafety.com/sds/pda/msds/getpdf.ashx?action=msdsdocument&amp;auth=200C200C200C200C2008207A200D2078200C200C200C200C200C200C200C200C200C2008&amp;param1=ZmRwLjFfMzQxNDAzMTNORQ==&amp;unique=1677950667&amp;session=0e1da735f43fe643971f4dc37256385c&amp;hostname=78.8.217.118</t>
  </si>
  <si>
    <t>Copper(II) sulfate pentahydrate</t>
  </si>
  <si>
    <t>7758-99-8</t>
  </si>
  <si>
    <t>249.69</t>
  </si>
  <si>
    <t>https://sds.chemicalsafety.com/sds/pda/msds/getpdf.ashx?action=msdsdocument&amp;auth=200C200C200C200C2008207A200D2078200C200C200C200C200C200C200C200C200C2008&amp;param1=ZmRwLjJfNDgwMjAyMjNORQ==&amp;unique=1677951726&amp;session=0e1da735f43fe643971f4dc37256385c&amp;hostname=78.8.217.118</t>
  </si>
  <si>
    <t>https://sds.chemicalsafety.com/sds/pda/msds/getpdf.ashx?action=msdsdocument&amp;auth=200C200C200C200C2008207A200D2078200C200C200C200C200C200C200C200C200C2008&amp;param1=ZmRwLjFfOTkyMDAzMTNORQ==&amp;unique=1677951727&amp;session=0e1da735f43fe643971f4dc37256385c&amp;hostname=78.8.217.118</t>
  </si>
  <si>
    <t>https://sds.chemicalsafety.com/sds/pda/msds/getpdf.ashx?action=msdsdocument&amp;auth=200C200C200C200C2008207A200D2078200C200C200C200C200C200C200C200C200C2008&amp;param1=ZmRwLjFfNjM3NjUxMTNORQ==&amp;unique=1677951713&amp;session=0e1da735f43fe643971f4dc37256385c&amp;hostname=78.8.217.118</t>
  </si>
  <si>
    <t>https://sds.chemicalsafety.com/sds/pda/msds/getpdf.ashx?action=msdsdocument&amp;auth=200C200C200C200C2008207A200D2078200C200C200C200C200C200C200C200C200C2008&amp;param1=ZmRwLjFfOTIzNzg1MDNORQ==&amp;unique=1677951715&amp;session=0e1da735f43fe643971f4dc37256385c&amp;hostname=78.8.217.118</t>
  </si>
  <si>
    <t>Imidazole</t>
  </si>
  <si>
    <t>288-32-4</t>
  </si>
  <si>
    <t>68.08</t>
  </si>
  <si>
    <t>https://sds.chemicalsafety.com/sds/pda/msds/getpdf.ashx?action=msdsdocument&amp;auth=200C200C200C200C2008207A200D2078200C200C200C200C200C200C200C200C200C2008&amp;param1=ZmRwLjNfNjcwMjYwMDNORQ==&amp;unique=1677952052&amp;session=0e1da735f43fe643971f4dc37256385c&amp;hostname=78.8.217.118</t>
  </si>
  <si>
    <t>https://sds.chemicalsafety.com/sds/pda/msds/getpdf.ashx?action=msdsdocument&amp;auth=200C200C200C200C2008207A200D2078200C200C200C200C200C200C200C200C200C2008&amp;param1=ZmRwLjFfNzExMTAzMTNORQ==&amp;unique=1677952054&amp;session=0e1da735f43fe643971f4dc37256385c&amp;hostname=78.8.217.118</t>
  </si>
  <si>
    <t>https://sds.chemicalsafety.com/sds/pda/msds/getpdf.ashx?action=msdsdocument&amp;auth=200C200C200C200C2008207A200D2078200C200C200C200C200C200C200C200C200C2008&amp;param1=ZmRwLjFfNDA4MjkwMTNORQ==&amp;unique=1677952043&amp;session=0e1da735f43fe643971f4dc37256385c&amp;hostname=78.8.217.118</t>
  </si>
  <si>
    <t>https://sds.chemicalsafety.com/sds/pda/msds/getpdf.ashx?action=msdsdocument&amp;auth=200C200C200C200C2008207A200D2078200C200C200C200C200C200C200C200C200C2008&amp;param1=ZmRwLjFfNzYxNjQ1MjNORQ==&amp;unique=1677952056&amp;session=0e1da735f43fe643971f4dc37256385c&amp;hostname=78.8.217.118</t>
  </si>
  <si>
    <t>Manganese(II) sulfate monohydrate</t>
  </si>
  <si>
    <t>10034-96-5</t>
  </si>
  <si>
    <t>169.02</t>
  </si>
  <si>
    <t>https://sds.chemicalsafety.com/sds/pda/msds/getpdf.ashx?action=msdsdocument&amp;auth=200C200C200C200C2008207A200D2078200C200C200C200C200C200C200C200C200C2008&amp;param1=ZmRwLjJfMDkwMzYwMDNORQ==&amp;unique=1677952443&amp;session=0e1da735f43fe643971f4dc37256385c&amp;hostname=78.8.217.118</t>
  </si>
  <si>
    <t>https://sds.chemicalsafety.com/sds/pda/msds/getpdf.ashx?action=msdsdocument&amp;auth=200C200C200C200C2008207A200D2078200C200C200C200C200C200C200C200C200C2008&amp;param1=ZmRwLjFfNTMzMjAzMTNORQ==&amp;unique=1677952444&amp;session=0e1da735f43fe643971f4dc37256385c&amp;hostname=78.8.217.118</t>
  </si>
  <si>
    <t>https://sds.chemicalsafety.com/sds/pda/msds/getpdf.ashx?action=msdsdocument&amp;auth=200C200C200C200C2008207A200D2078200C200C200C200C200C200C200C200C200C2008&amp;param1=ZmRwLjFfMjI4MjYxMTNORQ==&amp;unique=1677952438&amp;session=0e1da735f43fe643971f4dc37256385c&amp;hostname=78.8.217.118</t>
  </si>
  <si>
    <t>https://sds.chemicalsafety.com/sds/pda/msds/getpdf.ashx?action=msdsdocument&amp;auth=200C200C200C200C2008207A200D2078200C200C200C200C200C200C200C200C200C2008&amp;param1=ZmRwLjFfNTI4NzA1MjNORQ==&amp;unique=1677952447&amp;session=0e1da735f43fe643971f4dc37256385c&amp;hostname=78.8.217.118</t>
  </si>
  <si>
    <t>Boric acid</t>
  </si>
  <si>
    <t>10043-35-3</t>
  </si>
  <si>
    <t>61.83</t>
  </si>
  <si>
    <t>https://sds.chemicalsafety.com/sds/pda/msds/getpdf.ashx?action=msdsdocument&amp;auth=200C200C200C200C2008207A200D2078200C200C200C200C200C200C200C200C200C2008&amp;param1=ZmRwLjJfMTg5NjgxMjNORQ==&amp;unique=1677952838&amp;session=0e1da735f43fe643971f4dc37256385c&amp;hostname=78.8.217.118</t>
  </si>
  <si>
    <t>https://sds.chemicalsafety.com/sds/pda/msds/getpdf.ashx?action=msdsdocument&amp;auth=200C200C200C200C2008207A200D2078200C200C200C200C200C200C200C200C200C2008&amp;param1=ZmRwLjJfNTY3MDAzMTNORQ==&amp;unique=1677952841&amp;session=0e1da735f43fe643971f4dc37256385c&amp;hostname=78.8.217.118</t>
  </si>
  <si>
    <t>https://sds.chemicalsafety.com/sds/pda/msds/getpdf.ashx?action=msdsdocument&amp;auth=200C200C200C200C2008207A200D2078200C200C200C200C200C200C200C200C200C2008&amp;param1=ZmRwLjFfOTM1NjIxMTNORQ==&amp;unique=1677952830&amp;session=0e1da735f43fe643971f4dc37256385c&amp;hostname=78.8.217.118</t>
  </si>
  <si>
    <t>https://sds.chemicalsafety.com/sds/pda/msds/getpdf.ashx?action=msdsdocument&amp;auth=200C200C200C200C2008207A200D2078200C200C200C200C200C200C200C200C200C2008&amp;param1=ZmRwLjFfMzY1NTQ1MjNORQ==&amp;unique=1677952844&amp;session=0e1da735f43fe643971f4dc37256385c&amp;hostname=78.8.217.118</t>
  </si>
  <si>
    <t>Benzoic acid</t>
  </si>
  <si>
    <t>65-85-0</t>
  </si>
  <si>
    <t>solid, DES component</t>
  </si>
  <si>
    <t>122.12</t>
  </si>
  <si>
    <t>https://sds.chemicalsafety.com/sds/pda/msds/getpdf.ashx?action=msdsdocument&amp;auth=200C200C200C200C2008207A200D2078200C200C200C200C200C200C200C200C200C2008&amp;param1=ZmRwLjFfNjIwMTk2MDNORQ==&amp;unique=1677953156&amp;session=0e1da735f43fe643971f4dc37256385c&amp;hostname=78.8.217.118</t>
  </si>
  <si>
    <t>https://sds.chemicalsafety.com/sds/pda/msds/getpdf.ashx?action=msdsdocument&amp;auth=200C200C200C200C2008207A200D2078200C200C200C200C200C200C200C200C200C2008&amp;param1=ZmRwLjFfNjk4NzkyMTNORQ==&amp;unique=1677953157&amp;session=0e1da735f43fe643971f4dc37256385c&amp;hostname=78.8.217.118</t>
  </si>
  <si>
    <t>https://sds.chemicalsafety.com/sds/pda/msds/getpdf.ashx?action=msdsdocument&amp;auth=200C200C200C200C2008207A200D2078200C200C200C200C200C200C200C200C200C2008&amp;param1=ZmRwLjFfMTU2NzUxMTNORQ==&amp;unique=1677953136&amp;session=0e1da735f43fe643971f4dc37256385c&amp;hostname=78.8.217.118</t>
  </si>
  <si>
    <t>https://sds.chemicalsafety.com/sds/pda/msds/getpdf.ashx?action=msdsdocument&amp;auth=200C200C200C200C2008207A200D2078200C200C200C200C200C200C200C200C200C2008&amp;param1=ZmRwLjFfNzYxNzg1MDNORQ==&amp;unique=1677953151&amp;session=0e1da735f43fe643971f4dc37256385c&amp;hostname=78.8.217.118</t>
  </si>
  <si>
    <t>Urea</t>
  </si>
  <si>
    <t>57-13-6</t>
  </si>
  <si>
    <t>60.06</t>
  </si>
  <si>
    <t>https://sds.chemicalsafety.com/sds/pda/msds/getpdf.ashx?action=msdsdocument&amp;auth=200C200C200C200C2008207A200D2078200C200C200C200C200C200C200C200C200C2008&amp;param1=ZmRwLjFfOTYzNDM2MDNORQ==&amp;unique=1677955013&amp;session=0e1da735f43fe643971f4dc37256385c&amp;hostname=78.8.217.118</t>
  </si>
  <si>
    <t>https://sds.chemicalsafety.com/sds/pda/msds/getpdf.ashx?action=msdsdocument&amp;auth=200C200C200C200C2008207A200D2078200C200C200C200C200C200C200C200C200C2008&amp;param1=ZmRwLjFfNTkxODAzMTNORQ==&amp;unique=1677955015&amp;session=0e1da735f43fe643971f4dc37256385c&amp;hostname=78.8.217.118</t>
  </si>
  <si>
    <t>https://sds.chemicalsafety.com/sds/pda/msds/getpdf.ashx?action=msdsdocument&amp;auth=200C200C200C200C2008207A200D2078200C200C200C200C200C200C200C200C200C2008&amp;param1=ZmRwLjFfNDEyNTUxMTNORQ==&amp;unique=1677955004&amp;session=0e1da735f43fe643971f4dc37256385c&amp;hostname=78.8.217.118</t>
  </si>
  <si>
    <t>https://sds.chemicalsafety.com/sds/pda/msds/getpdf.ashx?action=msdsdocument&amp;auth=200C200C200C200C2008207A200D2078200C200C200C200C200C200C200C200C200C2008&amp;param1=ZmRwLjFfODU4Nzg1MDNORQ==&amp;unique=1677955003&amp;session=0e1da735f43fe643971f4dc37256385c&amp;hostname=78.8.217.118</t>
  </si>
  <si>
    <t>5-Sulfosalicylic acid dihydrate</t>
  </si>
  <si>
    <t>5965-83-3</t>
  </si>
  <si>
    <t>254.21</t>
  </si>
  <si>
    <t>https://sds.chemicalsafety.com/sds/pda/msds/getpdf.ashx?action=msdsdocument&amp;auth=200C200C200C200C2008207A200D2078200C200C200C200C200C200C200C200C200C2008&amp;param1=ZmRwLjFfODA2NzgxMjNORQ==&amp;unique=1677959739&amp;session=0e1da735f43fe643971f4dc37256385c&amp;hostname=78.8.217.118</t>
  </si>
  <si>
    <t>https://sds.chemicalsafety.com/sds/pda/msds/getpdf.ashx?action=msdsdocument&amp;auth=200C200C200C200C2008207A200D2078200C200C200C200C200C200C200C200C200C2008&amp;param1=ZmRwLjFfMzA2NjkyMTNORQ==&amp;unique=1677959743&amp;session=0e1da735f43fe643971f4dc37256385c&amp;hostname=78.8.217.118</t>
  </si>
  <si>
    <t>https://sds.chemicalsafety.com/sds/pda/msds/getpdf.ashx?action=msdsdocument&amp;auth=200C200C200C200C2008207A200D2078200C200C200C200C200C200C200C200C200C2008&amp;param1=ZmRwLjFfMzQzNzUxMTNORQ==&amp;unique=1677959734&amp;session=0e1da735f43fe643971f4dc37256385c&amp;hostname=78.8.217.118</t>
  </si>
  <si>
    <t>https://sds.chemicalsafety.com/sds/pda/msds/getpdf.ashx?action=msdsdocument&amp;auth=200C200C200C200C2008207A200D2078200C200C200C200C200C200C200C200C200C2008&amp;param1=ZmRwLjFfNTU3NTA1MjNORQ==&amp;unique=1677959745&amp;session=0e1da735f43fe643971f4dc37256385c&amp;hostname=78.8.217.118</t>
  </si>
  <si>
    <t>GLYCINE</t>
  </si>
  <si>
    <t>56-40-6</t>
  </si>
  <si>
    <t>75.07</t>
  </si>
  <si>
    <t>https://sds.chemicalsafety.com/sds/pda/msds/getpdf.ashx?action=msdsdocument&amp;auth=200C200C200C200C2008207A200D2078200C200C200C200C200C200C200C200C200C2008&amp;param1=ZmRwLjFfMTI4MDIyMjNORQ==&amp;unique=1677960721&amp;session=0e1da735f43fe643971f4dc37256385c&amp;hostname=78.8.217.118</t>
  </si>
  <si>
    <t>https://sds.chemicalsafety.com/sds/pda/msds/getpdf.ashx?action=msdsdocument&amp;auth=200C200C200C200C2008207A200D2078200C200C200C200C200C200C200C200C200C2008&amp;param1=ZmRwLjJfNjQ2NDAzMTNORQ==&amp;unique=1677960737&amp;session=0e1da735f43fe643971f4dc37256385c&amp;hostname=78.8.217.118</t>
  </si>
  <si>
    <t>o</t>
  </si>
  <si>
    <t>https://sds.chemicalsafety.com/sds/pda/msds/getpdf.ashx?action=msdsdocument&amp;auth=200C200C200C200C2008207A200D2078200C200C200C200C200C200C200C200C200C2008&amp;param1=ZmRwLjFfNjk2NTYzMjNORQ==&amp;unique=1677960724&amp;session=0e1da735f43fe643971f4dc37256385c&amp;hostname=78.8.217.118</t>
  </si>
  <si>
    <t>https://sds.chemicalsafety.com/sds/pda/msds/getpdf.ashx?action=msdsdocument&amp;auth=200C200C200C200C2008207A200D2078200C200C200C200C200C200C200C200C200C2008&amp;param1=ZmRwLjFfNjU4Nzg1MDNORQ==&amp;unique=1677960721&amp;session=0e1da735f43fe643971f4dc37256385c&amp;hostname=78.8.217.118</t>
  </si>
  <si>
    <t>Sulfanilamide</t>
  </si>
  <si>
    <t>63-74-1</t>
  </si>
  <si>
    <t>https://sds.chemicalsafety.com/sds/pda/msds/getpdf.ashx?action=msdsdocument&amp;auth=200C200C200C200C2008207A200D2078200C200C200C200C200C200C200C200C200C2008&amp;param1=ZmRwLjFfOTQ0NjgwMDNORQ==&amp;unique=1678021408&amp;session=60679ec97dfd8e96885c0cbe0e61b143&amp;hostname=139.28.41.7</t>
  </si>
  <si>
    <t>https://sds.chemicalsafety.com/sds/pda/msds/getpdf.ashx?action=msdsdocument&amp;auth=200C200C200C200C2008207A200D2078200C200C200C200C200C200C200C200C200C2008&amp;param1=ZmRwLjFfMTM1OTAzMTNORQ==&amp;unique=1678021488&amp;session=60679ec97dfd8e96885c0cbe0e61b143&amp;hostname=139.28.41.7</t>
  </si>
  <si>
    <t>https://sds.chemicalsafety.com/sds/pda/msds/getpdf.ashx?action=msdsdocument&amp;auth=200C200C200C200C2008207A200D2078200C200C200C200C200C200C200C200C200C2008&amp;param1=ZmRwLjFfNDYyNDIwMTNORQ==&amp;unique=1678021551&amp;session=60679ec97dfd8e96885c0cbe0e61b143&amp;hostname=139.28.41.7</t>
  </si>
  <si>
    <t>https://sds.chemicalsafety.com/sds/pda/msds/getpdf.ashx?action=msdsdocument&amp;auth=200C200C200C200C2008207A200D2078200C200C200C200C200C200C200C200C200C2008&amp;param1=ZmRwLjFfNTYyNzg1MDNORQ==&amp;unique=1678021649&amp;session=60679ec97dfd8e96885c0cbe0e61b143&amp;hostname=139.28.41.7</t>
  </si>
  <si>
    <t>Sodium nitrite</t>
  </si>
  <si>
    <t>7632-00-0</t>
  </si>
  <si>
    <t>69.00</t>
  </si>
  <si>
    <t>https://sds.chemicalsafety.com/sds/pda/msds/getpdf.ashx?action=msdsdocument&amp;auth=200C200C200C200C2008207A200D2078200C200C200C200C200C200C200C200C200C2008&amp;param1=ZmRwLjFfNzI1ODYwMDNORQ==&amp;unique=1678023121&amp;session=60679ec97dfd8e96885c0cbe0e61b143&amp;hostname=139.28.41.7</t>
  </si>
  <si>
    <t>https://sds.chemicalsafety.com/sds/pda/msds/getpdf.ashx?action=msdsdocument&amp;auth=200C200C200C200C2008207A200D2078200C200C200C200C200C200C200C200C200C2008&amp;param1=ZmRwLjFfODE5ODAzMTNORQ==&amp;unique=1678023223&amp;session=60679ec97dfd8e96885c0cbe0e61b143&amp;hostname=139.28.41.7</t>
  </si>
  <si>
    <t>https://sds.chemicalsafety.com/sds/pda/msds/getpdf.ashx?action=msdsdocument&amp;auth=200C200C200C200C2008207A200D2078200C200C200C200C200C200C200C200C200C2008&amp;param1=ZmRwLjFfMTUyODQ1MjNORQ==&amp;unique=1678023287&amp;session=60679ec97dfd8e96885c0cbe0e61b143&amp;hostname=139.28.41.7</t>
  </si>
  <si>
    <t>https://sds.chemicalsafety.com/sds/pda/msds/getpdf.ashx?action=msdsdocument&amp;auth=200C200C200C200C2008207A200D2078200C200C200C200C200C200C200C200C200C2008&amp;param1=ZmRwLjFfNzA3Nzg1MDNORQ==&amp;unique=1678023345&amp;session=60679ec97dfd8e96885c0cbe0e61b143&amp;hostname=139.28.41.7</t>
  </si>
  <si>
    <t>Myristic acid</t>
  </si>
  <si>
    <t>544-63-8</t>
  </si>
  <si>
    <t>228.37</t>
  </si>
  <si>
    <t>https://sds.chemicalsafety.com/sds/pda/msds/getpdf.ashx?action=msdsdocument&amp;auth=200C200C200C200C2008207A200D2078200C200C200C200C200C200C200C200C200C2008&amp;param1=ZmRwLjJfNjk4NTgxMjNORQ==&amp;unique=1678028674&amp;session=60679ec97dfd8e96885c0cbe0e61b143&amp;hostname=139.28.41.7</t>
  </si>
  <si>
    <t>https://sds.chemicalsafety.com/sds/pda/msds/getpdf.ashx?action=msdsdocument&amp;auth=200C200C200C200C2008207A200D2078200C200C200C200C200C200C200C200C200C2008&amp;param1=ZmRwLjFfMjY1NzAzMTNORQ==&amp;unique=1678028750&amp;session=60679ec97dfd8e96885c0cbe0e61b143&amp;hostname=139.28.41.7</t>
  </si>
  <si>
    <t>https://sds.chemicalsafety.com/sds/pda/msds/getpdf.ashx?action=msdsdocument&amp;auth=200C200C200C200C2008207A200D2078200C200C200C200C200C200C200C200C200C2008&amp;param1=ZmRwLjFfMTQ0NDUxMTNORQ==&amp;unique=1678028804&amp;session=60679ec97dfd8e96885c0cbe0e61b143&amp;hostname=139.28.41.7</t>
  </si>
  <si>
    <t>https://sds.chemicalsafety.com/sds/pda/msds/getpdf.ashx?action=msdsdocument&amp;auth=200C200C200C200C2008207A200D2078200C200C200C200C200C200C200C200C200C2008&amp;param1=ZmRwLjFfMzcxNzQ1MjNORQ==&amp;unique=1678028846&amp;session=60679ec97dfd8e96885c0cbe0e61b143&amp;hostname=139.28.41.7</t>
  </si>
  <si>
    <t>Sodium iodide</t>
  </si>
  <si>
    <t>7681-82-5</t>
  </si>
  <si>
    <t>149.89</t>
  </si>
  <si>
    <t>https://sds.chemicalsafety.com/sds/pda/msds/getpdf.ashx?action=msdsdocument&amp;auth=200C200C200C200C2008207A200D2078200C200C200C200C200C200C200C200C200C2008&amp;param1=ZmRwLjFfNjA1NzgxMjNORQ==&amp;unique=1678029420&amp;session=60679ec97dfd8e96885c0cbe0e61b143&amp;hostname=139.28.41.7</t>
  </si>
  <si>
    <t>https://sds.chemicalsafety.com/sds/pda/msds/getpdf.ashx?action=msdsdocument&amp;auth=200C200C200C200C2008207A200D2078200C200C200C200C200C200C200C200C200C2008&amp;param1=ZmRwLjFfMTA5NzAzMTNORQ==&amp;unique=1678029502&amp;session=60679ec97dfd8e96885c0cbe0e61b143&amp;hostname=139.28.41.7</t>
  </si>
  <si>
    <t>https://sds.chemicalsafety.com/sds/pda/msds/getpdf.ashx?action=msdsdocument&amp;auth=200C200C200C200C2008207A200D2078200C200C200C200C200C200C200C200C200C2008&amp;param1=ZmRwLjFfMjcwNDUxMTNORQ==&amp;unique=1678029551&amp;session=60679ec97dfd8e96885c0cbe0e61b143&amp;hostname=139.28.41.7</t>
  </si>
  <si>
    <t>https://sds.chemicalsafety.com/sds/pda/msds/getpdf.ashx?action=msdsdocument&amp;auth=200C200C200C200C2008207A200D2078200C200C200C200C200C200C200C200C200C2008&amp;param1=ZmRwLjFfNDEyOTA1MjNORQ==&amp;unique=1678029604&amp;session=60679ec97dfd8e96885c0cbe0e61b143&amp;hostname=139.28.41.7</t>
  </si>
  <si>
    <t>Choline chloride</t>
  </si>
  <si>
    <t>67-48-1</t>
  </si>
  <si>
    <t>139.62</t>
  </si>
  <si>
    <t>https://sds.chemicalsafety.com/sds/pda/msds/getpdf.ashx?action=msdsdocument&amp;auth=200C200C200C200C2008207A200D2078200C200C200C200C200C200C200C200C200C2008&amp;param1=ZmRwLjFfNzE0NTg2MDNORQ==&amp;unique=1678102333&amp;session=60679ec97dfd8e96885c0cbe0e61b143&amp;hostname=139.28.41.7</t>
  </si>
  <si>
    <t>https://sds.chemicalsafety.com/sds/pda/msds/getpdf.ashx?action=msdsdocument&amp;auth=200C200C200C200C2008207A200D2078200C200C200C200C200C200C200C200C200C2008&amp;param1=ZmRwLjFfNDgyMDAzMTNORQ==&amp;unique=1678102651&amp;session=60679ec97dfd8e96885c0cbe0e61b143&amp;hostname=139.28.41.7</t>
  </si>
  <si>
    <t>https://sds.chemicalsafety.com/sds/pda/msds/getpdf.ashx?action=msdsdocument&amp;auth=200C200C200C200C2008207A200D2078200C200C200C200C200C200C200C200C200C2008&amp;param1=ZmRwLjFfMDA3NzUxMTNORQ==&amp;unique=1678102696&amp;session=60679ec97dfd8e96885c0cbe0e61b143&amp;hostname=139.28.41.7</t>
  </si>
  <si>
    <t>https://sds.chemicalsafety.com/sds/pda/msds/getpdf.ashx?action=msdsdocument&amp;auth=200C200C200C200C2008207A200D2078200C200C200C200C200C200C200C200C200C2008&amp;param1=ZmRwLjFfOTEwNjg1MDNORQ==&amp;unique=1678102770&amp;session=60679ec97dfd8e96885c0cbe0e61b143&amp;hostname=139.28.41.7</t>
  </si>
  <si>
    <t>Adipic acid</t>
  </si>
  <si>
    <t>124-04-9</t>
  </si>
  <si>
    <t>146.14</t>
  </si>
  <si>
    <t>https://sds.chemicalsafety.com/sds/pda/msds/getpdf.ashx?action=msdsdocument&amp;auth=200C200C200C200C2008207A200D2078200C200C200C200C200C200C200C200C200C2008&amp;param1=ZmRwLjFfNzE4NjgxMjNORQ==&amp;unique=1678108038&amp;session=60679ec97dfd8e96885c0cbe0e61b143&amp;hostname=139.28.41.7</t>
  </si>
  <si>
    <t>https://sds.chemicalsafety.com/sds/pda/msds/getpdf.ashx?action=msdsdocument&amp;auth=200C200C200C200C2008207A200D2078200C200C200C200C200C200C200C200C200C2008&amp;param1=ZmRwLjFfNzU5NzkyMTNORQ==&amp;unique=1678108118&amp;session=60679ec97dfd8e96885c0cbe0e61b143&amp;hostname=139.28.41.7</t>
  </si>
  <si>
    <t>https://sds.chemicalsafety.com/sds/pda/msds/getpdf.ashx?action=msdsdocument&amp;auth=200C200C200C200C2008207A200D2078200C200C200C200C200C200C200C200C200C2008&amp;param1=ZmRwLjFfNTg1NDUxMTNORQ==&amp;unique=1678108161&amp;session=60679ec97dfd8e96885c0cbe0e61b143&amp;hostname=139.28.41.7</t>
  </si>
  <si>
    <t>https://sds.chemicalsafety.com/sds/pda/msds/getpdf.ashx?action=msdsdocument&amp;auth=200C200C200C200C2008207A200D2078200C200C200C200C200C200C200C200C200C2008&amp;param1=ZmRwLjFfMDY3NTQ1MjNORQ==&amp;unique=1678108214&amp;session=60679ec97dfd8e96885c0cbe0e61b143&amp;hostname=139.28.41.7</t>
  </si>
  <si>
    <t>Succinic acid</t>
  </si>
  <si>
    <t>110-15-6</t>
  </si>
  <si>
    <t>118.09</t>
  </si>
  <si>
    <t>https://sds.chemicalsafety.com/sds/pda/msds/getpdf.ashx?action=msdsdocument&amp;auth=200C200C200C200C2008207A200D2078200C200C200C200C200C200C200C200C200C2008&amp;param1=ZmRwLjFfMTc0NDgxMjNORQ==&amp;unique=1678109379&amp;session=60679ec97dfd8e96885c0cbe0e61b143&amp;hostname=139.28.41.7</t>
  </si>
  <si>
    <t>https://sds.chemicalsafety.com/sds/pda/msds/getpdf.ashx?action=msdsdocument&amp;auth=200C200C200C200C2008207A200D2078200C200C200C200C200C200C200C200C200C2008&amp;param1=ZmRwLjFfMzU2ODAzMTNORQ==&amp;unique=1678109454&amp;session=60679ec97dfd8e96885c0cbe0e61b143&amp;hostname=139.28.41.7</t>
  </si>
  <si>
    <t>https://sds.chemicalsafety.com/sds/pda/msds/getpdf.ashx?action=msdsdocument&amp;auth=200C200C200C200C2008207A200D2078200C200C200C200C200C200C200C200C200C2008&amp;param1=ZmRwLjFfMTA4MzYxMTNORQ==&amp;unique=1678109511&amp;session=60679ec97dfd8e96885c0cbe0e61b143&amp;hostname=139.28.41.7</t>
  </si>
  <si>
    <t>https://sds.chemicalsafety.com/sds/pda/msds/getpdf.ashx?action=msdsdocument&amp;auth=200C200C200C200C2008207A200D2078200C200C200C200C200C200C200C200C200C2008&amp;param1=ZmRwLjFfMTE1Nzg1MDNORQ==&amp;unique=1678109552&amp;session=60679ec97dfd8e96885c0cbe0e61b143&amp;hostname=139.28.41.7</t>
  </si>
  <si>
    <t>1,3-Propanediol</t>
  </si>
  <si>
    <t>504-63-2</t>
  </si>
  <si>
    <t>76.09</t>
  </si>
  <si>
    <t>https://sds.chemicalsafety.com/sds/pda/msds/getpdf.ashx?action=msdsdocument&amp;auth=200C200C200C200C2008207A200D2078200C200C200C200C200C200C200C200C200C2008&amp;param1=ZmRwLjFfNDg2OTM2MDNORQ==&amp;unique=1678136217&amp;session=60679ec97dfd8e96885c0cbe0e61b143&amp;hostname=139.28.41.7</t>
  </si>
  <si>
    <t>https://sds.chemicalsafety.com/sds/pda/msds/getpdf.ashx?action=msdsdocument&amp;auth=200C200C200C200C2008207A200D2078200C200C200C200C200C200C200C200C200C2008&amp;param1=ZmRwLjFfNTk5OTAzMTNORQ==&amp;unique=1678136283&amp;session=60679ec97dfd8e96885c0cbe0e61b143&amp;hostname=139.28.41.7</t>
  </si>
  <si>
    <t>https://sds.chemicalsafety.com/sds/pda/msds/getpdf.ashx?action=msdsdocument&amp;auth=200C200C200C200C2008207A200D2078200C200C200C200C200C200C200C200C200C2008&amp;param1=ZmRwLjFfMzg2MzUxMTNORQ==&amp;unique=1678136282&amp;session=60679ec97dfd8e96885c0cbe0e61b143&amp;hostname=139.28.41.7</t>
  </si>
  <si>
    <t>https://sds.chemicalsafety.com/sds/pda/msds/getpdf.ashx?action=msdsdocument&amp;auth=200C200C200C200C2008207A200D2078200C200C200C200C200C200C200C200C200C2008&amp;param1=ZmRwLjFfMTkzNzQ1MjNORQ==&amp;unique=1678136375&amp;session=60679ec97dfd8e96885c0cbe0e61b143&amp;hostname=139.28.41.7</t>
  </si>
  <si>
    <t>Pentane</t>
  </si>
  <si>
    <t>109-66-0</t>
  </si>
  <si>
    <t>72.15</t>
  </si>
  <si>
    <t>https://sds.chemicalsafety.com/sds/pda/msds/getpdf.ashx?action=msdsdocument&amp;auth=200C200C200C200C2008207A200D2078200C200C200C200C200C200C200C200C200C2008&amp;param1=ZmRwLjFfNDc0NTgwMDNORQ==&amp;unique=1678217672&amp;session=ffe609ad4d87d36f4049e78c6027dbfe&amp;hostname=139.28.41.7</t>
  </si>
  <si>
    <t>https://sds.chemicalsafety.com/sds/pda/msds/getpdf.ashx?action=msdsdocument&amp;auth=200C200C200C200C2008207A200D2078200C200C200C200C200C200C200C200C200C2008&amp;param1=ZmRwLjFfODAwNzAzMTNORQ==&amp;unique=1678217828&amp;session=ffe609ad4d87d36f4049e78c6027dbfe&amp;hostname=139.28.41.7</t>
  </si>
  <si>
    <t>https://sds.chemicalsafety.com/sds/pda/msds/getpdf.ashx?action=msdsdocument&amp;auth=200C200C200C200C2008207A200D2078200C200C200C200C200C200C200C200C200C2008&amp;param1=ZmRwLjFfNDQwODQ1MjNORQ==&amp;unique=1678217917&amp;session=ffe609ad4d87d36f4049e78c6027dbfe&amp;hostname=139.28.41.7</t>
  </si>
  <si>
    <t>https://sds.chemicalsafety.com/sds/pda/msds/getpdf.ashx?action=msdsdocument&amp;auth=200C200C200C200C2008207A200D2078200C200C200C200C200C200C200C200C200C2008&amp;param1=ZmRwLjFfMDMyNzg1MDNORQ==&amp;unique=1678217960&amp;session=ffe609ad4d87d36f4049e78c6027dbfe&amp;hostname=139.28.41.7</t>
  </si>
  <si>
    <t>1-Hexene</t>
  </si>
  <si>
    <t>592-41-6</t>
  </si>
  <si>
    <t>84.16</t>
  </si>
  <si>
    <t>https://sds.chemicalsafety.com/sds/pda/msds/getpdf.ashx?action=msdsdocument&amp;auth=200C200C200C200C2008207A200D2078200C200C200C200C200C200C200C200C200C2008&amp;param1=ZmRwLjFfNTQ2MjMwMDNORQ==&amp;unique=1678274833&amp;session=16a6a8da7e51bf4b79e724bfec6661d4&amp;hostname=139.28.41.7</t>
  </si>
  <si>
    <t>https://sds.chemicalsafety.com/sds/pda/msds/getpdf.ashx?action=msdsdocument&amp;auth=200C200C200C200C2008207A200D2078200C200C200C200C200C200C200C200C200C2008&amp;param1=ZmRwLjFfNjI4MTEzMTNORQ==&amp;unique=1678274930&amp;session=16a6a8da7e51bf4b79e724bfec6661d4&amp;hostname=139.28.41.7</t>
  </si>
  <si>
    <t>https://sds.chemicalsafety.com/sds/pda/msds/getpdf.ashx?action=msdsdocument&amp;auth=200C200C200C200C2008207A200D2078200C200C200C200C200C200C200C200C200C2008&amp;param1=ZmRwLjFfNjgxMzYxMTNORQ==&amp;unique=1678274982&amp;session=16a6a8da7e51bf4b79e724bfec6661d4&amp;hostname=139.28.41.7</t>
  </si>
  <si>
    <t>https://sds.chemicalsafety.com/sds/pda/msds/getpdf.ashx?action=msdsdocument&amp;auth=200C200C200C200C2008207A200D2078200C200C200C200C200C200C200C200C200C2008&amp;param1=ZmRwLjFfMjEyODAyMjNORQ==&amp;unique=1678275045&amp;session=16a6a8da7e51bf4b79e724bfec6661d4&amp;hostname=139.28.41.7</t>
  </si>
  <si>
    <t>Oleyl alcohol</t>
  </si>
  <si>
    <t>143-28-2</t>
  </si>
  <si>
    <t>268.48</t>
  </si>
  <si>
    <t>https://sds.chemicalsafety.com/sds/pda/msds/getpdf.ashx?action=msdsdocument&amp;auth=200C200C200C200C2008207A200D2078200C200C200C200C200C200C200C200C200C2008&amp;param1=ZmRwLjFfNDAzNDM2MDNORQ==&amp;unique=1678276325&amp;session=16a6a8da7e51bf4b79e724bfec6661d4&amp;hostname=139.28.41.7</t>
  </si>
  <si>
    <t>https://sds.chemicalsafety.com/sds/pda/msds/getpdf.ashx?action=msdsdocument&amp;auth=200C200C200C200C2008207A200D2078200C200C200C200C200C200C200C200C200C2008&amp;param1=ZmRwLjFfMTQ5NDAzMTNORQ==&amp;unique=1678276401&amp;session=16a6a8da7e51bf4b79e724bfec6661d4&amp;hostname=139.28.41.7</t>
  </si>
  <si>
    <t>https://sds.chemicalsafety.com/sds/pda/msds/getpdf.ashx?action=msdsdocument&amp;auth=200C200C200C200C2008207A200D2078200C200C200C200C200C200C200C200C200C2008&amp;param1=ZmRwLjFfNTMwMTYxMTNORQ==&amp;unique=1678276456&amp;session=16a6a8da7e51bf4b79e724bfec6661d4&amp;hostname=139.28.41.7</t>
  </si>
  <si>
    <t>https://sds.chemicalsafety.com/sds/pda/msds/getpdf.ashx?action=msdsdocument&amp;auth=200C200C200C200C2008207A200D2078200C200C200C200C200C200C200C200C200C2008&amp;param1=ZmRwLjFfNzkwODQ1MjNORQ==&amp;unique=1678276494&amp;session=16a6a8da7e51bf4b79e724bfec6661d4&amp;hostname=139.28.41.7</t>
  </si>
  <si>
    <t>4-Methyl-2-pentanone</t>
  </si>
  <si>
    <t>108-10-1</t>
  </si>
  <si>
    <t>100.16</t>
  </si>
  <si>
    <t>https://sds.chemicalsafety.com/sds/pda/msds/getpdf.ashx?action=msdsdocument&amp;auth=200C200C200C200C2008207A200D2078200C200C200C200C200C200C200C200C200C2008&amp;param1=ZmRwLjFfMDk3MTQxMjNORQ==&amp;unique=1678354428&amp;session=2751172db67a17ce680fd5a8642fbf45&amp;hostname=139.28.41.7</t>
  </si>
  <si>
    <t>https://sds.chemicalsafety.com/sds/pda/msds/getpdf.ashx?action=msdsdocument&amp;auth=200C200C200C200C2008207A200D2078200C200C200C200C200C200C200C200C200C2008&amp;param1=ZmRwLjFfODIwNjkyMTNORQ==&amp;unique=1678354521&amp;session=2751172db67a17ce680fd5a8642fbf45&amp;hostname=139.28.41.7</t>
  </si>
  <si>
    <t>https://sds.chemicalsafety.com/sds/pda/msds/getpdf.ashx?action=msdsdocument&amp;auth=200C200C200C200C2008207A200D2078200C200C200C200C200C200C200C200C200C2008&amp;param1=ZmRwLjFfNzk5Nzg1MDNORQ==&amp;unique=1678354597&amp;session=2751172db67a17ce680fd5a8642fbf45&amp;hostname=139.28.41.7</t>
  </si>
  <si>
    <t>https://sds.chemicalsafety.com/sds/pda/msds/getpdf.ashx?action=msdsdocument&amp;auth=200C200C200C200C2008207A200D2078200C200C200C200C200C200C200C200C200C2008&amp;param1=ZmRwLjFfODE1NzQ1MjNORQ==&amp;unique=1678354661&amp;session=2751172db67a17ce680fd5a8642fbf45&amp;hostname=139.28.41.7</t>
  </si>
  <si>
    <t>Diethyl carbonate</t>
  </si>
  <si>
    <t>105-58-8</t>
  </si>
  <si>
    <t>118.13</t>
  </si>
  <si>
    <t>https://sds.chemicalsafety.com/sds/pda/msds/getpdf.ashx?action=msdsdocument&amp;auth=200C200C200C200C2008207A200D2078200C200C200C200C200C200C200C200C200C2008&amp;param1=ZmRwLjFfMTEyNjg2MDNORQ==&amp;unique=1678366239&amp;session=2430283b0df3d656d5ac4650fb9d03d8&amp;hostname=78.8.217.118</t>
  </si>
  <si>
    <t>https://sds.chemicalsafety.com/sds/pda/msds/getpdf.ashx?action=msdsdocument&amp;auth=200C200C200C200C2008207A200D2078200C200C200C200C200C200C200C200C200C2008&amp;param1=ZmRwLjFfNTI1NTUxMTNORQ==&amp;unique=1678366239&amp;session=2430283b0df3d656d5ac4650fb9d03d8&amp;hostname=78.8.217.118</t>
  </si>
  <si>
    <t>https://sds.chemicalsafety.com/sds/pda/msds/getpdf.ashx?action=msdsdocument&amp;auth=200C200C200C200C2008207A200D2078200C200C200C200C200C200C200C200C200C2008&amp;param1=ZmRwLjFfMzI3MTAzMTNORQ==&amp;unique=1678366245&amp;session=2430283b0df3d656d5ac4650fb9d03d8&amp;hostname=78.8.217.118</t>
  </si>
  <si>
    <t>Spectrum Chemical Mfg. Corp</t>
  </si>
  <si>
    <t>https://sds.chemicalsafety.com/sds/pda/msds/getpdf.ashx?action=msdsdocument&amp;auth=200C200C200C200C2008207A200D2078200C200C200C200C200C200C200C200C200C2008&amp;param1=ZmRwLjFfOTA5Nzk3MjNORQ==&amp;unique=1678366241&amp;session=2430283b0df3d656d5ac4650fb9d03d8&amp;hostname=78.8.217.118</t>
  </si>
  <si>
    <t xml:space="preserve"> γ-Decalactone</t>
  </si>
  <si>
    <t>706-14-9</t>
  </si>
  <si>
    <t>170.25</t>
  </si>
  <si>
    <t>https://sds.chemicalsafety.com/sds/pda/msds/getpdf.ashx?action=msdsdocument&amp;auth=200C200C200C200C2008207A200D2078200C200C200C200C200C200C200C200C200C2008&amp;param1=ZmRwLjFfNjYxNjgxMjNORQ==&amp;unique=1676925701&amp;session=557fdb86592034636826dc01208cc657&amp;hostname=139.28.41.7</t>
  </si>
  <si>
    <t>https://sds.chemicalsafety.com/sds/pda/msds/getpdf.ashx?action=msdsdocument&amp;auth=200C200C200C200C2008207A200D2078200C200C200C200C200C200C200C200C200C2008&amp;param1=ZmRwLjFfOTgwMTYxMTNORQ==&amp;unique=1676925869&amp;session=557fdb86592034636826dc01208cc657&amp;hostname=139.28.41.7</t>
  </si>
  <si>
    <t>https://sds.chemicalsafety.com/sds/pda/msds/getpdf.ashx?action=msdsdocument&amp;auth=200C200C200C200C2008207A200D2078200C200C200C200C200C200C200C200C200C2008&amp;param1=ZmRwLjFfMzg5MTAzMTNORQ==&amp;unique=1676925949&amp;session=557fdb86592034636826dc01208cc657&amp;hostname=139.28.41.7</t>
  </si>
  <si>
    <t>(2-Hydroxypropyl)-β-cyclodextrin</t>
  </si>
  <si>
    <t>128446-35-5</t>
  </si>
  <si>
    <t>https://sds.chemicalsafety.com/sds/pda/msds/getpdf.ashx?action=msdsdocument&amp;auth=200C200C200C200C2008207A200D2078200C200C200C200C200C200C200C200C200C2008&amp;param1=ZmRwLjFfODIwNDgxMjNORQ==&amp;unique=1676929302&amp;session=557fdb86592034636826dc01208cc657&amp;hostname=139.28.41.7</t>
  </si>
  <si>
    <t>https://sds.chemicalsafety.com/sds/pda/msds/getpdf.ashx?action=msdsdocument&amp;auth=200C200C200C200C2008207A200D2078200C200C200C200C200C200C200C200C200C2008&amp;param1=ZmRwLjFfMDg4NTEzMTNORQ==&amp;unique=1676929475&amp;session=557fdb86592034636826dc01208cc657&amp;hostname=139.28.41.7</t>
  </si>
  <si>
    <t>https://sds.chemicalsafety.com/sds/pda/msds/getpdf.ashx?action=msdsdocument&amp;auth=200C200C200C200C2008207A200D2078200C200C200C200C200C200C200C200C200C2008&amp;param1=ZmRwLjFfMDcxNjg1MDNORQ==&amp;unique=1676929641&amp;session=557fdb86592034636826dc01208cc657&amp;hostname=139.28.41.7</t>
  </si>
  <si>
    <t>(S)-(−)-Limonene</t>
  </si>
  <si>
    <t>5989-54-8</t>
  </si>
  <si>
    <t>136.23</t>
  </si>
  <si>
    <t>https://sds.chemicalsafety.com/sds/pda/msds/getpdf.ashx?action=msdsdocument&amp;auth=200C200C200C200C2008207A200D2078200C200C200C200C200C200C200C200C200C2008&amp;param1=ZmRwLjJfNDk3MDY2MDNORQ==&amp;unique=1677158065&amp;session=6365fb7a9edc69f8e4517c7c8da680ed&amp;hostname=78.8.217.118</t>
  </si>
  <si>
    <t>https://sds.chemicalsafety.com/sds/pda/msds/getpdf.ashx?action=msdsdocument&amp;auth=200C200C200C200C2008207A200D2078200C200C200C200C200C200C200C200C200C2008&amp;param1=ZmRwLjFfNDE1MTYxMTNORQ==&amp;unique=1677158071&amp;session=6365fb7a9edc69f8e4517c7c8da680ed&amp;hostname=78.8.217.118</t>
  </si>
  <si>
    <t>https://sds.chemicalsafety.com/sds/pda/msds/getpdf.ashx?action=msdsdocument&amp;auth=200C200C200C200C2008207A200D2078200C200C200C200C200C200C200C200C200C2008&amp;param1=ZmRwLjFfNDI0OTAzMTNORQ==&amp;unique=1677158073&amp;session=6365fb7a9edc69f8e4517c7c8da680ed&amp;hostname=78.8.217.118</t>
  </si>
  <si>
    <t>1,1,1-Trichloro-2-methyl-2-propanol hemihydrate</t>
  </si>
  <si>
    <t>6001-64-5</t>
  </si>
  <si>
    <t>186.46</t>
  </si>
  <si>
    <t>https://sds.chemicalsafety.com/sds/pda/msds/getpdf.ashx?action=msdsdocument&amp;auth=200C200C200C200C2008207A200D2078200C200C200C200C200C200C200C200C200C2008&amp;param1=ZmRwLjFfNzAyMTQ2MDNORQ==&amp;unique=1677534965&amp;session=f99c59d06bf130d9b71feb3ce96b8ec3&amp;hostname=139.28.41.7</t>
  </si>
  <si>
    <t>https://sds.chemicalsafety.com/sds/pda/msds/getpdf.ashx?action=msdsdocument&amp;auth=200C200C200C200C2008207A200D2078200C200C200C200C200C200C200C200C200C2008&amp;param1=ZmRwLjFfNjI2MTYxMTNORQ==&amp;unique=1677535074&amp;session=f99c59d06bf130d9b71feb3ce96b8ec3&amp;hostname=139.28.41.7</t>
  </si>
  <si>
    <t>https://sds.chemicalsafety.com/sds/pda/msds/getpdf.ashx?action=msdsdocument&amp;auth=200C200C200C200C2008207A200D2078200C200C200C200C200C200C200C200C200C2008&amp;param1=ZmRwLjFfMjM4OTAzMTNORQ==&amp;unique=1677535135&amp;session=f99c59d06bf130d9b71feb3ce96b8ec3&amp;hostname=139.28.41.7</t>
  </si>
  <si>
    <t>2,2,4-Trimethylpentane</t>
  </si>
  <si>
    <t>540-84-1</t>
  </si>
  <si>
    <t>114.23</t>
  </si>
  <si>
    <t>https://sds.chemicalsafety.com/sds/pda/msds/getpdf.ashx?action=msdsdocument&amp;auth=200C200C200C200C2008207A200D2078200C200C200C200C200C200C200C200C200C2008&amp;param1=ZmRwLjJfODg5MDI0MDNORQ==&amp;unique=1676932842&amp;session=557fdb86592034636826dc01208cc657&amp;hostname=139.28.41.7</t>
  </si>
  <si>
    <t>https://sds.chemicalsafety.com/sds/pda/msds/getpdf.ashx?action=msdsdocument&amp;auth=200C200C200C200C2008207A200D2078200C200C200C200C200C200C200C200C200C2008&amp;param1=ZmRwLjFfMDk0NTYxMTNORQ==&amp;unique=1676933035&amp;session=557fdb86592034636826dc01208cc657&amp;hostname=139.28.41.7</t>
  </si>
  <si>
    <t>https://sds.chemicalsafety.com/sds/pda/msds/getpdf.ashx?action=msdsdocument&amp;auth=200C200C200C200C2008207A200D2078200C200C200C200C200C200C200C200C200C2008&amp;param1=ZmRwLjFfMzY1MjEzMTNORQ==&amp;unique=1676933142&amp;session=557fdb86592034636826dc01208cc657&amp;hostname=139.28.41.7</t>
  </si>
  <si>
    <t>3-Methyl-1,2-cyclopentanedione</t>
  </si>
  <si>
    <t>765-70-8</t>
  </si>
  <si>
    <t xml:space="preserve">solid </t>
  </si>
  <si>
    <t>112.13</t>
  </si>
  <si>
    <t>https://sds.chemicalsafety.com/sds/pda/msds/getpdf.ashx?action=msdsdocument&amp;auth=200C200C200C200C2008207A200D2078200C200C200C200C200C200C200C200C200C2008&amp;param1=ZmRwLjFfMzMwMTQ2MDNORQ==&amp;unique=1676929932&amp;session=9c1a704466e3bae6447bfa7b329f5889&amp;hostname=78.8.217.118</t>
  </si>
  <si>
    <t>https://sds.chemicalsafety.com/sds/pda/msds/getpdf.ashx?action=msdsdocument&amp;auth=200C200C200C200C2008207A200D2078200C200C200C200C200C200C200C200C200C2008&amp;param1=ZmRwLjFfMTk0MTYxMTNORQ==&amp;unique=1676929935&amp;session=9c1a704466e3bae6447bfa7b329f5889&amp;hostname=78.8.217.118</t>
  </si>
  <si>
    <t>https://sds.chemicalsafety.com/sds/pda/msds/getpdf.ashx?action=msdsdocument&amp;auth=200C200C200C200C2008207A200D2078200C200C200C200C200C200C200C200C200C2008&amp;param1=ZmRwLjFfMTg0OTgyMTNORQ==&amp;unique=1676929938&amp;session=9c1a704466e3bae6447bfa7b329f5889&amp;hostname=78.8.217.118</t>
  </si>
  <si>
    <t>4-Chloro-7-nitrobenzofurazan</t>
  </si>
  <si>
    <t>10199-89-0</t>
  </si>
  <si>
    <t>199.55</t>
  </si>
  <si>
    <t>https://sds.chemicalsafety.com/sds/pda/msds/getpdf.ashx?action=msdsdocument&amp;auth=200C200C200C200C2008207A200D2078200C200C200C200C200C200C200C200C200C2008&amp;param1=ZmRwLjFfMTE5ODQwMDNORQ==&amp;unique=1676978766&amp;session=23742bc2319efd3fb56ee581bcf57170&amp;hostname=139.28.41.7</t>
  </si>
  <si>
    <t>https://sds.chemicalsafety.com/sds/pda/msds/getpdf.ashx?action=msdsdocument&amp;auth=200C200C200C200C2008207A200D2078200C200C200C200C200C200C200C200C200C2008&amp;param1=ZmRwLjFfOTg3OTIxMTNORQ==&amp;unique=1676979112&amp;session=23742bc2319efd3fb56ee581bcf57170&amp;hostname=139.28.41.7</t>
  </si>
  <si>
    <t>https://sds.chemicalsafety.com/sds/pda/msds/getpdf.ashx?action=msdsdocument&amp;auth=200C200C200C200C2008207A200D2078200C200C200C200C200C200C200C200C200C2008&amp;param1=ZmRwLjFfNTk0NDkyMTNORQ==&amp;unique=1676979179&amp;session=23742bc2319efd3fb56ee581bcf57170&amp;hostname=139.28.41.7</t>
  </si>
  <si>
    <t>5,7-Dihydroxy-4-methylcoumarin</t>
  </si>
  <si>
    <t>2107-76-8</t>
  </si>
  <si>
    <t>192.17</t>
  </si>
  <si>
    <t>02.20.2022</t>
  </si>
  <si>
    <t>https://sds.chemicalsafety.com/sds/pda/msds/getpdf.ashx?action=msdsdocument&amp;auth=200C200C200C200C2008207A200D2078200C200C200C200C200C200C200C200C200C2008&amp;param1=ZmRwLjFfNjUxNTI2MDNORQ==&amp;unique=1677495585&amp;session=49305c2cf7bf8e5ab1ba6b83c8fc70df&amp;hostname=139.28.41.7</t>
  </si>
  <si>
    <t>https://sds.chemicalsafety.com/sds/pda/msds/getpdf.ashx?action=msdsdocument&amp;auth=200C200C200C200C2008207A200D2078200C200C200C200C200C200C200C200C200C2008&amp;param1=ZmRwLjFfMTkyNDQyMTNORQ==&amp;unique=1677495706&amp;session=49305c2cf7bf8e5ab1ba6b83c8fc70df&amp;hostname=139.28.41.7</t>
  </si>
  <si>
    <t>https://sds.chemicalsafety.com/sds/pda/msds/getpdf.ashx?action=msdsdocument&amp;auth=200C200C200C200C2008207A200D2078200C200C200C200C200C200C200C200C200C2008&amp;param1=ZmRwLjFfMzkzODkyMTNORQ==&amp;unique=1677495789&amp;session=49305c2cf7bf8e5ab1ba6b83c8fc70df&amp;hostname=139.28.41.7</t>
  </si>
  <si>
    <t>7,8-Dihydroxy-4-methylcoumarin</t>
  </si>
  <si>
    <t>2107-77-9</t>
  </si>
  <si>
    <t>https://sds.chemicalsafety.com/sds/pda/msds/getpdf.ashx?action=msdsdocument&amp;auth=200C200C200C200C2008207A200D2078200C200C200C200C200C200C200C200C200C2008&amp;param1=ZmRwLjFfMTc4NDI2MDNORQ==&amp;unique=1677496832&amp;session=49305c2cf7bf8e5ab1ba6b83c8fc70df&amp;hostname=139.28.41.7</t>
  </si>
  <si>
    <t>https://sds.chemicalsafety.com/sds/pda/msds/getpdf.ashx?action=msdsdocument&amp;auth=200C200C200C200C2008207A200D2078200C200C200C200C200C200C200C200C200C2008&amp;param1=ZmRwLjFfOTAzOTUxMTNORQ==&amp;unique=1677496928&amp;session=49305c2cf7bf8e5ab1ba6b83c8fc70df&amp;hostname=139.28.41.7</t>
  </si>
  <si>
    <t>https://sds.chemicalsafety.com/sds/pda/msds/getpdf.ashx?action=msdsdocument&amp;auth=200C200C200C200C2008207A200D2078200C200C200C200C200C200C200C200C200C2008&amp;param1=ZmRwLjFfNTI3NzkyMTNORQ==&amp;unique=1677497026&amp;session=49305c2cf7bf8e5ab1ba6b83c8fc70df&amp;hostname=139.28.41.7</t>
  </si>
  <si>
    <t>Acetanilide</t>
  </si>
  <si>
    <t>103-84-4</t>
  </si>
  <si>
    <t>135.16</t>
  </si>
  <si>
    <t>https://sds.chemicalsafety.com/sds/pda/msds/getpdf.ashx?action=msdsdocument&amp;auth=200C200C200C200C2008207A200D2078200C200C200C200C200C200C200C200C200C2008&amp;param1=ZmRwLjJfNzk3NTM2MDNORQ==&amp;unique=1676990972&amp;session=23742bc2319efd3fb56ee581bcf57170&amp;hostname=139.28.41.7</t>
  </si>
  <si>
    <t>https://sds.chemicalsafety.com/sds/pda/msds/getpdf.ashx?action=msdsdocument&amp;auth=200C200C200C200C2008207A200D2078200C200C200C200C200C200C200C200C200C2008&amp;param1=ZmRwLjFfMDk2NzkyMTNORQ==&amp;unique=1676991098&amp;session=23742bc2319efd3fb56ee581bcf57170&amp;hostname=139.28.41.7</t>
  </si>
  <si>
    <t>https://sds.chemicalsafety.com/sds/pda/msds/getpdf.ashx?action=msdsdocument&amp;auth=200C200C200C200C2008207A200D2078200C200C200C200C200C200C200C200C200C2008&amp;param1=ZmRwLjFfOTQzNjA1MjNORQ==&amp;unique=1676991165&amp;session=23742bc2319efd3fb56ee581bcf57170&amp;hostname=139.28.41.7</t>
  </si>
  <si>
    <t>Acetonitrile</t>
  </si>
  <si>
    <t>75-05-8</t>
  </si>
  <si>
    <t>41.05</t>
  </si>
  <si>
    <t>https://sds.chemicalsafety.com/sds/pda/msds/getpdf.ashx?action=msdsdocument&amp;auth=200C200C200C200C2008207A200D2078200C200C200C200C200C200C200C200C200C2008&amp;param1=ZmRwLjRfNjk3NDgxMjNORQ==&amp;unique=1676993904&amp;session=23742bc2319efd3fb56ee581bcf57170&amp;hostname=139.28.41.7</t>
  </si>
  <si>
    <t>https://sds.chemicalsafety.com/sds/pda/msds/getpdf.ashx?action=msdsdocument&amp;auth=200C200C200C200C2008207A200D2078200C200C200C200C200C200C200C200C200C2008&amp;param1=ZmRwLjFfMDUyODkyMTNORQ==&amp;unique=1676994025&amp;session=23742bc2319efd3fb56ee581bcf57170&amp;hostname=139.28.41.7</t>
  </si>
  <si>
    <t>https://sds.chemicalsafety.com/sds/pda/msds/getpdf.ashx?action=msdsdocument&amp;auth=200C200C200C200C2008207A200D2078200C200C200C200C200C200C200C200C200C2008&amp;param1=ZmRwLjFfMzI2Nzg1MDNORQ==&amp;unique=1676994634&amp;session=23742bc2319efd3fb56ee581bcf57170&amp;hostname=139.28.41.7</t>
  </si>
  <si>
    <t>α-Cyclodextrin</t>
  </si>
  <si>
    <t>10016-20-3</t>
  </si>
  <si>
    <t>972.84</t>
  </si>
  <si>
    <t>https://sds.chemicalsafety.com/sds/pda/msds/getpdf.ashx?action=msdsdocument&amp;auth=200C200C200C200C2008207A200D2078200C200C200C200C200C200C200C200C200C2008&amp;param1=ZmRwLjFfMTE1ODgxMjNORQ==&amp;unique=1677065345&amp;session=21623f89b354e08589e0ade18e06e2bb&amp;hostname=139.28.41.7</t>
  </si>
  <si>
    <t>https://sds.chemicalsafety.com/sds/pda/msds/getpdf.ashx?action=msdsdocument&amp;auth=200C200C200C200C2008207A200D2078200C200C200C200C200C200C200C200C200C2008&amp;param1=ZmRwLjFfODM1NTkyMTNORQ==&amp;unique=1677065503&amp;session=21623f89b354e08589e0ade18e06e2bb&amp;hostname=139.28.41.7</t>
  </si>
  <si>
    <t>https://sds.chemicalsafety.com/sds/pda/msds/getpdf.ashx?action=msdsdocument&amp;auth=200C200C200C200C2008207A200D2078200C200C200C200C200C200C200C200C200C2008&amp;param1=ZmRwLjFfMDQ2NTQ1MjNORQ==&amp;unique=1677065629&amp;session=21623f89b354e08589e0ade18e06e2bb&amp;hostname=139.28.41.7</t>
  </si>
  <si>
    <t>Ammonium sulfate</t>
  </si>
  <si>
    <t>7783-20-2</t>
  </si>
  <si>
    <t>132.14</t>
  </si>
  <si>
    <t>https://sds.chemicalsafety.com/sds/pda/msds/getpdf.ashx?action=msdsdocument&amp;auth=200C200C200C200C2008207A200D2078200C200C200C200C200C200C200C200C200C2008&amp;param1=ZmRwLjFfMDc5NDgxMjNORQ==&amp;unique=1677071813&amp;session=6ea14deee4aa445e7572ca8b582550dc&amp;hostname=139.28.41.7</t>
  </si>
  <si>
    <t>https://sds.chemicalsafety.com/sds/pda/msds/getpdf.ashx?action=msdsdocument&amp;auth=200C200C200C200C2008207A200D2078200C200C200C200C200C200C200C200C200C2008&amp;param1=ZmRwLjFfOTkwMDAzMTNORQ==&amp;unique=1677071958&amp;session=6ea14deee4aa445e7572ca8b582550dc&amp;hostname=139.28.41.7</t>
  </si>
  <si>
    <t>https://sds.chemicalsafety.com/sds/pda/msds/getpdf.ashx?action=msdsdocument&amp;auth=200C200C200C200C2008207A200D2078200C200C200C200C200C200C200C200C200C2008&amp;param1=ZmRwLjFfNzE2NzI5MDNORQ==&amp;unique=1677072024&amp;session=6ea14deee4aa445e7572ca8b582550dc&amp;hostname=139.28.41.7</t>
  </si>
  <si>
    <t>Amoxicillin trihydrate</t>
  </si>
  <si>
    <t>61336-70-7</t>
  </si>
  <si>
    <t>419.5</t>
  </si>
  <si>
    <t>https://sds.chemicalsafety.com/sds/pda/msds/getpdf.ashx?action=msdsdocument&amp;auth=200C200C200C200C2008207A200D2078200C200C200C200C200C200C200C200C200C2008&amp;param1=ZmRwLjFfMDY4MjE0MDNORQ==&amp;unique=1677072208&amp;session=6ea14deee4aa445e7572ca8b582550dc&amp;hostname=139.28.41.7</t>
  </si>
  <si>
    <t>https://sds.chemicalsafety.com/sds/pda/msds/getpdf.ashx?action=msdsdocument&amp;auth=200C200C200C200C2008207A200D2078200C200C200C200C200C200C200C200C200C2008&amp;param1=ZmRwLjFfMTk2NDkyMTNORQ==&amp;unique=1677072312&amp;session=6ea14deee4aa445e7572ca8b582550dc&amp;hostname=139.28.41.7</t>
  </si>
  <si>
    <t>https://sds.chemicalsafety.com/sds/pda/msds/getpdf.ashx?action=msdsdocument&amp;auth=200C200C200C200C2008207A200D2078200C200C200C200C200C200C200C200C200C2008&amp;param1=ZmRwLjFfOTI0NDQ1MjNORQ==&amp;unique=1677072381&amp;session=6ea14deee4aa445e7572ca8b582550dc&amp;hostname=139.28.41.7</t>
  </si>
  <si>
    <t>Aniline</t>
  </si>
  <si>
    <t>62-53-3</t>
  </si>
  <si>
    <t>93.13</t>
  </si>
  <si>
    <t>https://sds.chemicalsafety.com/sds/pda/msds/getpdf.ashx?action=msdsdocument&amp;auth=200C200C200C200C2008207A200D2078200C200C200C200C200C200C200C200C200C2008&amp;param1=ZmRwLjFfNzcyODg2MDNORQ==&amp;unique=1677072749&amp;session=6ea14deee4aa445e7572ca8b582550dc&amp;hostname=139.28.41.7</t>
  </si>
  <si>
    <t>https://sds.chemicalsafety.com/sds/pda/msds/getpdf.ashx?action=msdsdocument&amp;auth=200C200C200C200C2008207A200D2078200C200C200C200C200C200C200C200C200C2008&amp;param1=ZmRwLjFfMjM1ODkyMTNORQ==&amp;unique=1677072877&amp;session=6ea14deee4aa445e7572ca8b582550dc&amp;hostname=139.28.41.7</t>
  </si>
  <si>
    <t>https://sds.chemicalsafety.com/sds/pda/msds/getpdf.ashx?action=msdsdocument&amp;auth=200C200C200C200C2008207A200D2078200C200C200C200C200C200C200C200C200C2008&amp;param1=ZmRwLjFfOTA1MjkxMDNORQ==&amp;unique=1677073019&amp;session=6ea14deee4aa445e7572ca8b582550dc&amp;hostname=139.28.41.7</t>
  </si>
  <si>
    <t>Anisole</t>
  </si>
  <si>
    <t>100-66-3</t>
  </si>
  <si>
    <t>108.14</t>
  </si>
  <si>
    <t>https://sds.chemicalsafety.com/sds/pda/msds/getpdf.ashx?action=msdsdocument&amp;auth=200C200C200C200C2008207A200D2078200C200C200C200C200C200C200C200C200C2008&amp;param1=ZmRwLjFfNzQyNjgxMjNORQ==&amp;unique=1677073222&amp;session=6ea14deee4aa445e7572ca8b582550dc&amp;hostname=139.28.41.7</t>
  </si>
  <si>
    <t>https://sds.chemicalsafety.com/sds/pda/msds/getpdf.ashx?action=msdsdocument&amp;auth=200C200C200C200C2008207A200D2078200C200C200C200C200C200C200C200C200C2008&amp;param1=ZmRwLjFfMjg3ODkyMTNORQ==&amp;unique=1677073335&amp;session=6ea14deee4aa445e7572ca8b582550dc&amp;hostname=139.28.41.7</t>
  </si>
  <si>
    <t>https://sds.chemicalsafety.com/sds/pda/msds/getpdf.ashx?action=msdsdocument&amp;auth=200C200C200C200C2008207A200D2078200C200C200C200C200C200C200C200C200C2008&amp;param1=ZmRwLjFfNjQ0NzQ1MjNORQ==&amp;unique=1677073410&amp;session=6ea14deee4aa445e7572ca8b582550dc&amp;hostname=139.28.41.7</t>
  </si>
  <si>
    <t>Benzyl alcohol</t>
  </si>
  <si>
    <t>100-51-6</t>
  </si>
  <si>
    <t>https://sds.chemicalsafety.com/sds/pda/msds/getpdf.ashx?action=msdsdocument&amp;auth=200C200C200C200C2008207A200D2078200C200C200C200C200C200C200C200C200C2008&amp;param1=ZmRwLjJfMDMwNTgxMjNORQ==&amp;unique=1677108749&amp;session=6ea14deee4aa445e7572ca8b582550dc&amp;hostname=139.28.41.7</t>
  </si>
  <si>
    <t>https://sds.chemicalsafety.com/sds/pda/msds/getpdf.ashx?action=msdsdocument&amp;auth=200C200C200C200C2008207A200D2078200C200C200C200C200C200C200C200C200C2008&amp;param1=ZmRwLjFfNTg2MDAzMTNORQ==&amp;unique=1677108866&amp;session=6ea14deee4aa445e7572ca8b582550dc&amp;hostname=139.28.41.7</t>
  </si>
  <si>
    <t>https://sds.chemicalsafety.com/sds/pda/msds/getpdf.ashx?action=msdsdocument&amp;auth=200C200C200C200C2008207A200D2078200C200C200C200C200C200C200C200C200C2008&amp;param1=ZmRwLjFfMTE4MTkxMDNORQ==&amp;unique=1677108996&amp;session=6ea14deee4aa445e7572ca8b582550dc&amp;hostname=139.28.41.7</t>
  </si>
  <si>
    <t>Benzyl isobutyrate</t>
  </si>
  <si>
    <t>103-28-6</t>
  </si>
  <si>
    <t>178.23</t>
  </si>
  <si>
    <t>https://sds.chemicalsafety.com/sds/pda/msds/getpdf.ashx?action=msdsdocument&amp;auth=200C200C200C200C2008207A200D2078200C200C200C200C200C200C200C200C200C2008&amp;param1=ZmRwLjFfMzc1OTgxMjNORQ==&amp;unique=1677148713&amp;session=10158fc67466c96792c3f504b6473b73&amp;hostname=139.28.41.7</t>
  </si>
  <si>
    <t>https://sds.chemicalsafety.com/sds/pda/msds/getpdf.ashx?action=msdsdocument&amp;auth=200C200C200C200C2008207A200D2078200C200C200C200C200C200C200C200C200C2008&amp;param1=ZmRwLjFfMDQzODkyMTNORQ==&amp;unique=1677148856&amp;session=10158fc67466c96792c3f504b6473b73&amp;hostname=139.28.41.7</t>
  </si>
  <si>
    <t>https://sds.chemicalsafety.com/sds/pda/msds/getpdf.ashx?action=msdsdocument&amp;auth=200C200C200C200C2008207A200D2078200C200C200C200C200C200C200C200C200C2008&amp;param1=ZmRwLjFfMjMzMjYxMTNORQ==&amp;unique=1677148897&amp;session=10158fc67466c96792c3f504b6473b73&amp;hostname=139.28.41.7</t>
  </si>
  <si>
    <t>Butylbenzene</t>
  </si>
  <si>
    <t>104-51-8</t>
  </si>
  <si>
    <t>134.22</t>
  </si>
  <si>
    <t>https://sds.chemicalsafety.com/sds/pda/msds/getpdf.ashx?action=msdsdocument&amp;auth=200C200C200C200C2008207A200D2078200C200C200C200C200C200C200C200C200C2008&amp;param1=ZmRwLjFfNDE2NTMwMDNORQ==&amp;unique=1677150781&amp;session=10158fc67466c96792c3f504b6473b73&amp;hostname=139.28.41.7</t>
  </si>
  <si>
    <t>https://sds.chemicalsafety.com/sds/pda/msds/getpdf.ashx?action=msdsdocument&amp;auth=200C200C200C200C2008207A200D2078200C200C200C200C200C200C200C200C200C2008&amp;param1=ZmRwLjFfODA3NTAzMTNORQ==&amp;unique=1677150885&amp;session=10158fc67466c96792c3f504b6473b73&amp;hostname=139.28.41.7</t>
  </si>
  <si>
    <t>https://sds.chemicalsafety.com/sds/pda/msds/getpdf.ashx?action=msdsdocument&amp;auth=200C200C200C200C2008207A200D2078200C200C200C200C200C200C200C200C200C2008&amp;param1=ZmRwLjFfODQ4MTcxMTNORQ==&amp;unique=1677151384&amp;session=10158fc67466c96792c3f504b6473b73&amp;hostname=139.28.41.7</t>
  </si>
  <si>
    <t>Chlorhexidine</t>
  </si>
  <si>
    <t>55-56-1</t>
  </si>
  <si>
    <t>505.45</t>
  </si>
  <si>
    <t>https://sds.chemicalsafety.com/sds/pda/msds/getpdf.ashx?action=msdsdocument&amp;auth=200C200C200C200C2008207A200D2078200C200C200C200C200C200C200C200C200C2008&amp;param1=ZmRwLjFfMTYyMTQ2MDNORQ==&amp;unique=1677534712&amp;session=f99c59d06bf130d9b71feb3ce96b8ec3&amp;hostname=139.28.41.7</t>
  </si>
  <si>
    <t>https://sds.chemicalsafety.com/sds/pda/msds/getpdf.ashx?action=msdsdocument&amp;auth=200C200C200C200C2008207A200D2078200C200C200C200C200C200C200C200C200C2008&amp;param1=ZmRwLjFfNzE5OTYxMTNORQ==&amp;unique=1677534800&amp;session=f99c59d06bf130d9b71feb3ce96b8ec3&amp;hostname=139.28.41.7</t>
  </si>
  <si>
    <t>https://sds.chemicalsafety.com/sds/pda/msds/getpdf.ashx?action=msdsdocument&amp;auth=200C200C200C200C2008207A200D2078200C200C200C200C200C200C200C200C200C2008&amp;param1=ZmRwLjFfMDA2NTQ1MjNORQ==&amp;unique=1677534861&amp;session=f99c59d06bf130d9b71feb3ce96b8ec3&amp;hostname=139.28.41.7</t>
  </si>
  <si>
    <t>Clomipramine hydrochloride</t>
  </si>
  <si>
    <t>17321-77-6</t>
  </si>
  <si>
    <t>351.31</t>
  </si>
  <si>
    <t>https://sds.chemicalsafety.com/sds/pda/msds/getpdf.ashx?action=msdsdocument&amp;auth=200C200C200C200C2008207A200D2078200C200C200C200C200C200C200C200C200C2008&amp;param1=ZmRwLjFfNzc2MTYzMjNORQ==&amp;unique=1677165952&amp;session=10158fc67466c96792c3f504b6473b73&amp;hostname=139.28.41.7</t>
  </si>
  <si>
    <t>https://sds.chemicalsafety.com/sds/pda/msds/getpdf.ashx?action=msdsdocument&amp;auth=200C200C200C200C2008207A200D2078200C200C200C200C200C200C200C200C200C2008&amp;param1=ZmRwLjFfNTQwOTkyMTNORQ==&amp;unique=1677166057&amp;session=10158fc67466c96792c3f504b6473b73&amp;hostname=139.28.41.7</t>
  </si>
  <si>
    <t>https://sds.chemicalsafety.com/sds/pda/msds/getpdf.ashx?action=msdsdocument&amp;auth=200C200C200C200C2008207A200D2078200C200C200C200C200C200C200C200C200C2008&amp;param1=ZmRwLjFfNjAwNDMxMjNORQ==&amp;unique=1677166109&amp;session=10158fc67466c96792c3f504b6473b73&amp;hostname=139.28.41.7</t>
  </si>
  <si>
    <t>Crystal Violet</t>
  </si>
  <si>
    <t>548-62-9</t>
  </si>
  <si>
    <t>407.98</t>
  </si>
  <si>
    <t>https://sds.chemicalsafety.com/sds/pda/msds/getpdf.ashx?action=msdsdocument&amp;auth=200C200C200C200C2008207A200D2078200C200C200C200C200C200C200C200C200C2008&amp;param1=ZmRwLjFfMzM3MzgxMjNORQ==&amp;unique=1677498238&amp;session=49305c2cf7bf8e5ab1ba6b83c8fc70df&amp;hostname=139.28.41.7</t>
  </si>
  <si>
    <t>https://sds.chemicalsafety.com/sds/pda/msds/getpdf.ashx?action=msdsdocument&amp;auth=200C200C200C200C2008207A200D2078200C200C200C200C200C200C200C200C200C2008&amp;param1=ZmRwLjFfMTkxMDAzMTNORQ==&amp;unique=1677498339&amp;session=49305c2cf7bf8e5ab1ba6b83c8fc70df&amp;hostname=139.28.41.7</t>
  </si>
  <si>
    <t>https://sds.chemicalsafety.com/sds/pda/msds/getpdf.ashx?action=msdsdocument&amp;auth=200C200C200C200C2008207A200D2078200C200C200C200C200C200C200C200C200C2008&amp;param1=ZmRwLjFfNjc3NTUxMTNORQ==&amp;unique=1677498199&amp;session=49305c2cf7bf8e5ab1ba6b83c8fc70df&amp;hostname=139.28.41.7</t>
  </si>
  <si>
    <t>Desipramine hydrochloride</t>
  </si>
  <si>
    <t>58-28-6</t>
  </si>
  <si>
    <t>302.84</t>
  </si>
  <si>
    <t>https://sds.chemicalsafety.com/sds/pda/msds/getpdf.ashx?action=msdsdocument&amp;auth=200C200C200C200C2008207A200D2078200C200C200C200C200C200C200C200C200C2008&amp;param1=ZmRwLjFfNzQ3NjIzMjNORQ==&amp;unique=1677499165&amp;session=49305c2cf7bf8e5ab1ba6b83c8fc70df&amp;hostname=139.28.41.7</t>
  </si>
  <si>
    <t>https://sds.chemicalsafety.com/sds/pda/msds/getpdf.ashx?action=msdsdocument&amp;auth=200C200C200C200C2008207A200D2078200C200C200C200C200C200C200C200C200C2008&amp;param1=ZmRwLjFfMzkxMTcxMTNORQ==&amp;unique=1677499267&amp;session=49305c2cf7bf8e5ab1ba6b83c8fc70df&amp;hostname=139.28.41.7</t>
  </si>
  <si>
    <t>https://sds.chemicalsafety.com/sds/pda/msds/getpdf.ashx?action=msdsdocument&amp;auth=200C200C200C200C2008207A200D2078200C200C200C200C200C200C200C200C200C2008&amp;param1=ZmRwLjFfOTQ3NTQ1MjNORQ==&amp;unique=1677499359&amp;session=49305c2cf7bf8e5ab1ba6b83c8fc70df&amp;hostname=139.28.41.7</t>
  </si>
  <si>
    <t>D-Glucuronic acid</t>
  </si>
  <si>
    <t>6556-12-3</t>
  </si>
  <si>
    <t>194.14</t>
  </si>
  <si>
    <t>https://sds.chemicalsafety.com/sds/pda/msds/getpdf.ashx?action=msdsdocument&amp;auth=200C200C200C200C2008207A200D2078200C200C200C200C200C200C200C200C200C2008&amp;param1=ZmRwLjFfNjY4MTcwMDNORQ==&amp;unique=1677499717&amp;session=49305c2cf7bf8e5ab1ba6b83c8fc70df&amp;hostname=139.28.41.7</t>
  </si>
  <si>
    <t>https://sds.chemicalsafety.com/sds/pda/msds/getpdf.ashx?action=msdsdocument&amp;auth=200C200C200C200C2008207A200D2078200C200C200C200C200C200C200C200C200C2008&amp;param1=ZmRwLjFfMTIwMTMxMTNORQ==&amp;unique=1677499906&amp;session=49305c2cf7bf8e5ab1ba6b83c8fc70df&amp;hostname=139.28.41.7</t>
  </si>
  <si>
    <t>https://sds.chemicalsafety.com/sds/pda/msds/getpdf.ashx?action=msdsdocument&amp;auth=200C200C200C200C2008207A200D2078200C200C200C200C200C200C200C200C200C2008&amp;param1=ZmRwLjFfNjU3OTkyMTNORQ==&amp;unique=1677499949&amp;session=49305c2cf7bf8e5ab1ba6b83c8fc70df&amp;hostname=139.28.41.7</t>
  </si>
  <si>
    <t>Dichloromethane</t>
  </si>
  <si>
    <t>75-09-2</t>
  </si>
  <si>
    <t>84.93</t>
  </si>
  <si>
    <t>https://sds.chemicalsafety.com/sds/pda/msds/getpdf.ashx?action=msdsdocument&amp;auth=200C200C200C200C2008207A200D2078200C200C200C200C200C200C200C200C200C2008&amp;param1=ZmRwLjFfOTg0NzI0MDNORQ==&amp;unique=1677500333&amp;session=49305c2cf7bf8e5ab1ba6b83c8fc70df&amp;hostname=139.28.41.7</t>
  </si>
  <si>
    <t>https://sds.chemicalsafety.com/sds/pda/msds/getpdf.ashx?action=msdsdocument&amp;auth=200C200C200C200C2008207A200D2078200C200C200C200C200C200C200C200C200C2008&amp;param1=ZmRwLjFfODQ5Nzg1MDNORQ==&amp;unique=1677500459&amp;session=49305c2cf7bf8e5ab1ba6b83c8fc70df&amp;hostname=139.28.41.7</t>
  </si>
  <si>
    <t>https://sds.chemicalsafety.com/sds/pda/msds/getpdf.ashx?action=msdsdocument&amp;auth=200C200C200C200C2008207A200D2078200C200C200C200C200C200C200C200C200C2008&amp;param1=ZmRwLjFfMzEyMDAzMTNORQ==&amp;unique=1677500534&amp;session=49305c2cf7bf8e5ab1ba6b83c8fc70df&amp;hostname=139.28.41.7</t>
  </si>
  <si>
    <t>Diethylene glycol</t>
  </si>
  <si>
    <t>111-46-6</t>
  </si>
  <si>
    <t>106.12</t>
  </si>
  <si>
    <t>https://sds.chemicalsafety.com/sds/pda/msds/getpdf.ashx?action=msdsdocument&amp;auth=200C200C200C200C2008207A200D2078200C200C200C200C200C200C200C200C200C2008&amp;param1=ZmRwLjFfODY5MzgxMjNORQ==&amp;unique=1677532333&amp;session=f99c59d06bf130d9b71feb3ce96b8ec3&amp;hostname=139.28.41.7</t>
  </si>
  <si>
    <t>https://sds.chemicalsafety.com/sds/pda/msds/getpdf.ashx?action=msdsdocument&amp;auth=200C200C200C200C2008207A200D2078200C200C200C200C200C200C200C200C200C2008&amp;param1=ZmRwLjFfNTYwMDAzMTNORQ==&amp;unique=1677532504&amp;session=f99c59d06bf130d9b71feb3ce96b8ec3&amp;hostname=139.28.41.7</t>
  </si>
  <si>
    <t>https://sds.chemicalsafety.com/sds/pda/msds/getpdf.ashx?action=msdsdocument&amp;auth=200C200C200C200C2008207A200D2078200C200C200C200C200C200C200C200C200C2008&amp;param1=ZmRwLjFfMjk1Njk1MDNORQ==&amp;unique=1677532578&amp;session=f99c59d06bf130d9b71feb3ce96b8ec3&amp;hostname=139.28.41.7</t>
  </si>
  <si>
    <t>Dimethyl sulfoxide</t>
  </si>
  <si>
    <t>67-68-5</t>
  </si>
  <si>
    <t>78.13</t>
  </si>
  <si>
    <t>https://sds.chemicalsafety.com/sds/pda/msds/getpdf.ashx?action=msdsdocument&amp;auth=200C200C200C200C2008207A200D2078200C200C200C200C200C200C200C200C200C2008&amp;param1=ZmRwLjFfNzU1MjgwMDNORQ==&amp;unique=1677532939&amp;session=f99c59d06bf130d9b71feb3ce96b8ec3&amp;hostname=139.28.41.7</t>
  </si>
  <si>
    <t>https://sds.chemicalsafety.com/sds/pda/msds/getpdf.ashx?action=msdsdocument&amp;auth=200C200C200C200C2008207A200D2078200C200C200C200C200C200C200C200C200C2008&amp;param1=ZmRwLjFfODMzMjAzMTNORQ==&amp;unique=1677533034&amp;session=f99c59d06bf130d9b71feb3ce96b8ec3&amp;hostname=139.28.41.7</t>
  </si>
  <si>
    <t>https://sds.chemicalsafety.com/sds/pda/msds/getpdf.ashx?action=msdsdocument&amp;auth=200C200C200C200C2008207A200D2078200C200C200C200C200C200C200C200C200C2008&amp;param1=ZmRwLjFfMjE2Njg1MDNORQ==&amp;unique=1677533115&amp;session=f99c59d06bf130d9b71feb3ce96b8ec3&amp;hostname=139.28.41.7</t>
  </si>
  <si>
    <t>Diphenylamine</t>
  </si>
  <si>
    <t>122-39-4</t>
  </si>
  <si>
    <t>169.22</t>
  </si>
  <si>
    <t>https://sds.chemicalsafety.com/sds/pda/msds/getpdf.ashx?action=msdsdocument&amp;auth=200C200C200C200C2008207A200D2078200C200C200C200C200C200C200C200C200C2008&amp;param1=ZmRwLjFfNzU2NDkxMjNORQ==&amp;unique=1677533262&amp;session=f99c59d06bf130d9b71feb3ce96b8ec3&amp;hostname=139.28.41.7</t>
  </si>
  <si>
    <t>https://sds.chemicalsafety.com/sds/pda/msds/getpdf.ashx?action=msdsdocument&amp;auth=200C200C200C200C2008207A200D2078200C200C200C200C200C200C200C200C200C2008&amp;param1=ZmRwLjFfMDM3MDAzMTNORQ==&amp;unique=1677533381&amp;session=f99c59d06bf130d9b71feb3ce96b8ec3&amp;hostname=139.28.41.7</t>
  </si>
  <si>
    <t>https://sds.chemicalsafety.com/sds/pda/msds/getpdf.ashx?action=msdsdocument&amp;auth=200C200C200C200C2008207A200D2078200C200C200C200C200C200C200C200C200C2008&amp;param1=ZmRwLjFfNDIwNzg1MDNORQ==&amp;unique=1677533492&amp;session=f99c59d06bf130d9b71feb3ce96b8ec3&amp;hostname=139.28.41.7</t>
  </si>
  <si>
    <t>Doxepin hydrochloride</t>
  </si>
  <si>
    <t>1229-29-4</t>
  </si>
  <si>
    <t>315.84</t>
  </si>
  <si>
    <t>https://sds.chemicalsafety.com/sds/pda/msds/getpdf.ashx?action=msdsdocument&amp;auth=200C200C200C200C2008207A200D2078200C200C200C200C200C200C200C200C200C2008&amp;param1=ZmRwLjFfNDc3MjMzMjNORQ==&amp;unique=1677534151&amp;session=f99c59d06bf130d9b71feb3ce96b8ec3&amp;hostname=139.28.41.7</t>
  </si>
  <si>
    <t>https://sds.chemicalsafety.com/sds/pda/msds/getpdf.ashx?action=msdsdocument&amp;auth=200C200C200C200C2008207A200D2078200C200C200C200C200C200C200C200C200C2008&amp;param1=ZmRwLjFfMzY5NzMxMjNORQ==&amp;unique=1677534243&amp;session=f99c59d06bf130d9b71feb3ce96b8ec3&amp;hostname=139.28.41.7</t>
  </si>
  <si>
    <t>https://sds.chemicalsafety.com/sds/pda/msds/getpdf.ashx?action=msdsdocument&amp;auth=200C200C200C200C2008207A200D2078200C200C200C200C200C200C200C200C200C2008&amp;param1=ZmRwLjFfNjA4MTAzMTNORQ==&amp;unique=1677534305&amp;session=f99c59d06bf130d9b71feb3ce96b8ec3&amp;hostname=139.28.41.7</t>
  </si>
  <si>
    <t>Doxycycline hyclate</t>
  </si>
  <si>
    <t>24390-14-5</t>
  </si>
  <si>
    <t>512.94</t>
  </si>
  <si>
    <t>https://sds.chemicalsafety.com/sds/pda/msds/getpdf.ashx?action=msdsdocument&amp;auth=200C200C200C200C2008207A200D2078200C200C200C200C200C200C200C200C200C2008&amp;param1=ZmRwLjFfNzAwNjczMjNORQ==&amp;unique=1677534391&amp;session=f99c59d06bf130d9b71feb3ce96b8ec3&amp;hostname=139.28.41.7</t>
  </si>
  <si>
    <t>https://sds.chemicalsafety.com/sds/pda/msds/getpdf.ashx?action=msdsdocument&amp;auth=200C200C200C200C2008207A200D2078200C200C200C200C200C200C200C200C200C2008&amp;param1=ZmRwLjFfNDk3MjAzMTNORQ==&amp;unique=1677534502&amp;session=f99c59d06bf130d9b71feb3ce96b8ec3&amp;hostname=139.28.41.7</t>
  </si>
  <si>
    <t>https://sds.chemicalsafety.com/sds/pda/msds/getpdf.ashx?action=msdsdocument&amp;auth=200C200C200C200C2008207A200D2078200C200C200C200C200C200C200C200C200C2008&amp;param1=ZmRwLjFfMDk0NjQ1MjNORQ==&amp;unique=1677534560&amp;session=f99c59d06bf130d9b71feb3ce96b8ec3&amp;hostname=139.28.41.7</t>
  </si>
  <si>
    <t>Ethyl acetate</t>
  </si>
  <si>
    <t>141-78-6</t>
  </si>
  <si>
    <t>88.11</t>
  </si>
  <si>
    <t>https://sds.chemicalsafety.com/sds/pda/msds/getpdf.ashx?action=msdsdocument&amp;auth=200C200C200C200C2008207A200D2078200C200C200C200C200C200C200C200C200C2008&amp;param1=ZmRwLjFfNjgzNzUwMDNORQ==&amp;unique=1677536643&amp;session=f99c59d06bf130d9b71feb3ce96b8ec3&amp;hostname=139.28.41.7</t>
  </si>
  <si>
    <t>https://sds.chemicalsafety.com/sds/pda/msds/getpdf.ashx?action=msdsdocument&amp;auth=200C200C200C200C2008207A200D2078200C200C200C200C200C200C200C200C200C2008&amp;param1=ZmRwLjFfOTc1NDAzMTNORQ==&amp;unique=1677536670&amp;session=f99c59d06bf130d9b71feb3ce96b8ec3&amp;hostname=139.28.41.7</t>
  </si>
  <si>
    <t>https://sds.chemicalsafety.com/sds/pda/msds/getpdf.ashx?action=msdsdocument&amp;auth=200C200C200C200C2008207A200D2078200C200C200C200C200C200C200C200C200C2008&amp;param1=ZmRwLjFfNzQ5Nzg1MDNORQ==&amp;unique=1677536719&amp;session=f99c59d06bf130d9b71feb3ce96b8ec3&amp;hostname=139.28.41.7</t>
  </si>
  <si>
    <t>Ethyl benzoate</t>
  </si>
  <si>
    <t>93-89-0</t>
  </si>
  <si>
    <t>150.17</t>
  </si>
  <si>
    <t>https://sds.chemicalsafety.com/sds/pda/msds/getpdf.ashx?action=msdsdocument&amp;auth=200C200C200C200C2008207A200D2078200C200C200C200C200C200C200C200C200C2008&amp;param1=ZmRwLjFfMzE0MDYwMDNORQ==&amp;unique=1677581007&amp;session=2769514b688cb754cd0d8f1507d36947&amp;hostname=139.28.41.7</t>
  </si>
  <si>
    <t>https://sds.chemicalsafety.com/sds/pda/msds/getpdf.ashx?action=msdsdocument&amp;auth=200C200C200C200C2008207A200D2078200C200C200C200C200C200C200C200C200C2008&amp;param1=ZmRwLjFfODcyNDAzMTNORQ==&amp;unique=1677581111&amp;session=2769514b688cb754cd0d8f1507d36947&amp;hostname=139.28.41.7</t>
  </si>
  <si>
    <t>https://sds.chemicalsafety.com/sds/pda/msds/getpdf.ashx?action=msdsdocument&amp;auth=200C200C200C200C2008207A200D2078200C200C200C200C200C200C200C200C200C2008&amp;param1=ZmRwLjFfMDUzOTUxMTNORQ==&amp;unique=1677581168&amp;session=2769514b688cb754cd0d8f1507d36947&amp;hostname=139.28.41.7</t>
  </si>
  <si>
    <t>Ethyl butyrate</t>
  </si>
  <si>
    <t>105-54-4</t>
  </si>
  <si>
    <t>116.16</t>
  </si>
  <si>
    <t>https://sds.chemicalsafety.com/sds/pda/msds/getpdf.ashx?action=msdsdocument&amp;auth=200C200C200C200C2008207A200D2078200C200C200C200C200C200C200C200C200C2008&amp;param1=ZmRwLjFfNDI0MDYwMDNORQ==&amp;unique=1677581351&amp;session=2769514b688cb754cd0d8f1507d36947&amp;hostname=139.28.41.7</t>
  </si>
  <si>
    <t>https://sds.chemicalsafety.com/sds/pda/msds/getpdf.ashx?action=msdsdocument&amp;auth=200C200C200C200C2008207A200D2078200C200C200C200C200C200C200C200C200C2008&amp;param1=ZmRwLjFfNzUyNDAzMTNORQ==&amp;unique=1677581445&amp;session=2769514b688cb754cd0d8f1507d36947&amp;hostname=139.28.41.7</t>
  </si>
  <si>
    <t>https://sds.chemicalsafety.com/sds/pda/msds/getpdf.ashx?action=msdsdocument&amp;auth=200C200C200C200C2008207A200D2078200C200C200C200C200C200C200C200C200C2008&amp;param1=ZmRwLjFfNzA2NDYxMTNORQ==&amp;unique=1677581491&amp;session=2769514b688cb754cd0d8f1507d36947&amp;hostname=139.28.41.7</t>
  </si>
  <si>
    <t>Ethyl decanoate</t>
  </si>
  <si>
    <t>110-38-3</t>
  </si>
  <si>
    <t>200.32</t>
  </si>
  <si>
    <t>https://sds.chemicalsafety.com/sds/pda/msds/getpdf.ashx?action=msdsdocument&amp;auth=200C200C200C200C2008207A200D2078200C200C200C200C200C200C200C200C200C2008&amp;param1=ZmRwLjFfMzQ0MDYwMDNORQ==&amp;unique=1677581629&amp;session=2769514b688cb754cd0d8f1507d36947&amp;hostname=139.28.41.7</t>
  </si>
  <si>
    <t>https://sds.chemicalsafety.com/sds/pda/msds/getpdf.ashx?action=msdsdocument&amp;auth=200C200C200C200C2008207A200D2078200C200C200C200C200C200C200C200C200C2008&amp;param1=ZmRwLjFfMTMzNjAzMTNORQ==&amp;unique=1677581707&amp;session=2769514b688cb754cd0d8f1507d36947&amp;hostname=139.28.41.7</t>
  </si>
  <si>
    <t>https://sds.chemicalsafety.com/sds/pda/msds/getpdf.ashx?action=msdsdocument&amp;auth=200C200C200C200C2008207A200D2078200C200C200C200C200C200C200C200C200C2008&amp;param1=ZmRwLjFfOTI0NTYxMTNORQ==&amp;unique=1677581737&amp;session=2769514b688cb754cd0d8f1507d36947&amp;hostname=139.28.41.7</t>
  </si>
  <si>
    <t>Ethyl heptanoate</t>
  </si>
  <si>
    <t>106-30-9</t>
  </si>
  <si>
    <t>158.24</t>
  </si>
  <si>
    <t>https://sds.chemicalsafety.com/sds/pda/msds/getpdf.ashx?action=msdsdocument&amp;auth=200C200C200C200C2008207A200D2078200C200C200C200C200C200C200C200C200C2008&amp;param1=ZmRwLjFfNzY0MDYwMDNORQ==&amp;unique=1677581850&amp;session=2769514b688cb754cd0d8f1507d36947&amp;hostname=139.28.41.7</t>
  </si>
  <si>
    <t>https://sds.chemicalsafety.com/sds/pda/msds/getpdf.ashx?action=msdsdocument&amp;auth=200C200C200C200C2008207A200D2078200C200C200C200C200C200C200C200C200C2008&amp;param1=ZmRwLjFfMzQxMTAzMTNORQ==&amp;unique=1677581939&amp;session=2769514b688cb754cd0d8f1507d36947&amp;hostname=139.28.41.7</t>
  </si>
  <si>
    <t>https://sds.chemicalsafety.com/sds/pda/msds/getpdf.ashx?action=msdsdocument&amp;auth=200C200C200C200C2008207A200D2078200C200C200C200C200C200C200C200C200C2008&amp;param1=ZmRwLjFfODczMTYxMTNORQ==&amp;unique=1677581999&amp;session=2769514b688cb754cd0d8f1507d36947&amp;hostname=139.28.41.7</t>
  </si>
  <si>
    <t>Ethyl hexanoate</t>
  </si>
  <si>
    <t>123-66-0</t>
  </si>
  <si>
    <t>144.21</t>
  </si>
  <si>
    <t>https://sds.chemicalsafety.com/sds/pda/msds/getpdf.ashx?action=msdsdocument&amp;auth=200C200C200C200C2008207A200D2078200C200C200C200C200C200C200C200C200C2008&amp;param1=ZmRwLjFfOTY0MDYwMDNORQ==&amp;unique=1677582083&amp;session=2769514b688cb754cd0d8f1507d36947&amp;hostname=139.28.41.7</t>
  </si>
  <si>
    <t>https://sds.chemicalsafety.com/sds/pda/msds/getpdf.ashx?action=msdsdocument&amp;auth=200C200C200C200C2008207A200D2078200C200C200C200C200C200C200C200C200C2008&amp;param1=ZmRwLjFfMTY4MDAzMTNORQ==&amp;unique=1677582164&amp;session=2769514b688cb754cd0d8f1507d36947&amp;hostname=139.28.41.7</t>
  </si>
  <si>
    <t>https://sds.chemicalsafety.com/sds/pda/msds/getpdf.ashx?action=msdsdocument&amp;auth=200C200C200C200C2008207A200D2078200C200C200C200C200C200C200C200C200C2008&amp;param1=ZmRwLjFfMDA1OTUxMTNORQ==&amp;unique=1677582206&amp;session=2769514b688cb754cd0d8f1507d36947&amp;hostname=139.28.41.7</t>
  </si>
  <si>
    <t>Ethyl levulinate</t>
  </si>
  <si>
    <t>539-88-8</t>
  </si>
  <si>
    <t>144.17</t>
  </si>
  <si>
    <t>https://sds.chemicalsafety.com/sds/pda/msds/getpdf.ashx?action=msdsdocument&amp;auth=200C200C200C200C2008207A200D2078200C200C200C200C200C200C200C200C200C2008&amp;param1=ZmRwLjFfMDk0MDYwMDNORQ==&amp;unique=1677582339&amp;session=2769514b688cb754cd0d8f1507d36947&amp;hostname=139.28.41.7</t>
  </si>
  <si>
    <t>https://sds.chemicalsafety.com/sds/pda/msds/getpdf.ashx?action=msdsdocument&amp;auth=200C200C200C200C2008207A200D2078200C200C200C200C200C200C200C200C200C2008&amp;param1=ZmRwLjFfOTQ2MzAzMTNORQ==&amp;unique=1677582474&amp;session=2769514b688cb754cd0d8f1507d36947&amp;hostname=139.28.41.7</t>
  </si>
  <si>
    <t>https://sds.chemicalsafety.com/sds/pda/msds/getpdf.ashx?action=msdsdocument&amp;auth=200C200C200C200C2008207A200D2078200C200C200C200C200C200C200C200C200C2008&amp;param1=ZmRwLjFfOTUyOTUxMTNORQ==&amp;unique=1677582526&amp;session=2769514b688cb754cd0d8f1507d36947&amp;hostname=139.28.41.7</t>
  </si>
  <si>
    <t>Ethyl propionate</t>
  </si>
  <si>
    <t>105-37-3</t>
  </si>
  <si>
    <t>102.13</t>
  </si>
  <si>
    <t>https://sds.chemicalsafety.com/sds/pda/msds/getpdf.ashx?action=msdsdocument&amp;auth=200C200C200C200C2008207A200D2078200C200C200C200C200C200C200C200C200C2008&amp;param1=ZmRwLjFfMjU1MDYwMDNORQ==&amp;unique=1677582640&amp;session=2769514b688cb754cd0d8f1507d36947&amp;hostname=139.28.41.7</t>
  </si>
  <si>
    <t>https://sds.chemicalsafety.com/sds/pda/msds/getpdf.ashx?action=msdsdocument&amp;auth=200C200C200C200C2008207A200D2078200C200C200C200C200C200C200C200C200C2008&amp;param1=ZmRwLjFfODkwMzAzMTNORQ==&amp;unique=1677582788&amp;session=2769514b688cb754cd0d8f1507d36947&amp;hostname=139.28.41.7</t>
  </si>
  <si>
    <t>https://sds.chemicalsafety.com/sds/pda/msds/getpdf.ashx?action=msdsdocument&amp;auth=200C200C200C200C2008207A200D2078200C200C200C200C200C200C200C200C200C2008&amp;param1=ZmRwLjFfNjQ2NjUxMTNORQ==&amp;unique=1677582843&amp;session=2769514b688cb754cd0d8f1507d36947&amp;hostname=139.28.41.7</t>
  </si>
  <si>
    <t>Ethyl valerate</t>
  </si>
  <si>
    <t>539-82-2</t>
  </si>
  <si>
    <t>130.18</t>
  </si>
  <si>
    <t>https://sds.chemicalsafety.com/sds/pda/msds/getpdf.ashx?action=msdsdocument&amp;auth=200C200C200C200C2008207A200D2078200C200C200C200C200C200C200C200C200C2008&amp;param1=ZmRwLjJfMTg1MDYwMDNORQ==&amp;unique=1677582927&amp;session=2769514b688cb754cd0d8f1507d36947&amp;hostname=139.28.41.7</t>
  </si>
  <si>
    <t>https://sds.chemicalsafety.com/sds/pda/msds/getpdf.ashx?action=msdsdocument&amp;auth=200C200C200C200C2008207A200D2078200C200C200C200C200C200C200C200C200C2008&amp;param1=ZmRwLjFfMTY5MTAzMTNORQ==&amp;unique=1677583003&amp;session=2769514b688cb754cd0d8f1507d36947&amp;hostname=139.28.41.7</t>
  </si>
  <si>
    <t>https://sds.chemicalsafety.com/sds/pda/msds/getpdf.ashx?action=msdsdocument&amp;auth=200C200C200C200C2008207A200D2078200C200C200C200C200C200C200C200C200C2008&amp;param1=ZmRwLjFfODcwMzYxMTNORQ==&amp;unique=1677583055&amp;session=2769514b688cb754cd0d8f1507d36947&amp;hostname=139.28.41.7</t>
  </si>
  <si>
    <t>Ethylbenzene</t>
  </si>
  <si>
    <t>100-41-4</t>
  </si>
  <si>
    <t>106.17</t>
  </si>
  <si>
    <t>https://sds.chemicalsafety.com/sds/pda/msds/getpdf.ashx?action=msdsdocument&amp;auth=200C200C200C200C2008207A200D2078200C200C200C200C200C200C200C200C200C2008&amp;param1=ZmRwLjJfNjYxNDgxMjNORQ==&amp;unique=1677583510&amp;session=2769514b688cb754cd0d8f1507d36947&amp;hostname=139.28.41.7</t>
  </si>
  <si>
    <t>https://sds.chemicalsafety.com/sds/pda/msds/getpdf.ashx?action=msdsdocument&amp;auth=200C200C200C200C2008207A200D2078200C200C200C200C200C200C200C200C200C2008&amp;param1=ZmRwLjFfODU4NDUxMTNORQ==&amp;unique=1677583629&amp;session=2769514b688cb754cd0d8f1507d36947&amp;hostname=139.28.41.7</t>
  </si>
  <si>
    <t>https://sds.chemicalsafety.com/sds/pda/msds/getpdf.ashx?action=msdsdocument&amp;auth=200C200C200C200C2008207A200D2078200C200C200C200C200C200C200C200C200C2008&amp;param1=ZmRwLjFfNjM1Njk1MDNORQ==&amp;unique=1677583734&amp;session=2769514b688cb754cd0d8f1507d36947&amp;hostname=139.28.41.7</t>
  </si>
  <si>
    <t>Eugenol</t>
  </si>
  <si>
    <t>97-53-0</t>
  </si>
  <si>
    <t>164.20</t>
  </si>
  <si>
    <t>https://sds.chemicalsafety.com/sds/pda/msds/getpdf.ashx?action=msdsdocument&amp;auth=200C200C200C200C2008207A200D2078200C200C200C200C200C200C200C200C200C2008&amp;param1=ZmRwLjFfNjMyMzQ2MDNORQ==&amp;unique=1677584269&amp;session=2769514b688cb754cd0d8f1507d36947&amp;hostname=139.28.41.7</t>
  </si>
  <si>
    <t>https://sds.chemicalsafety.com/sds/pda/msds/getpdf.ashx?action=msdsdocument&amp;auth=200C200C200C200C2008207A200D2078200C200C200C200C200C200C200C200C200C2008&amp;param1=ZmRwLjFfNTAwMTAzMTNORQ==&amp;unique=1677584377&amp;session=2769514b688cb754cd0d8f1507d36947&amp;hostname=139.28.41.7</t>
  </si>
  <si>
    <t>https://sds.chemicalsafety.com/sds/pda/msds/getpdf.ashx?action=msdsdocument&amp;auth=200C200C200C200C2008207A200D2078200C200C200C200C200C200C200C200C200C2008&amp;param1=ZmRwLjFfNTY0MTYxMTNORQ==&amp;unique=1677584375&amp;session=2769514b688cb754cd0d8f1507d36947&amp;hostname=139.28.41.7</t>
  </si>
  <si>
    <t>Formamide</t>
  </si>
  <si>
    <t>75-12-7</t>
  </si>
  <si>
    <t>45.04</t>
  </si>
  <si>
    <t>https://sds.chemicalsafety.com/sds/pda/msds/getpdf.ashx?action=msdsdocument&amp;auth=200C200C200C200C2008207A200D2078200C200C200C200C200C200C200C200C200C2008&amp;param1=ZmRwLjFfMzU0NzM2MDNORQ==&amp;unique=1677619184&amp;session=2769514b688cb754cd0d8f1507d36947&amp;hostname=139.28.41.7</t>
  </si>
  <si>
    <t>https://sds.chemicalsafety.com/sds/pda/msds/getpdf.ashx?action=msdsdocument&amp;auth=200C200C200C200C2008207A200D2078200C200C200C200C200C200C200C200C200C2008&amp;param1=ZmRwLjFfOTYwNDAzMTNORQ==&amp;unique=1677619274&amp;session=2769514b688cb754cd0d8f1507d36947&amp;hostname=139.28.41.7</t>
  </si>
  <si>
    <t>https://sds.chemicalsafety.com/sds/pda/msds/getpdf.ashx?action=msdsdocument&amp;auth=200C200C200C200C2008207A200D2078200C200C200C200C200C200C200C200C200C2008&amp;param1=ZmRwLjFfNjk1MzUxMTNORQ==&amp;unique=1677619332&amp;session=2769514b688cb754cd0d8f1507d36947&amp;hostname=139.28.41.7</t>
  </si>
  <si>
    <t>Hexamethyldisiloxane</t>
  </si>
  <si>
    <t>107-46-0</t>
  </si>
  <si>
    <t>162.38</t>
  </si>
  <si>
    <t>https://sds.chemicalsafety.com/sds/pda/msds/getpdf.ashx?action=msdsdocument&amp;auth=200C200C200C200C2008207A200D2078200C200C200C200C200C200C200C200C200C2008&amp;param1=ZmRwLjJfMjY4MTI0MDNORQ==&amp;unique=1677620120&amp;session=2769514b688cb754cd0d8f1507d36947&amp;hostname=139.28.41.7</t>
  </si>
  <si>
    <t>https://sds.chemicalsafety.com/sds/pda/msds/getpdf.ashx?action=msdsdocument&amp;auth=200C200C200C200C2008207A200D2078200C200C200C200C200C200C200C200C200C2008&amp;param1=ZmRwLjFfMjQ0NDAzMTNORQ==&amp;unique=1677620236&amp;session=2769514b688cb754cd0d8f1507d36947&amp;hostname=139.28.41.7</t>
  </si>
  <si>
    <t>https://sds.chemicalsafety.com/sds/pda/msds/getpdf.ashx?action=msdsdocument&amp;auth=200C200C200C200C2008207A200D2078200C200C200C200C200C200C200C200C200C2008&amp;param1=ZmRwLjFfMjE5MjYxMTNORQ==&amp;unique=1677620287&amp;session=2769514b688cb754cd0d8f1507d36947&amp;hostname=139.28.41.7</t>
  </si>
  <si>
    <t>Hexane</t>
  </si>
  <si>
    <t>110-54-3</t>
  </si>
  <si>
    <t>86.18</t>
  </si>
  <si>
    <t>https://sds.chemicalsafety.com/sds/pda/msds/getpdf.ashx?action=msdsdocument&amp;auth=200C200C200C200C2008207A200D2078200C200C200C200C200C200C200C200C200C2008&amp;param1=ZmRwLjNfODU5OTE0MDNORQ==&amp;unique=1677530272&amp;session=196cbe312fdaa5177aa60b1a0780f7ae&amp;hostname=78.8.217.118</t>
  </si>
  <si>
    <t>https://sds.chemicalsafety.com/sds/pda/msds/getpdf.ashx?action=msdsdocument&amp;auth=200C200C200C200C2008207A200D2078200C200C200C200C200C200C200C200C200C2008&amp;param1=ZmRwLjFfMjcwNTAzMTNORQ==&amp;unique=1677530255&amp;session=196cbe312fdaa5177aa60b1a0780f7ae&amp;hostname=78.8.217.118</t>
  </si>
  <si>
    <t>https://sds.chemicalsafety.com/sds/pda/msds/getpdf.ashx?action=msdsdocument&amp;auth=200C200C200C200C2008207A200D2078200C200C200C200C200C200C200C200C200C2008&amp;param1=ZmRwLjFfMzEwODg1MDNORQ==&amp;unique=1677530250&amp;session=196cbe312fdaa5177aa60b1a0780f7ae&amp;hostname=78.8.217.118</t>
  </si>
  <si>
    <t>Imipramine hydrochloride</t>
  </si>
  <si>
    <t>113-52-0</t>
  </si>
  <si>
    <t>316.87</t>
  </si>
  <si>
    <t>https://sds.chemicalsafety.com/sds/pda/msds/getpdf.ashx?action=msdsdocument&amp;auth=200C200C200C200C2008207A200D2078200C200C200C200C200C200C200C200C200C2008&amp;param1=ZmRwLjFfMDY1NDQxMDNORQ==&amp;unique=1677667135&amp;session=cee9c3e3124a7c78e3d61a62e6a5f1a2&amp;hostname=139.28.41.7</t>
  </si>
  <si>
    <t>https://sds.chemicalsafety.com/sds/pda/msds/getpdf.ashx?action=msdsdocument&amp;auth=200C200C200C200C2008207A200D2078200C200C200C200C200C200C200C200C200C2008&amp;param1=ZmRwLjFfMTAxMTAzMTNORQ==&amp;unique=1677667224&amp;session=cee9c3e3124a7c78e3d61a62e6a5f1a2&amp;hostname=139.28.41.7</t>
  </si>
  <si>
    <t>https://sds.chemicalsafety.com/sds/pda/msds/getpdf.ashx?action=msdsdocument&amp;auth=200C200C200C200C2008207A200D2078200C200C200C200C200C200C200C200C200C2008&amp;param1=ZmRwLjFfNDE3OTUxMTNORQ==&amp;unique=1677667281&amp;session=cee9c3e3124a7c78e3d61a62e6a5f1a2&amp;hostname=139.28.41.7</t>
  </si>
  <si>
    <t>Luminol</t>
  </si>
  <si>
    <t>521-31-3</t>
  </si>
  <si>
    <t>177.16</t>
  </si>
  <si>
    <t>https://sds.chemicalsafety.com/sds/pda/msds/getpdf.ashx?action=msdsdocument&amp;auth=200C200C200C200C2008207A200D2078200C200C200C200C200C200C200C200C200C2008&amp;param1=ZmRwLjFfMTM5MjYwMDNORQ==&amp;unique=1677668840&amp;session=cee9c3e3124a7c78e3d61a62e6a5f1a2&amp;hostname=139.28.41.7</t>
  </si>
  <si>
    <t>https://sds.chemicalsafety.com/sds/pda/msds/getpdf.ashx?action=msdsdocument&amp;auth=200C200C200C200C2008207A200D2078200C200C200C200C200C200C200C200C200C2008&amp;param1=ZmRwLjFfMjU2MjkyMTNORQ==&amp;unique=1677668908&amp;session=cee9c3e3124a7c78e3d61a62e6a5f1a2&amp;hostname=139.28.41.7</t>
  </si>
  <si>
    <t>https://sds.chemicalsafety.com/sds/pda/msds/getpdf.ashx?action=msdsdocument&amp;auth=200C200C200C200C2008207A200D2078200C200C200C200C200C200C200C200C200C2008&amp;param1=ZmRwLjFfNTI2MzkwMTNORQ==&amp;unique=1677668958&amp;session=cee9c3e3124a7c78e3d61a62e6a5f1a2&amp;hostname=139.28.41.7</t>
  </si>
  <si>
    <t>Methyl salicylate</t>
  </si>
  <si>
    <t>119-36-8</t>
  </si>
  <si>
    <t>152.15</t>
  </si>
  <si>
    <t>https://sds.chemicalsafety.com/sds/pda/msds/getpdf.ashx?action=msdsdocument&amp;auth=200C200C200C200C2008207A200D2078200C200C200C200C200C200C200C200C200C2008&amp;param1=ZmRwLjJfNDYzNjgxMjNORQ==&amp;unique=1676930758&amp;session=9c1a704466e3bae6447bfa7b329f5889&amp;hostname=78.8.217.118</t>
  </si>
  <si>
    <t>https://sds.chemicalsafety.com/sds/pda/msds/getpdf.ashx?action=msdsdocument&amp;auth=200C200C200C200C2008207A200D2078200C200C200C200C200C200C200C200C200C2008&amp;param1=ZmRwLjFfMjEyNTAzMTNORQ==&amp;unique=1676930781&amp;session=9c1a704466e3bae6447bfa7b329f5889&amp;hostname=78.8.217.118</t>
  </si>
  <si>
    <t>https://sds.chemicalsafety.com/sds/pda/msds/getpdf.ashx?action=msdsdocument&amp;auth=200C200C200C200C2008207A200D2078200C200C200C200C200C200C200C200C200C2008&amp;param1=ZmRwLjFfNjA5NjQ1MjNORQ==&amp;unique=1676930787&amp;session=9c1a704466e3bae6447bfa7b329f5889&amp;hostname=78.8.217.118</t>
  </si>
  <si>
    <t>Methylene Blue</t>
  </si>
  <si>
    <t>61-73-4</t>
  </si>
  <si>
    <t>319.9</t>
  </si>
  <si>
    <t>https://sds.chemicalsafety.com/sds/pda/msds/getpdf.ashx?action=msdsdocument&amp;auth=200C200C200C200C2008207A200D2078200C200C200C200C200C200C200C200C200C2008&amp;param1=ZmRwLjFfNjU2MTMwMTNORQ==&amp;unique=1676931731&amp;session=9c1a704466e3bae6447bfa7b329f5889&amp;hostname=78.8.217.118</t>
  </si>
  <si>
    <t>https://sds.chemicalsafety.com/sds/pda/msds/getpdf.ashx?action=msdsdocument&amp;auth=200C200C200C200C2008207A200D2078200C200C200C200C200C200C200C200C200C2008&amp;param1=ZmRwLjFfNTA2MzMzMjNORQ==&amp;unique=1676931732&amp;session=9c1a704466e3bae6447bfa7b329f5889&amp;hostname=78.8.217.118</t>
  </si>
  <si>
    <t>https://sds.chemicalsafety.com/sds/pda/msds/getpdf.ashx?action=msdsdocument&amp;auth=200C200C200C200C2008207A200D2078200C200C200C200C200C200C200C200C200C2008&amp;param1=ZmRwLjFfMTUyNzg1MDNORQ==&amp;unique=1676931759&amp;session=9c1a704466e3bae6447bfa7b329f5889&amp;hostname=78.8.217.118</t>
  </si>
  <si>
    <t>N,N-Dimethylformamide</t>
  </si>
  <si>
    <t>68-12-2</t>
  </si>
  <si>
    <t>73.09</t>
  </si>
  <si>
    <t>https://sds.chemicalsafety.com/sds/pda/msds/getpdf.ashx?action=msdsdocument&amp;auth=200C200C200C200C2008207A200D2078200C200C200C200C200C200C200C200C200C2008&amp;param1=ZmRwLjFfMjgxNjIyMjNORQ==&amp;unique=1677007250&amp;session=7e72ee6b9a74e6f21cae92cd484df72a&amp;hostname=78.8.217.118</t>
  </si>
  <si>
    <t>https://sds.chemicalsafety.com/sds/pda/msds/getpdf.ashx?action=msdsdocument&amp;auth=200C200C200C200C2008207A200D2078200C200C200C200C200C200C200C200C200C2008&amp;param1=ZmRwLjFfNjExNzg1MDNORQ==&amp;unique=1677007257&amp;session=7e72ee6b9a74e6f21cae92cd484df72a&amp;hostname=78.8.217.118</t>
  </si>
  <si>
    <t>https://sds.chemicalsafety.com/sds/pda/msds/getpdf.ashx?action=msdsdocument&amp;auth=200C200C200C200C2008207A200D2078200C200C200C200C200C200C200C200C200C2008&amp;param1=ZmRwLjFfMTMxMzAzMTNORQ==&amp;unique=1677007270&amp;session=7e72ee6b9a74e6f21cae92cd484df72a&amp;hostname=78.8.217.118</t>
  </si>
  <si>
    <t>N,O-Bis(trimethylsilyl)acetamide</t>
  </si>
  <si>
    <t>10416-59-8</t>
  </si>
  <si>
    <t>203.4</t>
  </si>
  <si>
    <t>https://sds.chemicalsafety.com/sds/pda/msds/getpdf.ashx?action=msdsdocument&amp;auth=200C200C200C200C2008207A200D2078200C200C200C200C200C200C200C200C200C2008&amp;param1=ZmRwLjFfNDY3MjkwMTNORQ==&amp;unique=1677007649&amp;session=7e72ee6b9a74e6f21cae92cd484df72a&amp;hostname=78.8.217.118</t>
  </si>
  <si>
    <t>https://sds.chemicalsafety.com/sds/pda/msds/getpdf.ashx?action=msdsdocument&amp;auth=200C200C200C200C2008207A200D2078200C200C200C200C200C200C200C200C200C2008&amp;param1=ZmRwLjFfMjE0ODc2MDNORQ==&amp;unique=1677007653&amp;session=7e72ee6b9a74e6f21cae92cd484df72a&amp;hostname=78.8.217.118</t>
  </si>
  <si>
    <t>https://sds.chemicalsafety.com/sds/pda/msds/getpdf.ashx?action=msdsdocument&amp;auth=200C200C200C200C2008207A200D2078200C200C200C200C200C200C200C200C200C2008&amp;param1=ZmRwLjFfMjgzNzAzMTNORQ==&amp;unique=1677007670&amp;session=7e72ee6b9a74e6f21cae92cd484df72a&amp;hostname=78.8.217.118</t>
  </si>
  <si>
    <t>Naphthalene</t>
  </si>
  <si>
    <t>91-20-3</t>
  </si>
  <si>
    <t xml:space="preserve">128.17 </t>
  </si>
  <si>
    <t>https://sds.chemicalsafety.com/sds/pda/msds/getpdf.ashx?action=msdsdocument&amp;auth=200C200C200C200C2008207A200D2078200C200C200C200C200C200C200C200C200C2008&amp;param1=ZmRwLjFfNzg2MjM2MDNORQ==&amp;unique=1677008174&amp;session=7e72ee6b9a74e6f21cae92cd484df72a&amp;hostname=78.8.217.118</t>
  </si>
  <si>
    <t>https://sds.chemicalsafety.com/sds/pda/msds/getpdf.ashx?action=msdsdocument&amp;auth=200C200C200C200C2008207A200D2078200C200C200C200C200C200C200C200C200C2008&amp;param1=ZmRwLjFfMzQzMjAzMTNORQ==&amp;unique=1677008184&amp;session=7e72ee6b9a74e6f21cae92cd484df72a&amp;hostname=78.8.217.118</t>
  </si>
  <si>
    <t>https://sds.chemicalsafety.com/sds/pda/msds/getpdf.ashx?action=msdsdocument&amp;auth=200C200C200C200C2008207A200D2078200C200C200C200C200C200C200C200C200C2008&amp;param1=ZmRwLjFfOTM0NzQ1MjNORQ==&amp;unique=1677008191&amp;session=7e72ee6b9a74e6f21cae92cd484df72a&amp;hostname=78.8.217.118</t>
  </si>
  <si>
    <t>n-Octane</t>
  </si>
  <si>
    <t>111-65-9</t>
  </si>
  <si>
    <t>114.2</t>
  </si>
  <si>
    <t>https://sds.chemicalsafety.com/sds/pda/msds/getpdf.ashx?action=msdsdocument&amp;auth=200C200C200C200C2008207A200D2078200C200C200C200C200C200C200C200C200C2008&amp;param1=ZmRwLjFfMzE3MDYxMTNORQ==&amp;unique=1677009846&amp;session=7e72ee6b9a74e6f21cae92cd484df72a&amp;hostname=78.8.217.118</t>
  </si>
  <si>
    <t>https://sds.chemicalsafety.com/sds/pda/msds/getpdf.ashx?action=msdsdocument&amp;auth=200C200C200C200C2008207A200D2078200C200C200C200C200C200C200C200C200C2008&amp;param1=ZmRwLjFfMDI0NzAzMTNORQ==&amp;unique=1677009851&amp;session=7e72ee6b9a74e6f21cae92cd484df72a&amp;hostname=78.8.217.118</t>
  </si>
  <si>
    <t>https://sds.chemicalsafety.com/sds/pda/msds/getpdf.ashx?action=msdsdocument&amp;auth=200C200C200C200C2008207A200D2078200C200C200C200C200C200C200C200C200C2008&amp;param1=ZmRwLjFfMTg2NTA1MjNORQ==&amp;unique=1677009855&amp;session=7e72ee6b9a74e6f21cae92cd484df72a&amp;hostname=78.8.217.118</t>
  </si>
  <si>
    <t>Oxcarbazepine</t>
  </si>
  <si>
    <t>28721-07-5</t>
  </si>
  <si>
    <t>252.27</t>
  </si>
  <si>
    <t>https://sds.chemicalsafety.com/sds/pda/msds/getpdf.ashx?action=msdsdocument&amp;auth=200C200C200C200C2008207A200D2078200C200C200C200C200C200C200C200C200C2008&amp;param1=ZmRwLjFfMDg0OTMzMjNORQ==&amp;unique=1677014008&amp;session=7e72ee6b9a74e6f21cae92cd484df72a&amp;hostname=78.8.217.118</t>
  </si>
  <si>
    <t>https://sds.chemicalsafety.com/sds/pda/msds/getpdf.ashx?action=msdsdocument&amp;auth=200C200C200C200C2008207A200D2078200C200C200C200C200C200C200C200C200C2008&amp;param1=ZmRwLjFfMzcxNTAzMTNORQ==&amp;unique=1677014010&amp;session=7e72ee6b9a74e6f21cae92cd484df72a&amp;hostname=78.8.217.118</t>
  </si>
  <si>
    <t>https://sds.chemicalsafety.com/sds/pda/msds/getpdf.ashx?action=msdsdocument&amp;auth=200C200C200C200C2008207A200D2078200C200C200C200C200C200C200C200C200C2008&amp;param1=ZmRwLjFfMTIyNzQ1MjNORQ==&amp;unique=1677014012&amp;session=7e72ee6b9a74e6f21cae92cd484df72a&amp;hostname=78.8.217.118</t>
  </si>
  <si>
    <t>Pyrazine</t>
  </si>
  <si>
    <t>290-37-9</t>
  </si>
  <si>
    <t>80.09</t>
  </si>
  <si>
    <t>https://sds.chemicalsafety.com/sds/pda/msds/getpdf.ashx?action=msdsdocument&amp;auth=200C200C200C200C2008207A200D2078200C200C200C200C200C200C200C200C200C2008&amp;param1=ZmRwLjFfODg3NzYwMDNORQ==&amp;unique=1677019969&amp;session=7e72ee6b9a74e6f21cae92cd484df72a&amp;hostname=78.8.217.118</t>
  </si>
  <si>
    <t>https://sds.chemicalsafety.com/sds/pda/msds/getpdf.ashx?action=msdsdocument&amp;auth=200C200C200C200C2008207A200D2078200C200C200C200C200C200C200C200C200C2008&amp;param1=ZmRwLjFfMjk5MTYxMTNORQ==&amp;unique=1677019978&amp;session=7e72ee6b9a74e6f21cae92cd484df72a&amp;hostname=78.8.217.118</t>
  </si>
  <si>
    <t>https://sds.chemicalsafety.com/sds/pda/msds/getpdf.ashx?action=msdsdocument&amp;auth=200C200C200C200C2008207A200D2078200C200C200C200C200C200C200C200C200C2008&amp;param1=ZmRwLjFfMDkwOTAzMTNORQ==&amp;unique=1677019984&amp;session=7e72ee6b9a74e6f21cae92cd484df72a&amp;hostname=78.8.217.118</t>
  </si>
  <si>
    <t>Pyridine</t>
  </si>
  <si>
    <t>110-86-1</t>
  </si>
  <si>
    <t>79.10</t>
  </si>
  <si>
    <t>https://sds.chemicalsafety.com/sds/pda/msds/getpdf.ashx?action=msdsdocument&amp;auth=200C200C200C200C2008207A200D2078200C200C200C200C200C200C200C200C200C2008&amp;param1=ZmRwLjVfNjcwOTc2MDNORQ==&amp;unique=1677020442&amp;session=7e72ee6b9a74e6f21cae92cd484df72a&amp;hostname=78.8.217.118</t>
  </si>
  <si>
    <t>https://sds.chemicalsafety.com/sds/pda/msds/getpdf.ashx?action=msdsdocument&amp;auth=200C200C200C200C2008207A200D2078200C200C200C200C200C200C200C200C200C2008&amp;param1=ZmRwLjFfOTA0ODAzMTNORQ==&amp;unique=1677020434&amp;session=7e72ee6b9a74e6f21cae92cd484df72a&amp;hostname=78.8.217.118</t>
  </si>
  <si>
    <t>https://sds.chemicalsafety.com/sds/pda/msds/getpdf.ashx?action=msdsdocument&amp;auth=200C200C200C200C2008207A200D2078200C200C200C200C200C200C200C200C200C2008&amp;param1=ZmRwLjFfMTc4NTUxMTNORQ==&amp;unique=1677020429&amp;session=7e72ee6b9a74e6f21cae92cd484df72a&amp;hostname=78.8.217.118</t>
  </si>
  <si>
    <t>Sodium acetate trihydrate</t>
  </si>
  <si>
    <t>6131-90-4</t>
  </si>
  <si>
    <t>136.08</t>
  </si>
  <si>
    <t>https://sds.chemicalsafety.com/sds/pda/msds/getpdf.ashx?action=msdsdocument&amp;auth=200C200C200C200C2008207A200D2078200C200C200C200C200C200C200C200C200C2008&amp;param1=ZmRwLjFfMzIxNTgxMjNORQ==&amp;unique=1677158840&amp;session=6365fb7a9edc69f8e4517c7c8da680ed&amp;hostname=78.8.217.118</t>
  </si>
  <si>
    <t>https://sds.chemicalsafety.com/sds/pda/msds/getpdf.ashx?action=msdsdocument&amp;auth=200C200C200C200C2008207A200D2078200C200C200C200C200C200C200C200C200C2008&amp;param1=ZmRwLjFfOTM3NzAzMTNORQ==&amp;unique=1677158845&amp;session=6365fb7a9edc69f8e4517c7c8da680ed&amp;hostname=78.8.217.118</t>
  </si>
  <si>
    <t>https://sds.chemicalsafety.com/sds/pda/msds/getpdf.ashx?action=msdsdocument&amp;auth=200C200C200C200C2008207A200D2078200C200C200C200C200C200C200C200C200C2008&amp;param1=ZmRwLjFfNzUwODQ1MjNORQ==&amp;unique=1677158847&amp;session=6365fb7a9edc69f8e4517c7c8da680ed&amp;hostname=78.8.217.118</t>
  </si>
  <si>
    <t>Triethylamine</t>
  </si>
  <si>
    <t>121-44-8</t>
  </si>
  <si>
    <t>101.19</t>
  </si>
  <si>
    <t>https://sds.chemicalsafety.com/sds/pda/msds/getpdf.ashx?action=msdsdocument&amp;auth=200C200C200C200C2008207A200D2078200C200C200C200C200C200C200C200C200C2008&amp;param1=ZmRwLjFfNDIzMDg2MDNORQ==&amp;unique=1677440816&amp;session=bdf11b8600b42b0c2a10febd77821c6b&amp;hostname=78.8.217.118</t>
  </si>
  <si>
    <t>https://sds.chemicalsafety.com/sds/pda/msds/getpdf.ashx?action=msdsdocument&amp;auth=200C200C200C200C2008207A200D2078200C200C200C200C200C200C200C200C200C2008&amp;param1=ZmRwLjFfODg3NzAzMTNORQ==&amp;unique=1677440819&amp;session=bdf11b8600b42b0c2a10febd77821c6b&amp;hostname=78.8.217.118</t>
  </si>
  <si>
    <t>https://sds.chemicalsafety.com/sds/pda/msds/getpdf.ashx?action=msdsdocument&amp;auth=200C200C200C200C2008207A200D2078200C200C200C200C200C200C200C200C200C2008&amp;param1=ZmRwLjFfMzI0Njg1MDNORQ==&amp;unique=1677440804&amp;session=bdf11b8600b42b0c2a10febd77821c6b&amp;hostname=78.8.217.118</t>
  </si>
  <si>
    <t>Vanillin</t>
  </si>
  <si>
    <t>121-33-5</t>
  </si>
  <si>
    <t>https://sds.chemicalsafety.com/sds/pda/msds/getpdf.ashx?action=msdsdocument&amp;auth=200C200C200C200C2008207A200D2078200C200C200C200C200C200C200C200C200C2008&amp;param1=ZmRwLjRfMTA4MDcwMDNORQ==&amp;unique=1677442458&amp;session=bdf11b8600b42b0c2a10febd77821c6b&amp;hostname=78.8.217.118</t>
  </si>
  <si>
    <t>https://sds.chemicalsafety.com/sds/pda/msds/getpdf.ashx?action=msdsdocument&amp;auth=200C200C200C200C2008207A200D2078200C200C200C200C200C200C200C200C200C2008&amp;param1=ZmRwLjFfMDAyODAzMTNORQ==&amp;unique=1677442469&amp;session=bdf11b8600b42b0c2a10febd77821c6b&amp;hostname=78.8.217.118</t>
  </si>
  <si>
    <t>https://sds.chemicalsafety.com/sds/pda/msds/getpdf.ashx?action=msdsdocument&amp;auth=200C200C200C200C2008207A200D2078200C200C200C200C200C200C200C200C200C2008&amp;param1=ZmRwLjFfOTg0MjkxMDNORQ==&amp;unique=1677442452&amp;session=bdf11b8600b42b0c2a10febd77821c6b&amp;hostname=78.8.217.118</t>
  </si>
  <si>
    <t>(2-Hydroxypropyl)-beta-cyclodextrin</t>
  </si>
  <si>
    <t>https://sds.chemicalsafety.com/sds/pda/msds/getpdf.ashx?action=msdsdocument&amp;auth=200C200C200C200C2008207A200D2078200C200C200C200C200C200C200C200C200C2008&amp;param1=ZmRwLjFfODIwNDgxMjNORQ==&amp;unique=1677528661&amp;session=196cbe312fdaa5177aa60b1a0780f7ae&amp;hostname=78.8.217.118</t>
  </si>
  <si>
    <t>https://sds.chemicalsafety.com/sds/pda/msds/getpdf.ashx?action=msdsdocument&amp;auth=200C200C200C200C2008207A200D2078200C200C200C200C200C200C200C200C200C2008&amp;param1=ZmRwLjFfMDg4NTEzMTNORQ==&amp;unique=1677528660&amp;session=196cbe312fdaa5177aa60b1a0780f7ae&amp;hostname=78.8.217.118</t>
  </si>
  <si>
    <t>https://sds.chemicalsafety.com/sds/pda/msds/getpdf.ashx?action=msdsdocument&amp;auth=200C200C200C200C2008207A200D2078200C200C200C200C200C200C200C200C200C2008&amp;param1=ZmRwLjFfMDcxNjg1MDNORQ==&amp;unique=1677528663&amp;session=196cbe312fdaa5177aa60b1a0780f7ae&amp;hostname=78.8.217.118</t>
  </si>
  <si>
    <t>Bis Tris</t>
  </si>
  <si>
    <t>6976-37-0</t>
  </si>
  <si>
    <t>209.24</t>
  </si>
  <si>
    <t>https://sds.chemicalsafety.com/sds/pda/msds/getpdf.ashx?action=msdsdocument&amp;auth=200C200C200C200C2008207A200D2078200C200C200C200C200C200C200C200C200C2008&amp;param1=ZmRwLjFfOTQ4ODMxMDNORQ==&amp;unique=1677530650&amp;session=196cbe312fdaa5177aa60b1a0780f7ae&amp;hostname=78.8.217.118</t>
  </si>
  <si>
    <t>https://sds.chemicalsafety.com/sds/pda/msds/getpdf.ashx?action=msdsdocument&amp;auth=200C200C200C200C2008207A200D2078200C200C200C200C200C200C200C200C200C2008&amp;param1=ZmRwLjFfMjc1NzIxMTNORQ==&amp;unique=1677530663&amp;session=196cbe312fdaa5177aa60b1a0780f7ae&amp;hostname=78.8.217.118</t>
  </si>
  <si>
    <t xml:space="preserve">AppliChem </t>
  </si>
  <si>
    <t>https://sds.chemicalsafety.com/sds/pda/msds/getpdf.ashx?action=msdsdocument&amp;auth=200C200C200C200C2008207A200D2078200C200C200C200C200C200C200C200C200C2008&amp;param1=ZmRwLjFfNjc4Njg1MDNORQ==&amp;unique=1677530661&amp;session=196cbe312fdaa5177aa60b1a0780f7ae&amp;hostname=78.8.217.118</t>
  </si>
  <si>
    <t>Potassium chloride</t>
  </si>
  <si>
    <t>7447-40-7</t>
  </si>
  <si>
    <t>74.55</t>
  </si>
  <si>
    <t>https://sds.chemicalsafety.com/sds/pda/msds/getpdf.ashx?action=msdsdocument&amp;auth=200C200C200C200C2008207A200D2078200C200C200C200C200C200C200C200C200C2008&amp;param1=ZmRwLjFfMDY0OTI2MDNORQ==&amp;unique=1677534127&amp;session=196cbe312fdaa5177aa60b1a0780f7ae&amp;hostname=78.8.217.118</t>
  </si>
  <si>
    <t>https://sds.chemicalsafety.com/sds/pda/msds/getpdf.ashx?action=msdsdocument&amp;auth=200C200C200C200C2008207A200D2078200C200C200C200C200C200C200C200C200C2008&amp;param1=ZmRwLjFfNzIxNTUxMTNORQ==&amp;unique=1677534134&amp;session=196cbe312fdaa5177aa60b1a0780f7ae&amp;hostname=78.8.217.118</t>
  </si>
  <si>
    <t>https://sds.chemicalsafety.com/sds/pda/msds/getpdf.ashx?action=msdsdocument&amp;auth=200C200C200C200C2008207A200D2078200C200C200C200C200C200C200C200C200C2008&amp;param1=ZmRwLjFfMTM1NzQ1MjNORQ==&amp;unique=1677534141&amp;session=196cbe312fdaa5177aa60b1a0780f7ae&amp;hostname=78.8.217.118</t>
  </si>
  <si>
    <t>Cyclohexane</t>
  </si>
  <si>
    <t>110-82-7</t>
  </si>
  <si>
    <t>https://sds.chemicalsafety.com/sds/pda/msds/getpdf.ashx?action=msdsdocument&amp;auth=200C200C200C200C2008207A200D2078200C200C200C200C200C200C200C200C200C2008&amp;param1=ZmRwLjFfOTIzMjE0MDNORQ==&amp;unique=1677534867&amp;session=196cbe312fdaa5177aa60b1a0780f7ae&amp;hostname=78.8.217.118</t>
  </si>
  <si>
    <t>https://sds.chemicalsafety.com/sds/pda/msds/getpdf.ashx?action=msdsdocument&amp;auth=200C200C200C200C2008207A200D2078200C200C200C200C200C200C200C200C200C2008&amp;param1=ZmRwLjFfMjM3OTAzMTNORQ==&amp;unique=1677534868&amp;session=196cbe312fdaa5177aa60b1a0780f7ae&amp;hostname=78.8.217.118</t>
  </si>
  <si>
    <t>https://sds.chemicalsafety.com/sds/pda/msds/getpdf.ashx?action=msdsdocument&amp;auth=200C200C200C200C2008207A200D2078200C200C200C200C200C200C200C200C200C2008&amp;param1=ZmRwLjFfMDU5Nzg1MDNORQ==&amp;unique=1677534866&amp;session=196cbe312fdaa5177aa60b1a0780f7ae&amp;hostname=78.8.217.118</t>
  </si>
  <si>
    <t>N,O-Bis(trimethylsilyl)acetamide for gas chromatography</t>
  </si>
  <si>
    <t>203.43</t>
  </si>
  <si>
    <t>https://sds.chemicalsafety.com/sds/pda/msds/getpdf.ashx?action=msdsdocument&amp;auth=200C200C200C200C2008207A200D2078200C200C200C200C200C200C200C200C200C2008&amp;param1=ZmRwLjFfNDU4NjkxMjNORQ==&amp;unique=1677595986&amp;session=2c544a1300c519092899afa4112f269c&amp;hostname=78.8.217.118</t>
  </si>
  <si>
    <t>https://sds.chemicalsafety.com/sds/pda/msds/getpdf.ashx?action=msdsdocument&amp;auth=200C200C200C200C2008207A200D2078200C200C200C200C200C200C200C200C200C2008&amp;param1=ZmRwLjFfMjgzNzAzMTNORQ==&amp;unique=1677595981&amp;session=2c544a1300c519092899afa4112f269c&amp;hostname=78.8.217.118</t>
  </si>
  <si>
    <t>https://sds.chemicalsafety.com/sds/pda/msds/getpdf.ashx?action=msdsdocument&amp;auth=200C200C200C200C2008207A200D2078200C200C200C200C200C200C200C200C200C2008&amp;param1=ZmRwLjFfNDY3MjkwMTNORQ==&amp;unique=1677595951&amp;session=2c544a1300c519092899afa4112f269c&amp;hostname=78.8.217.118</t>
  </si>
  <si>
    <t>Potassium iodide</t>
  </si>
  <si>
    <t>7681-11-0</t>
  </si>
  <si>
    <t>166.00</t>
  </si>
  <si>
    <t>https://sds.chemicalsafety.com/sds/pda/msds/getpdf.ashx?action=msdsdocument&amp;auth=200C200C200C200C2008207A200D2078200C200C200C200C200C200C200C200C200C2008&amp;param1=ZmRwLjFfMTEzMDM2MDNORQ==&amp;unique=1677953669&amp;session=0e1da735f43fe643971f4dc37256385c&amp;hostname=78.8.217.118</t>
  </si>
  <si>
    <t>https://sds.chemicalsafety.com/sds/pda/msds/getpdf.ashx?action=msdsdocument&amp;auth=200C200C200C200C2008207A200D2078200C200C200C200C200C200C200C200C200C2008&amp;param1=ZmRwLjFfMzg4NjUxMTNORQ==&amp;unique=1677953664&amp;session=0e1da735f43fe643971f4dc37256385c&amp;hostname=78.8.217.118</t>
  </si>
  <si>
    <t>https://sds.chemicalsafety.com/sds/pda/msds/getpdf.ashx?action=msdsdocument&amp;auth=200C200C200C200C2008207A200D2078200C200C200C200C200C200C200C200C200C2008&amp;param1=ZmRwLjFfMTA3NzQ1MjNORQ==&amp;unique=1677953674&amp;session=0e1da735f43fe643971f4dc37256385c&amp;hostname=78.8.217.118</t>
  </si>
  <si>
    <t>Ammonium iron(III) sulfate dodecahydrate</t>
  </si>
  <si>
    <t>7783-83-7</t>
  </si>
  <si>
    <t>482.19</t>
  </si>
  <si>
    <t>https://sds.chemicalsafety.com/sds/pda/msds/getpdf.ashx?action=msdsdocument&amp;auth=200C200C200C200C2008207A200D2078200C200C200C200C200C200C200C200C200C2008&amp;param1=ZmRwLjFfNjUxNzg2MDNORQ==&amp;unique=1677954239&amp;session=0e1da735f43fe643971f4dc37256385c&amp;hostname=78.8.217.118</t>
  </si>
  <si>
    <t>https://sds.chemicalsafety.com/sds/pda/msds/getpdf.ashx?action=msdsdocument&amp;auth=200C200C200C200C2008207A200D2078200C200C200C200C200C200C200C200C200C2008&amp;param1=ZmRwLjFfNjgyNzUxMTNORQ==&amp;unique=1677954241&amp;session=0e1da735f43fe643971f4dc37256385c&amp;hostname=78.8.217.118</t>
  </si>
  <si>
    <t>https://sds.chemicalsafety.com/sds/pda/msds/getpdf.ashx?action=msdsdocument&amp;auth=200C200C200C200C2008207A200D2078200C200C200C200C200C200C200C200C200C2008&amp;param1=ZmRwLjFfMzkyMDAzMTNORQ==&amp;unique=1677954250&amp;session=0e1da735f43fe643971f4dc37256385c&amp;hostname=78.8.217.118</t>
  </si>
  <si>
    <t>1,10-Phenanthroline monohydrate</t>
  </si>
  <si>
    <t>5144-89-8</t>
  </si>
  <si>
    <t>198.2</t>
  </si>
  <si>
    <t>https://sds.chemicalsafety.com/sds/pda/msds/getpdf.ashx?action=msdsdocument&amp;auth=200C200C200C200C2008207A200D2078200C200C200C200C200C200C200C200C200C2008&amp;param1=ZmRwLjFfODExNDM0MDNORQ==&amp;unique=1677954743&amp;session=0e1da735f43fe643971f4dc37256385c&amp;hostname=78.8.217.118</t>
  </si>
  <si>
    <t>https://sds.chemicalsafety.com/sds/pda/msds/getpdf.ashx?action=msdsdocument&amp;auth=200C200C200C200C2008207A200D2078200C200C200C200C200C200C200C200C200C2008&amp;param1=ZmRwLjFfMDY3OTAzMTNORQ==&amp;unique=1677954743&amp;session=0e1da735f43fe643971f4dc37256385c&amp;hostname=78.8.217.118</t>
  </si>
  <si>
    <t>https://sds.chemicalsafety.com/sds/pda/msds/getpdf.ashx?action=msdsdocument&amp;auth=200C200C200C200C2008207A200D2078200C200C200C200C200C200C200C200C200C2008&amp;param1=ZmRwLjFfNDY0MzkwMTNORQ==&amp;unique=1677954746&amp;session=0e1da735f43fe643971f4dc37256385c&amp;hostname=78.8.217.118</t>
  </si>
  <si>
    <t>Sodium sulfite</t>
  </si>
  <si>
    <t>7757-83-7</t>
  </si>
  <si>
    <t>126.04</t>
  </si>
  <si>
    <t>https://sds.chemicalsafety.com/sds/pda/msds/getpdf.ashx?action=msdsdocument&amp;auth=200C200C200C200C2008207A200D2078200C200C200C200C200C200C200C200C200C2008&amp;param1=ZmRwLjRfMTM1NTgxMjNORQ==&amp;unique=1677955547&amp;session=0e1da735f43fe643971f4dc37256385c&amp;hostname=78.8.217.118</t>
  </si>
  <si>
    <t>https://sds.chemicalsafety.com/sds/pda/msds/getpdf.ashx?action=msdsdocument&amp;auth=200C200C200C200C2008207A200D2078200C200C200C200C200C200C200C200C200C2008&amp;param1=ZmRwLjFfODc5ODAzMTNORQ==&amp;unique=1677955549&amp;session=0e1da735f43fe643971f4dc37256385c&amp;hostname=78.8.217.118</t>
  </si>
  <si>
    <t>https://sds.chemicalsafety.com/sds/pda/msds/getpdf.ashx?action=msdsdocument&amp;auth=200C200C200C200C2008207A200D2078200C200C200C200C200C200C200C200C200C2008&amp;param1=ZmRwLjFfMTc4NjUxMTNORQ==&amp;unique=1677955543&amp;session=0e1da735f43fe643971f4dc37256385c&amp;hostname=78.8.217.118</t>
  </si>
  <si>
    <t>Bromocresol Green</t>
  </si>
  <si>
    <t>76-60-8</t>
  </si>
  <si>
    <t>698.01</t>
  </si>
  <si>
    <t>https://sds.chemicalsafety.com/sds/pda/msds/getpdf.ashx?action=msdsdocument&amp;auth=200C200C200C200C2008207A200D2078200C200C200C200C200C200C200C200C200C2008&amp;param1=ZmRwLjFfNTU3MzgxMjNORQ==&amp;unique=1677959368&amp;session=0e1da735f43fe643971f4dc37256385c&amp;hostname=78.8.217.118</t>
  </si>
  <si>
    <t>https://sds.chemicalsafety.com/sds/pda/msds/getpdf.ashx?action=msdsdocument&amp;auth=200C200C200C200C2008207A200D2078200C200C200C200C200C200C200C200C200C2008&amp;param1=ZmRwLjJfMDkzMDAzMTNORQ==&amp;unique=1677959369&amp;session=0e1da735f43fe643971f4dc37256385c&amp;hostname=78.8.217.118</t>
  </si>
  <si>
    <t>https://sds.chemicalsafety.com/sds/pda/msds/getpdf.ashx?action=msdsdocument&amp;auth=200C200C200C200C2008207A200D2078200C200C200C200C200C200C200C200C200C2008&amp;param1=ZmRwLjFfMzM4NTg1MDNORQ==&amp;unique=1677959363&amp;session=0e1da735f43fe643971f4dc37256385c&amp;hostname=78.8.217.118</t>
  </si>
  <si>
    <t>Lanthanum(III) chloride heptahydrate</t>
  </si>
  <si>
    <t>10025-84-0</t>
  </si>
  <si>
    <t>371.37</t>
  </si>
  <si>
    <t>https://sds.chemicalsafety.com/sds/pda/msds/getpdf.ashx?action=msdsdocument&amp;auth=200C200C200C200C2008207A200D2078200C200C200C200C200C200C200C200C200C2008&amp;param1=ZmRwLjFfMzYwNTc2MDNORQ==&amp;unique=1677960257&amp;session=0e1da735f43fe643971f4dc37256385c&amp;hostname=78.8.217.118</t>
  </si>
  <si>
    <t>https://sds.chemicalsafety.com/sds/pda/msds/getpdf.ashx?action=msdsdocument&amp;auth=200C200C200C200C2008207A200D2078200C200C200C200C200C200C200C200C200C2008&amp;param1=ZmRwLjFfMDc3NTAzMTNORQ==&amp;unique=1677960256&amp;session=0e1da735f43fe643971f4dc37256385c&amp;hostname=78.8.217.118</t>
  </si>
  <si>
    <t>https://sds.chemicalsafety.com/sds/pda/msds/getpdf.ashx?action=msdsdocument&amp;auth=200C200C200C200C2008207A200D2078200C200C200C200C200C200C200C200C200C2008&amp;param1=ZmRwLjFfNzAwNTYxMTNORQ==&amp;unique=1677960254&amp;session=0e1da735f43fe643971f4dc37256385c&amp;hostname=78.8.217.118</t>
  </si>
  <si>
    <t>Potassium carbonate</t>
  </si>
  <si>
    <t>584-08-7</t>
  </si>
  <si>
    <t>138.21</t>
  </si>
  <si>
    <t>https://sds.chemicalsafety.com/sds/pda/msds/getpdf.ashx?action=msdsdocument&amp;auth=200C200C200C200C2008207A200D2078200C200C200C200C200C200C200C200C200C2008&amp;param1=ZmRwLjNfMTA1OTI2MDNORQ==&amp;unique=1677961240&amp;session=0e1da735f43fe643971f4dc37256385c&amp;hostname=78.8.217.118</t>
  </si>
  <si>
    <t>https://sds.chemicalsafety.com/sds/pda/msds/getpdf.ashx?action=msdsdocument&amp;auth=200C200C200C200C2008207A200D2078200C200C200C200C200C200C200C200C200C2008&amp;param1=ZmRwLjFfODc4NTUxMTNORQ==&amp;unique=1677961236&amp;session=0e1da735f43fe643971f4dc37256385c&amp;hostname=78.8.217.118</t>
  </si>
  <si>
    <t>https://sds.chemicalsafety.com/sds/pda/msds/getpdf.ashx?action=msdsdocument&amp;auth=200C200C200C200C2008207A200D2078200C200C200C200C200C200C200C200C200C2008&amp;param1=ZmRwLjFfNDAzNzg1MDNORQ==&amp;unique=1677961236&amp;session=0e1da735f43fe643971f4dc37256385c&amp;hostname=78.8.217.118</t>
  </si>
  <si>
    <t>Sodium salicylate</t>
  </si>
  <si>
    <t>54-21-7</t>
  </si>
  <si>
    <t>160.10</t>
  </si>
  <si>
    <t>https://sds.chemicalsafety.com/sds/pda/msds/getpdf.ashx?action=msdsdocument&amp;auth=200C200C200C200C2008207A200D2078200C200C200C200C200C200C200C200C200C2008&amp;param1=ZmRwLjFfNTUxMjAxMDNORQ==&amp;unique=1678021767&amp;session=60679ec97dfd8e96885c0cbe0e61b143&amp;hostname=139.28.41.7</t>
  </si>
  <si>
    <t>https://sds.chemicalsafety.com/sds/pda/msds/getpdf.ashx?action=msdsdocument&amp;auth=200C200C200C200C2008207A200D2078200C200C200C200C200C200C200C200C200C2008&amp;param1=ZmRwLjFfNTg1OTAzMTNORQ==&amp;unique=1678021872&amp;session=60679ec97dfd8e96885c0cbe0e61b143&amp;hostname=139.28.41.7</t>
  </si>
  <si>
    <t>https://sds.chemicalsafety.com/sds/pda/msds/getpdf.ashx?action=msdsdocument&amp;auth=200C200C200C200C2008207A200D2078200C200C200C200C200C200C200C200C200C2008&amp;param1=ZmRwLjFfMDE0ODUxMTNORQ==&amp;unique=1678021915&amp;session=60679ec97dfd8e96885c0cbe0e61b143&amp;hostname=139.28.41.7</t>
  </si>
  <si>
    <t>N-(1-Naphthyl)ethylenediamine dihydrochloride</t>
  </si>
  <si>
    <t>1465-25-4</t>
  </si>
  <si>
    <t>259.17</t>
  </si>
  <si>
    <t>https://sds.chemicalsafety.com/sds/pda/msds/getpdf.ashx?action=msdsdocument&amp;auth=200C200C200C200C2008207A200D2078200C200C200C200C200C200C200C200C200C2008&amp;param1=ZmRwLjFfMzc3NDYwMDNORQ==&amp;unique=1678022256&amp;session=60679ec97dfd8e96885c0cbe0e61b143&amp;hostname=139.28.41.7</t>
  </si>
  <si>
    <t>https://sds.chemicalsafety.com/sds/pda/msds/getpdf.ashx?action=msdsdocument&amp;auth=200C200C200C200C2008207A200D2078200C200C200C200C200C200C200C200C200C2008&amp;param1=ZmRwLjFfNzY3MTAzMTNORQ==&amp;unique=1678022469&amp;session=60679ec97dfd8e96885c0cbe0e61b143&amp;hostname=139.28.41.7</t>
  </si>
  <si>
    <t>https://sds.chemicalsafety.com/sds/pda/msds/getpdf.ashx?action=msdsdocument&amp;auth=200C200C200C200C2008207A200D2078200C200C200C200C200C200C200C200C200C2008&amp;param1=ZmRwLjFfMTk2NjMxMjNORQ==&amp;unique=1678022419&amp;session=60679ec97dfd8e96885c0cbe0e61b143&amp;hostname=139.28.41.7</t>
  </si>
  <si>
    <t>Silver nitrate</t>
  </si>
  <si>
    <t>7761-88-8</t>
  </si>
  <si>
    <t>169.87</t>
  </si>
  <si>
    <t>https://sds.chemicalsafety.com/sds/pda/msds/getpdf.ashx?action=msdsdocument&amp;auth=200C200C200C200C2008207A200D2078200C200C200C200C200C200C200C200C200C2008&amp;param1=ZmRwLjFfODQ0OTI2MDNORQ==&amp;unique=1678022656&amp;session=60679ec97dfd8e96885c0cbe0e61b143&amp;hostname=139.28.41.7</t>
  </si>
  <si>
    <t>https://sds.chemicalsafety.com/sds/pda/msds/getpdf.ashx?action=msdsdocument&amp;auth=200C200C200C200C2008207A200D2078200C200C200C200C200C200C200C200C200C2008&amp;param1=ZmRwLjFfMzEwOTAzMTNORQ==&amp;unique=1678022768&amp;session=60679ec97dfd8e96885c0cbe0e61b143&amp;hostname=139.28.41.7</t>
  </si>
  <si>
    <t>https://sds.chemicalsafety.com/sds/pda/msds/getpdf.ashx?action=msdsdocument&amp;auth=200C200C200C200C2008207A200D2078200C200C200C200C200C200C200C200C200C2008&amp;param1=ZmRwLjFfMDEzNzg1MDNORQ==&amp;unique=1678022838&amp;session=60679ec97dfd8e96885c0cbe0e61b143&amp;hostname=139.28.41.7</t>
  </si>
  <si>
    <t>Potassium dichromate</t>
  </si>
  <si>
    <t>7778-50-9</t>
  </si>
  <si>
    <t>294.18</t>
  </si>
  <si>
    <t>https://sds.chemicalsafety.com/sds/pda/msds/getpdf.ashx?action=msdsdocument&amp;auth=200C200C200C200C2008207A200D2078200C200C200C200C200C200C200C200C200C2008&amp;param1=ZmRwLjFfMDg4NTgxMjNORQ==&amp;unique=1678023454&amp;session=60679ec97dfd8e96885c0cbe0e61b143&amp;hostname=139.28.41.7</t>
  </si>
  <si>
    <t>https://sds.chemicalsafety.com/sds/pda/msds/getpdf.ashx?action=msdsdocument&amp;auth=200C200C200C200C2008207A200D2078200C200C200C200C200C200C200C200C200C2008&amp;param1=ZmRwLjFfNjI1NjAzMTNORQ==&amp;unique=1678023613&amp;session=60679ec97dfd8e96885c0cbe0e61b143&amp;hostname=139.28.41.7</t>
  </si>
  <si>
    <t>https://sds.chemicalsafety.com/sds/pda/msds/getpdf.ashx?action=msdsdocument&amp;auth=200C200C200C200C2008207A200D2078200C200C200C200C200C200C200C200C200C2008&amp;param1=ZmRwLjFfNDMxNzg1MDNORQ==&amp;unique=1678023702&amp;session=60679ec97dfd8e96885c0cbe0e61b143&amp;hostname=139.28.41.7</t>
  </si>
  <si>
    <t>Sodium oxalate</t>
  </si>
  <si>
    <t>62-76-0</t>
  </si>
  <si>
    <t>134.00</t>
  </si>
  <si>
    <t>https://sds.chemicalsafety.com/sds/pda/msds/getpdf.ashx?action=msdsdocument&amp;auth=200C200C200C200C2008207A200D2078200C200C200C200C200C200C200C200C200C2008&amp;param1=ZmRwLjFfNzU2NDgxMjNORQ==&amp;unique=1678024548&amp;session=60679ec97dfd8e96885c0cbe0e61b143&amp;hostname=139.28.41.7</t>
  </si>
  <si>
    <t>https://sds.chemicalsafety.com/sds/pda/msds/getpdf.ashx?action=msdsdocument&amp;auth=200C200C200C200C2008207A200D2078200C200C200C200C200C200C200C200C200C2008&amp;param1=ZmRwLjFfMzk5ODAzMTNORQ==&amp;unique=1678024638&amp;session=60679ec97dfd8e96885c0cbe0e61b143&amp;hostname=139.28.41.7</t>
  </si>
  <si>
    <t>https://sds.chemicalsafety.com/sds/pda/msds/getpdf.ashx?action=msdsdocument&amp;auth=200C200C200C200C2008207A200D2078200C200C200C200C200C200C200C200C200C2008&amp;param1=ZmRwLjFfMDc2NjUxMTNORQ==&amp;unique=1678024688&amp;session=60679ec97dfd8e96885c0cbe0e61b143&amp;hostname=139.28.41.7</t>
  </si>
  <si>
    <t>Dimethylglyoxime</t>
  </si>
  <si>
    <t>95-45-4</t>
  </si>
  <si>
    <t>116.12</t>
  </si>
  <si>
    <t>https://sds.chemicalsafety.com/sds/pda/msds/getpdf.ashx?action=msdsdocument&amp;auth=200C200C200C200C2008207A200D2078200C200C200C200C200C200C200C200C200C2008&amp;param1=ZmRwLjFfMjEzOTUwMDNORQ==&amp;unique=1678027869&amp;session=60679ec97dfd8e96885c0cbe0e61b143&amp;hostname=139.28.41.7</t>
  </si>
  <si>
    <t>https://sds.chemicalsafety.com/sds/pda/msds/getpdf.ashx?action=msdsdocument&amp;auth=200C200C200C200C2008207A200D2078200C200C200C200C200C200C200C200C200C2008&amp;param1=ZmRwLjFfNDU0MTAzMTNORQ==&amp;unique=1678027981&amp;session=60679ec97dfd8e96885c0cbe0e61b143&amp;hostname=139.28.41.7</t>
  </si>
  <si>
    <t>https://sds.chemicalsafety.com/sds/pda/msds/getpdf.ashx?action=msdsdocument&amp;auth=200C200C200C200C2008207A200D2078200C200C200C200C200C200C200C200C200C2008&amp;param1=ZmRwLjFfNTQ4MzUxMTNORQ==&amp;unique=1678028038&amp;session=60679ec97dfd8e96885c0cbe0e61b143&amp;hostname=139.28.41.7</t>
  </si>
  <si>
    <t>Sorbic acid</t>
  </si>
  <si>
    <t>110-44-1</t>
  </si>
  <si>
    <t>https://sds.chemicalsafety.com/sds/pda/msds/getpdf.ashx?action=msdsdocument&amp;auth=200C200C200C200C2008207A200D2078200C200C200C200C200C200C200C200C200C2008&amp;param1=ZmRwLjFfOTM2ODYwMDNORQ==&amp;unique=1678029154&amp;session=60679ec97dfd8e96885c0cbe0e61b143&amp;hostname=139.28.41.7</t>
  </si>
  <si>
    <t>https://sds.chemicalsafety.com/sds/pda/msds/getpdf.ashx?action=msdsdocument&amp;auth=200C200C200C200C2008207A200D2078200C200C200C200C200C200C200C200C200C2008&amp;param1=ZmRwLjFfMTI2NjAzMTNORQ==&amp;unique=1678029263&amp;session=60679ec97dfd8e96885c0cbe0e61b143&amp;hostname=139.28.41.7</t>
  </si>
  <si>
    <t>https://sds.chemicalsafety.com/sds/pda/msds/getpdf.ashx?action=msdsdocument&amp;auth=200C200C200C200C2008207A200D2078200C200C200C200C200C200C200C200C200C2008&amp;param1=ZmRwLjFfOTc4ODUxMTNORQ==&amp;unique=1678029309&amp;session=60679ec97dfd8e96885c0cbe0e61b143&amp;hostname=139.28.41.7</t>
  </si>
  <si>
    <t>Tetrabutylammonium tetrafluoroborate</t>
  </si>
  <si>
    <t>429-42-5</t>
  </si>
  <si>
    <t>ionic liquid</t>
  </si>
  <si>
    <t>329.27</t>
  </si>
  <si>
    <t>https://sds.chemicalsafety.com/sds/pda/msds/getpdf.ashx?action=msdsdocument&amp;auth=200C200C200C200C2008207A200D2078200C200C200C200C200C200C200C200C200C2008&amp;param1=ZmRwLjFfNDQ5OTc2MDNORQ==&amp;unique=1677964096&amp;session=0e1da735f43fe643971f4dc37256385c&amp;hostname=78.8.217.118</t>
  </si>
  <si>
    <t>https://sds.chemicalsafety.com/sds/pda/msds/getpdf.ashx?action=msdsdocument&amp;auth=200C200C200C200C2008207A200D2078200C200C200C200C200C200C200C200C200C2008&amp;param1=ZmRwLjFfOTMxODAzMTNORQ==&amp;unique=1677964098&amp;session=0e1da735f43fe643971f4dc37256385c&amp;hostname=78.8.217.118</t>
  </si>
  <si>
    <t>https://sds.chemicalsafety.com/sds/pda/msds/getpdf.ashx?action=msdsdocument&amp;auth=200C200C200C200C2008207A200D2078200C200C200C200C200C200C200C200C200C2008&amp;param1=ZmRwLjFfMzI3NjQyMTNORQ==&amp;unique=1677964092&amp;session=0e1da735f43fe643971f4dc37256385c&amp;hostname=78.8.217.118</t>
  </si>
  <si>
    <t>Tetrahexylammonium iodide</t>
  </si>
  <si>
    <t>2138-24-1</t>
  </si>
  <si>
    <t>481.58</t>
  </si>
  <si>
    <t>https://sds.chemicalsafety.com/sds/pda/msds/getpdf.ashx?action=msdsdocument&amp;auth=200C200C200C200C2008207A200D2078200C200C200C200C200C200C200C200C200C2008&amp;param1=ZmRwLjFfOTQ3Mjg2MDNORQ==&amp;unique=1677964299&amp;session=0e1da735f43fe643971f4dc37256385c&amp;hostname=78.8.217.118</t>
  </si>
  <si>
    <t>https://sds.chemicalsafety.com/sds/pda/msds/getpdf.ashx?action=msdsdocument&amp;auth=200C200C200C200C2008207A200D2078200C200C200C200C200C200C200C200C200C2008&amp;param1=ZmRwLjFfMzM2ODMxMTNORQ==&amp;unique=1677964300&amp;session=0e1da735f43fe643971f4dc37256385c&amp;hostname=78.8.217.118</t>
  </si>
  <si>
    <t>https://sds.chemicalsafety.com/sds/pda/msds/getpdf.ashx?action=msdsdocument&amp;auth=200C200C200C200C2008207A200D2078200C200C200C200C200C200C200C200C200C2008&amp;param1=ZmRwLjFfNzAyODAzMTNORQ==&amp;unique=1677964300&amp;session=0e1da735f43fe643971f4dc37256385c&amp;hostname=78.8.217.118</t>
  </si>
  <si>
    <t>Tetrabutylammonium hexafluorophosphate</t>
  </si>
  <si>
    <t>3109-63-5</t>
  </si>
  <si>
    <t>387.43</t>
  </si>
  <si>
    <t>https://sds.chemicalsafety.com/sds/pda/msds/getpdf.ashx?action=msdsdocument&amp;auth=200C200C200C200C2008207A200D2078200C200C200C200C200C200C200C200C200C2008&amp;param1=ZmRwLjFfMzMzNTc2MDNORQ==&amp;unique=1677964904&amp;session=0e1da735f43fe643971f4dc37256385c&amp;hostname=78.8.217.118</t>
  </si>
  <si>
    <t>https://sds.chemicalsafety.com/sds/pda/msds/getpdf.ashx?action=msdsdocument&amp;auth=200C200C200C200C2008207A200D2078200C200C200C200C200C200C200C200C200C2008&amp;param1=ZmRwLjFfMDM0ODAzMTNORQ==&amp;unique=1677964908&amp;session=0e1da735f43fe643971f4dc37256385c&amp;hostname=78.8.217.118</t>
  </si>
  <si>
    <t>https://sds.chemicalsafety.com/sds/pda/msds/getpdf.ashx?action=msdsdocument&amp;auth=200C200C200C200C2008207A200D2078200C200C200C200C200C200C200C200C200C2008&amp;param1=ZmRwLjFfNTQ3MTQyMTNORQ==&amp;unique=1677964903&amp;session=0e1da735f43fe643971f4dc37256385c&amp;hostname=78.8.217.118</t>
  </si>
  <si>
    <t>Tetraheptylammonium iodide</t>
  </si>
  <si>
    <t>3535-83-9</t>
  </si>
  <si>
    <t>537.69</t>
  </si>
  <si>
    <t>https://sds.chemicalsafety.com/sds/pda/msds/getpdf.ashx?action=msdsdocument&amp;auth=200C200C200C200C2008207A200D2078200C200C200C200C200C200C200C200C200C2008&amp;param1=ZmRwLjFfMDM0OTYwMDNORQ==&amp;unique=1677965082&amp;session=0e1da735f43fe643971f4dc37256385c&amp;hostname=78.8.217.118</t>
  </si>
  <si>
    <t>https://sds.chemicalsafety.com/sds/pda/msds/getpdf.ashx?action=msdsdocument&amp;auth=200C200C200C200C2008207A200D2078200C200C200C200C200C200C200C200C200C2008&amp;param1=ZmRwLjFfNDAyMTYxMTNORQ==&amp;unique=1677965082&amp;session=0e1da735f43fe643971f4dc37256385c&amp;hostname=78.8.217.118</t>
  </si>
  <si>
    <t>https://sds.chemicalsafety.com/sds/pda/msds/getpdf.ashx?action=msdsdocument&amp;auth=200C200C200C200C2008207A200D2078200C200C200C200C200C200C200C200C200C2008&amp;param1=ZmRwLjFfMjg0ODAzMTNORQ==&amp;unique=1677965082&amp;session=0e1da735f43fe643971f4dc37256385c&amp;hostname=78.8.217.118</t>
  </si>
  <si>
    <t>Tetraheptylammonium bromide</t>
  </si>
  <si>
    <t>4368-51-8</t>
  </si>
  <si>
    <t xml:space="preserve">490.69 </t>
  </si>
  <si>
    <t>https://sds.chemicalsafety.com/sds/pda/msds/getpdf.ashx?action=msdsdocument&amp;auth=200C200C200C200C2008207A200D2078200C200C200C200C200C200C200C200C200C2008&amp;param1=ZmRwLjFfODI3OTc2MDNORQ==&amp;unique=1677965874&amp;session=0e1da735f43fe643971f4dc37256385c&amp;hostname=78.8.217.118</t>
  </si>
  <si>
    <t>https://sds.chemicalsafety.com/sds/pda/msds/getpdf.ashx?action=msdsdocument&amp;auth=200C200C200C200C2008207A200D2078200C200C200C200C200C200C200C200C200C2008&amp;param1=ZmRwLjFfOTYxODAzMTNORQ==&amp;unique=1677965879&amp;session=0e1da735f43fe643971f4dc37256385c&amp;hostname=78.8.217.118</t>
  </si>
  <si>
    <t>https://sds.chemicalsafety.com/sds/pda/msds/getpdf.ashx?action=msdsdocument&amp;auth=200C200C200C200C2008207A200D2078200C200C200C200C200C200C200C200C200C2008&amp;param1=ZmRwLjFfNTY2MzMxMTNORQ==&amp;unique=1677965874&amp;session=0e1da735f43fe643971f4dc37256385c&amp;hostname=78.8.217.118</t>
  </si>
  <si>
    <t>1-Butyl-3-methylimidazolium methyl sulfate</t>
  </si>
  <si>
    <t>401788-98-5</t>
  </si>
  <si>
    <t>250.32</t>
  </si>
  <si>
    <t>https://sds.chemicalsafety.com/sds/pda/msds/getpdf.ashx?action=msdsdocument&amp;auth=200C200C200C200C2008207A200D2078200C200C200C200C200C200C200C200C200C2008&amp;param1=ZmRwLjFfODYyMTU2MDNORQ==&amp;unique=1677969442&amp;session=0e1da735f43fe643971f4dc37256385c&amp;hostname=78.8.217.118</t>
  </si>
  <si>
    <t>https://sds.chemicalsafety.com/sds/pda/msds/getpdf.ashx?action=msdsdocument&amp;auth=200C200C200C200C2008207A200D2078200C200C200C200C200C200C200C200C200C2008&amp;param1=ZmRwLjFfMzU3MDEzMTNORQ==&amp;unique=1677969445&amp;session=0e1da735f43fe643971f4dc37256385c&amp;hostname=78.8.217.118</t>
  </si>
  <si>
    <t>https://sds.chemicalsafety.com/sds/pda/msds/getpdf.ashx?action=msdsdocument&amp;auth=200C200C200C200C2008207A200D2078200C200C200C200C200C200C200C200C200C2008&amp;param1=ZmRwLjFfMjAyMjYxMTNORQ==&amp;unique=1677969439&amp;session=0e1da735f43fe643971f4dc37256385c&amp;hostname=78.8.217.118</t>
  </si>
  <si>
    <t>1,3-Dimethylimidazolium dimethyl phosphate</t>
  </si>
  <si>
    <t>654058-04-5</t>
  </si>
  <si>
    <t>222.18</t>
  </si>
  <si>
    <t>https://sds.chemicalsafety.com/sds/pda/msds/getpdf.ashx?action=msdsdocument&amp;auth=200C200C200C200C2008207A200D2078200C200C200C200C200C200C200C200C200C2008&amp;param1=ZmRwLjFfMzkxMzE0MDNORQ==&amp;unique=1678014753&amp;session=0e1da735f43fe643971f4dc37256385c&amp;hostname=78.8.217.118</t>
  </si>
  <si>
    <t>https://sds.chemicalsafety.com/sds/pda/msds/getpdf.ashx?action=msdsdocument&amp;auth=200C200C200C200C2008207A200D2078200C200C200C200C200C200C200C200C200C2008&amp;param1=ZmRwLjFfNDk4MTYxMTNORQ==&amp;unique=1678014754&amp;session=0e1da735f43fe643971f4dc37256385c&amp;hostname=78.8.217.118</t>
  </si>
  <si>
    <t>https://sds.chemicalsafety.com/sds/pda/msds/getpdf.ashx?action=msdsdocument&amp;auth=200C200C200C200C2008207A200D2078200C200C200C200C200C200C200C200C200C2008&amp;param1=ZmRwLjFfNjQ4MDEzMTNORQ==&amp;unique=1678014755&amp;session=0e1da735f43fe643971f4dc37256385c&amp;hostname=78.8.217.118</t>
  </si>
  <si>
    <t>1,3-Dimethylimidazolium methyl sulfate</t>
  </si>
  <si>
    <t>97345-90-9</t>
  </si>
  <si>
    <t>ionic liquid/solid</t>
  </si>
  <si>
    <t>208.2</t>
  </si>
  <si>
    <t>https://sds.chemicalsafety.com/sds/pda/msds/getpdf.ashx?action=msdsdocument&amp;auth=200C200C200C200C2008207A200D2078200C200C200C200C200C200C200C200C200C2008&amp;param1=ZmRwLjFfNTE2MjYxMTNORQ==&amp;unique=1678015825&amp;session=0e1da735f43fe643971f4dc37256385c&amp;hostname=78.8.217.118</t>
  </si>
  <si>
    <t>https://sds.chemicalsafety.com/sds/pda/msds/getpdf.ashx?action=msdsdocument&amp;auth=200C200C200C200C2008207A200D2078200C200C200C200C200C200C200C200C200C2008&amp;param1=ZmRwLjFfNDY2MzkwMDNORQ==&amp;unique=1678015824&amp;session=0e1da735f43fe643971f4dc37256385c&amp;hostname=78.8.217.118</t>
  </si>
  <si>
    <t>https://sds.chemicalsafety.com/sds/pda/msds/getpdf.ashx?action=msdsdocument&amp;auth=200C200C200C200C2008207A200D2078200C200C200C200C200C200C200C200C200C2008&amp;param1=ZmRwLjFfMjQzMTEzMTNORQ==&amp;unique=1678015825&amp;session=0e1da735f43fe643971f4dc37256385c&amp;hostname=78.8.217.118</t>
  </si>
  <si>
    <t>1-Ethyl-3-methylimidazolium chloride</t>
  </si>
  <si>
    <t>65039-09-0</t>
  </si>
  <si>
    <t>146.62</t>
  </si>
  <si>
    <t>https://sds.chemicalsafety.com/sds/pda/msds/getpdf.ashx?action=msdsdocument&amp;auth=200C200C200C200C2008207A200D2078200C200C200C200C200C200C200C200C200C2008&amp;param1=ZmRwLjFfMTMwNzU2MDNORQ==&amp;unique=1678016926&amp;session=0e1da735f43fe643971f4dc37256385c&amp;hostname=78.8.217.118</t>
  </si>
  <si>
    <t>https://sds.chemicalsafety.com/sds/pda/msds/getpdf.ashx?action=msdsdocument&amp;auth=200C200C200C200C2008207A200D2078200C200C200C200C200C200C200C200C200C2008&amp;param1=ZmRwLjFfNzEwMzYxMTNORQ==&amp;unique=1678016924&amp;session=0e1da735f43fe643971f4dc37256385c&amp;hostname=78.8.217.118</t>
  </si>
  <si>
    <t>https://sds.chemicalsafety.com/sds/pda/msds/getpdf.ashx?action=msdsdocument&amp;auth=200C200C200C200C2008207A200D2078200C200C200C200C200C200C200C200C200C2008&amp;param1=ZmRwLjFfMzczMTEzMTNORQ==&amp;unique=1678016928&amp;session=0e1da735f43fe643971f4dc37256385c&amp;hostname=78.8.217.118</t>
  </si>
  <si>
    <t>1-Ethyl-3-methylimidazolium hexafluorophosphate</t>
  </si>
  <si>
    <t>155371-19-0</t>
  </si>
  <si>
    <t>256.13</t>
  </si>
  <si>
    <t>https://sds.chemicalsafety.com/sds/pda/msds/getpdf.ashx?action=msdsdocument&amp;auth=200C200C200C200C2008207A200D2078200C200C200C200C200C200C200C200C200C2008&amp;param1=ZmRwLjFfNDk1NjkwMDNORQ==&amp;unique=1678017155&amp;session=0e1da735f43fe643971f4dc37256385c&amp;hostname=78.8.217.118</t>
  </si>
  <si>
    <t>https://sds.chemicalsafety.com/sds/pda/msds/getpdf.ashx?action=msdsdocument&amp;auth=200C200C200C200C2008207A200D2078200C200C200C200C200C200C200C200C200C2008&amp;param1=ZmRwLjFfMjY5MzMxMTNORQ==&amp;unique=1678017153&amp;session=0e1da735f43fe643971f4dc37256385c&amp;hostname=78.8.217.118</t>
  </si>
  <si>
    <t>https://sds.chemicalsafety.com/sds/pda/msds/getpdf.ashx?action=msdsdocument&amp;auth=200C200C200C200C2008207A200D2078200C200C200C200C200C200C200C200C200C2008&amp;param1=ZmRwLjFfNDQ0MTEzMTNORQ==&amp;unique=1678017166&amp;session=0e1da735f43fe643971f4dc37256385c&amp;hostname=78.8.217.118</t>
  </si>
  <si>
    <t>1-Ethyl-3-methylimidazolium trifluoromethanesulfonate</t>
  </si>
  <si>
    <t>145022-44-2</t>
  </si>
  <si>
    <t>260.23</t>
  </si>
  <si>
    <t>https://sds.chemicalsafety.com/sds/pda/msds/getpdf.ashx?action=msdsdocument&amp;auth=200C200C200C200C2008207A200D2078200C200C200C200C200C200C200C200C200C2008&amp;param1=ZmRwLjFfNjM4NjU2MDNORQ==&amp;unique=1678017426&amp;session=0e1da735f43fe643971f4dc37256385c&amp;hostname=78.8.217.118</t>
  </si>
  <si>
    <t>https://sds.chemicalsafety.com/sds/pda/msds/getpdf.ashx?action=msdsdocument&amp;auth=200C200C200C200C2008207A200D2078200C200C200C200C200C200C200C200C200C2008&amp;param1=ZmRwLjFfMTU3MTEzMTNORQ==&amp;unique=1678017428&amp;session=0e1da735f43fe643971f4dc37256385c&amp;hostname=78.8.217.118</t>
  </si>
  <si>
    <t>https://sds.chemicalsafety.com/sds/pda/msds/getpdf.ashx?action=msdsdocument&amp;auth=200C200C200C200C2008207A200D2078200C200C200C200C200C200C200C200C200C2008&amp;param1=ZmRwLjFfODU5MTYxMTNORQ==&amp;unique=1678017424&amp;session=0e1da735f43fe643971f4dc37256385c&amp;hostname=78.8.217.118</t>
  </si>
  <si>
    <t>1-Ethyl-3-methylimidazolium tetrafluoroborate</t>
  </si>
  <si>
    <t>143314-16-3</t>
  </si>
  <si>
    <t>197.97</t>
  </si>
  <si>
    <t>https://sds.chemicalsafety.com/sds/pda/msds/getpdf.ashx?action=msdsdocument&amp;auth=200C200C200C200C2008207A200D2078200C200C200C200C200C200C200C200C200C2008&amp;param1=ZmRwLjFfMjA2NjkwMDNORQ==&amp;unique=1678017660&amp;session=0e1da735f43fe643971f4dc37256385c&amp;hostname=78.8.217.118</t>
  </si>
  <si>
    <t>https://sds.chemicalsafety.com/sds/pda/msds/getpdf.ashx?action=msdsdocument&amp;auth=200C200C200C200C2008207A200D2078200C200C200C200C200C200C200C200C200C2008&amp;param1=ZmRwLjFfNjQwMDYxMTNORQ==&amp;unique=1678017661&amp;session=0e1da735f43fe643971f4dc37256385c&amp;hostname=78.8.217.118</t>
  </si>
  <si>
    <t>https://sds.chemicalsafety.com/sds/pda/msds/getpdf.ashx?action=msdsdocument&amp;auth=200C200C200C200C2008207A200D2078200C200C200C200C200C200C200C200C200C2008&amp;param1=ZmRwLjFfOTYxMTEzMTNORQ==&amp;unique=1678017661&amp;session=0e1da735f43fe643971f4dc37256385c&amp;hostname=78.8.217.118</t>
  </si>
  <si>
    <t>1-Ethyl-3-methylimidazolium iodide</t>
  </si>
  <si>
    <t>35935-34-3</t>
  </si>
  <si>
    <t>238.07</t>
  </si>
  <si>
    <t>https://sds.chemicalsafety.com/sds/pda/msds/getpdf.ashx?action=msdsdocument&amp;auth=200C200C200C200C2008207A200D2078200C200C200C200C200C200C200C200C200C2008&amp;param1=ZmRwLjFfODg3MzYxMTNORQ==&amp;unique=1678018048&amp;session=0e1da735f43fe643971f4dc37256385c&amp;hostname=78.8.217.118</t>
  </si>
  <si>
    <t>https://sds.chemicalsafety.com/sds/pda/msds/getpdf.ashx?action=msdsdocument&amp;auth=200C200C200C200C2008207A200D2078200C200C200C200C200C200C200C200C200C2008&amp;param1=ZmRwLjFfODc0MTEzMTNORQ==&amp;unique=1678018048&amp;session=0e1da735f43fe643971f4dc37256385c&amp;hostname=78.8.217.118</t>
  </si>
  <si>
    <t>https://sds.chemicalsafety.com/sds/pda/msds/getpdf.ashx?action=msdsdocument&amp;auth=200C200C200C200C2008207A200D2078200C200C200C200C200C200C200C200C200C2008&amp;param1=ZmRwLjFfNjk1NjkwMDNORQ==&amp;unique=1678018047&amp;session=0e1da735f43fe643971f4dc37256385c&amp;hostname=78.8.217.118</t>
  </si>
  <si>
    <t>1-Ethyl-3-methylimidazolium ethyl sulfate</t>
  </si>
  <si>
    <t>342573-75-5</t>
  </si>
  <si>
    <t>236.3</t>
  </si>
  <si>
    <t>https://sds.chemicalsafety.com/sds/pda/msds/getpdf.ashx?action=msdsdocument&amp;auth=200C200C200C200C2008207A200D2078200C200C200C200C200C200C200C200C200C2008&amp;param1=ZmRwLjFfMTU5NDYxMTNORQ==&amp;unique=1678018360&amp;session=0e1da735f43fe643971f4dc37256385c&amp;hostname=78.8.217.118</t>
  </si>
  <si>
    <t>https://sds.chemicalsafety.com/sds/pda/msds/getpdf.ashx?action=msdsdocument&amp;auth=200C200C200C200C2008207A200D2078200C200C200C200C200C200C200C200C200C2008&amp;param1=ZmRwLjFfMjE2MDU2MDNORQ==&amp;unique=1678018360&amp;session=0e1da735f43fe643971f4dc37256385c&amp;hostname=78.8.217.118</t>
  </si>
  <si>
    <t>https://sds.chemicalsafety.com/sds/pda/msds/getpdf.ashx?action=msdsdocument&amp;auth=200C200C200C200C2008207A200D2078200C200C200C200C200C200C200C200C200C2008&amp;param1=ZmRwLjFfMzM0MTEzMTNORQ==&amp;unique=1678018360&amp;session=0e1da735f43fe643971f4dc37256385c&amp;hostname=78.8.217.118</t>
  </si>
  <si>
    <t>1-Ethyl-3-methylimidazolium dicyanamide</t>
  </si>
  <si>
    <t>370865-89-7</t>
  </si>
  <si>
    <t>177.21</t>
  </si>
  <si>
    <t>https://sds.chemicalsafety.com/sds/pda/msds/getpdf.ashx?action=msdsdocument&amp;auth=200C200C200C200C2008207A200D2078200C200C200C200C200C200C200C200C200C2008&amp;param1=ZmRwLjFfODc5OTMwMTNORQ==&amp;unique=1678018651&amp;session=0e1da735f43fe643971f4dc37256385c&amp;hostname=78.8.217.118</t>
  </si>
  <si>
    <t>https://sds.chemicalsafety.com/sds/pda/msds/getpdf.ashx?action=msdsdocument&amp;auth=200C200C200C200C2008207A200D2078200C200C200C200C200C200C200C200C200C2008&amp;param1=ZmRwLjFfMzI0NjU2MDNORQ==&amp;unique=1678018652&amp;session=0e1da735f43fe643971f4dc37256385c&amp;hostname=78.8.217.118</t>
  </si>
  <si>
    <t>https://sds.chemicalsafety.com/sds/pda/msds/getpdf.ashx?action=msdsdocument&amp;auth=200C200C200C200C2008207A200D2078200C200C200C200C200C200C200C200C200C2008&amp;param1=ZmRwLjFfNzQ3MTEzMTNORQ==&amp;unique=1678018652&amp;session=0e1da735f43fe643971f4dc37256385c&amp;hostname=78.8.217.118</t>
  </si>
  <si>
    <t>1-Ethyl-3-methylimidazolium hydrogen sulfate</t>
  </si>
  <si>
    <t>412009-61-1</t>
  </si>
  <si>
    <t>https://sds.chemicalsafety.com/sds/pda/msds/getpdf.ashx?action=msdsdocument&amp;auth=200C200C200C200C2008207A200D2078200C200C200C200C200C200C200C200C200C2008&amp;param1=ZmRwLjFfOTIxOTUxMTNORQ==&amp;unique=1678020325&amp;session=0e1da735f43fe643971f4dc37256385c&amp;hostname=78.8.217.118</t>
  </si>
  <si>
    <t>https://sds.chemicalsafety.com/sds/pda/msds/getpdf.ashx?action=msdsdocument&amp;auth=200C200C200C200C2008207A200D2078200C200C200C200C200C200C200C200C200C2008&amp;param1=ZmRwLjFfMTQ0MTEzMTNORQ==&amp;unique=1678020326&amp;session=0e1da735f43fe643971f4dc37256385c&amp;hostname=78.8.217.118</t>
  </si>
  <si>
    <t>https://sds.chemicalsafety.com/sds/pda/msds/getpdf.ashx?action=msdsdocument&amp;auth=200C200C200C200C2008207A200D2078200C200C200C200C200C200C200C200C200C2008&amp;param1=ZmRwLjFfNTIxODU2MDNORQ==&amp;unique=1678020325&amp;session=0e1da735f43fe643971f4dc37256385c&amp;hostname=78.8.217.118</t>
  </si>
  <si>
    <t>1-Ethyl-3-methylimidazolium acetate</t>
  </si>
  <si>
    <t>143314-17-4</t>
  </si>
  <si>
    <t>170.2</t>
  </si>
  <si>
    <t>https://sds.chemicalsafety.com/sds/pda/msds/getpdf.ashx?action=msdsdocument&amp;auth=200C200C200C200C2008207A200D2078200C200C200C200C200C200C200C200C200C2008&amp;param1=ZmRwLjFfNTc3MTYxMTNORQ==&amp;unique=1678020957&amp;session=0e1da735f43fe643971f4dc37256385c&amp;hostname=78.8.217.118</t>
  </si>
  <si>
    <t>https://sds.chemicalsafety.com/sds/pda/msds/getpdf.ashx?action=msdsdocument&amp;auth=200C200C200C200C2008207A200D2078200C200C200C200C200C200C200C200C200C2008&amp;param1=ZmRwLjFfMTcwNzI0MDNORQ==&amp;unique=1678020957&amp;session=0e1da735f43fe643971f4dc37256385c&amp;hostname=78.8.217.118</t>
  </si>
  <si>
    <t>https://sds.chemicalsafety.com/sds/pda/msds/getpdf.ashx?action=msdsdocument&amp;auth=200C200C200C200C2008207A200D2078200C200C200C200C200C200C200C200C200C2008&amp;param1=ZmRwLjFfMjgzMTEzMTNORQ==&amp;unique=1678020957&amp;session=0e1da735f43fe643971f4dc37256385c&amp;hostname=78.8.217.118</t>
  </si>
  <si>
    <t>1-Ethyl-3-methylimidazolium methyl sulfate</t>
  </si>
  <si>
    <t>516474-01-4</t>
  </si>
  <si>
    <t>222.3</t>
  </si>
  <si>
    <t>https://sds.chemicalsafety.com/sds/pda/msds/getpdf.ashx?action=msdsdocument&amp;auth=200C200C200C200C2008207A200D2078200C200C200C200C200C200C200C200C200C2008&amp;param1=ZmRwLjFfMDYwMTYxMTNORQ==&amp;unique=1678021593&amp;session=0e1da735f43fe643971f4dc37256385c&amp;hostname=78.8.217.118</t>
  </si>
  <si>
    <t>https://sds.chemicalsafety.com/sds/pda/msds/getpdf.ashx?action=msdsdocument&amp;auth=200C200C200C200C2008207A200D2078200C200C200C200C200C200C200C200C200C2008&amp;param1=ZmRwLjFfMzc0MTEzMTNORQ==&amp;unique=1678021593&amp;session=0e1da735f43fe643971f4dc37256385c&amp;hostname=78.8.217.118</t>
  </si>
  <si>
    <t>https://sds.chemicalsafety.com/sds/pda/msds/getpdf.ashx?action=msdsdocument&amp;auth=200C200C200C200C2008207A200D2078200C200C200C200C200C200C200C200C200C2008&amp;param1=ZmRwLjFfOTk1NjkwMDNORQ==&amp;unique=1678021593&amp;session=0e1da735f43fe643971f4dc37256385c&amp;hostname=78.8.217.118</t>
  </si>
  <si>
    <t>1-Ethyl-3-methylimidazolium diethyl phosphate</t>
  </si>
  <si>
    <t>848641-69-0</t>
  </si>
  <si>
    <t>264.3</t>
  </si>
  <si>
    <t>https://sds.chemicalsafety.com/sds/pda/msds/getpdf.ashx?action=msdsdocument&amp;auth=200C200C200C200C2008207A200D2078200C200C200C200C200C200C200C200C200C2008&amp;param1=ZmRwLjFfMDQwMzYxMTNORQ==&amp;unique=1678022563&amp;session=0e1da735f43fe643971f4dc37256385c&amp;hostname=78.8.217.118</t>
  </si>
  <si>
    <t>https://sds.chemicalsafety.com/sds/pda/msds/getpdf.ashx?action=msdsdocument&amp;auth=200C200C200C200C2008207A200D2078200C200C200C200C200C200C200C200C200C2008&amp;param1=ZmRwLjFfMTk1NjkwMDNORQ==&amp;unique=1678022563&amp;session=0e1da735f43fe643971f4dc37256385c&amp;hostname=78.8.217.118</t>
  </si>
  <si>
    <t>https://sds.chemicalsafety.com/sds/pda/msds/getpdf.ashx?action=msdsdocument&amp;auth=200C200C200C200C2008207A200D2078200C200C200C200C200C200C200C200C200C2008&amp;param1=ZmRwLjFfNDM0MTEzMTNORQ==&amp;unique=1678022564&amp;session=0e1da735f43fe643971f4dc37256385c&amp;hostname=78.8.217.118</t>
  </si>
  <si>
    <t>1-Hexyl-3-methylimidazolium chloride</t>
  </si>
  <si>
    <t>171058-17-6</t>
  </si>
  <si>
    <t>202.72</t>
  </si>
  <si>
    <t>https://sds.chemicalsafety.com/sds/pda/msds/getpdf.ashx?action=msdsdocument&amp;auth=200C200C200C200C2008207A200D2078200C200C200C200C200C200C200C200C200C2008&amp;param1=ZmRwLjFfMTI3NjkwMDNORQ==&amp;unique=1678022772&amp;session=0e1da735f43fe643971f4dc37256385c&amp;hostname=78.8.217.118</t>
  </si>
  <si>
    <t>https://sds.chemicalsafety.com/sds/pda/msds/getpdf.ashx?action=msdsdocument&amp;auth=200C200C200C200C2008207A200D2078200C200C200C200C200C200C200C200C200C2008&amp;param1=ZmRwLjFfNjMwMjEzMTNORQ==&amp;unique=1678022773&amp;session=0e1da735f43fe643971f4dc37256385c&amp;hostname=78.8.217.118</t>
  </si>
  <si>
    <t>https://sds.chemicalsafety.com/sds/pda/msds/getpdf.ashx?action=msdsdocument&amp;auth=200C200C200C200C2008207A200D2078200C200C200C200C200C200C200C200C200C2008&amp;param1=ZmRwLjFfMjk3MTQyMTNORQ==&amp;unique=1678022772&amp;session=0e1da735f43fe643971f4dc37256385c&amp;hostname=78.8.217.118</t>
  </si>
  <si>
    <t>1-Hexyl-3-methylimidazolium tetrafluoroborate</t>
  </si>
  <si>
    <t>244193-50-8</t>
  </si>
  <si>
    <t>254.1</t>
  </si>
  <si>
    <t>https://sds.chemicalsafety.com/sds/pda/msds/getpdf.ashx?action=msdsdocument&amp;auth=200C200C200C200C2008207A200D2078200C200C200C200C200C200C200C200C200C2008&amp;param1=ZmRwLjFfNTQ5NjQyMTNORQ==&amp;unique=1678040767&amp;session=0e1da735f43fe643971f4dc37256385c&amp;hostname=78.8.217.118</t>
  </si>
  <si>
    <t>https://sds.chemicalsafety.com/sds/pda/msds/getpdf.ashx?action=msdsdocument&amp;auth=200C200C200C200C2008207A200D2078200C200C200C200C200C200C200C200C200C2008&amp;param1=ZmRwLjFfMTEwMjEzMTNORQ==&amp;unique=1678040771&amp;session=0e1da735f43fe643971f4dc37256385c&amp;hostname=78.8.217.118</t>
  </si>
  <si>
    <t>https://sds.chemicalsafety.com/sds/pda/msds/getpdf.ashx?action=msdsdocument&amp;auth=200C200C200C200C2008207A200D2078200C200C200C200C200C200C200C200C200C2008&amp;param1=ZmRwLjFfNDI3NjkwMDNORQ==&amp;unique=1678040767&amp;session=0e1da735f43fe643971f4dc37256385c&amp;hostname=78.8.217.118</t>
  </si>
  <si>
    <t>1-Methyl-3-octylimidazolium chloride</t>
  </si>
  <si>
    <t>64697-40-1</t>
  </si>
  <si>
    <t>230.78</t>
  </si>
  <si>
    <t>https://sds.chemicalsafety.com/sds/pda/msds/getpdf.ashx?action=msdsdocument&amp;auth=200C200C200C200C2008207A200D2078200C200C200C200C200C200C200C200C200C2008&amp;param1=ZmRwLjFfMTg5NjkwMDNORQ==&amp;unique=1678042009&amp;session=0e1da735f43fe643971f4dc37256385c&amp;hostname=78.8.217.118</t>
  </si>
  <si>
    <t>https://sds.chemicalsafety.com/sds/pda/msds/getpdf.ashx?action=msdsdocument&amp;auth=200C200C200C200C2008207A200D2078200C200C200C200C200C200C200C200C200C2008&amp;param1=ZmRwLjFfNTA3NDYxMTNORQ==&amp;unique=1678042007&amp;session=0e1da735f43fe643971f4dc37256385c&amp;hostname=78.8.217.118</t>
  </si>
  <si>
    <t>https://sds.chemicalsafety.com/sds/pda/msds/getpdf.ashx?action=msdsdocument&amp;auth=200C200C200C200C2008207A200D2078200C200C200C200C200C200C200C200C200C2008&amp;param1=ZmRwLjFfNjE2MTEzMTNORQ==&amp;unique=1678042007&amp;session=0e1da735f43fe643971f4dc37256385c&amp;hostname=78.8.217.118</t>
  </si>
  <si>
    <t>1-Butyl-1-methylpyrrolidinium bis(trifluoromethylsulfonyl)imide</t>
  </si>
  <si>
    <t>223437-11-4</t>
  </si>
  <si>
    <t>422.41</t>
  </si>
  <si>
    <t>https://sds.chemicalsafety.com/sds/pda/msds/getpdf.ashx?action=msdsdocument&amp;auth=200C200C200C200C2008207A200D2078200C200C200C200C200C200C200C200C200C2008&amp;param1=ZmRwLjFfNDE4OTkxMjNORQ==&amp;unique=1678051187&amp;session=0e1da735f43fe643971f4dc37256385c&amp;hostname=78.8.217.118</t>
  </si>
  <si>
    <t>https://sds.chemicalsafety.com/sds/pda/msds/getpdf.ashx?action=msdsdocument&amp;auth=200C200C200C200C2008207A200D2078200C200C200C200C200C200C200C200C200C2008&amp;param1=ZmRwLjFfMTY4MDEzMTNORQ==&amp;unique=1678051189&amp;session=0e1da735f43fe643971f4dc37256385c&amp;hostname=78.8.217.118</t>
  </si>
  <si>
    <t>https://sds.chemicalsafety.com/sds/pda/msds/getpdf.ashx?action=msdsdocument&amp;auth=200C200C200C200C2008207A200D2078200C200C200C200C200C200C200C200C200C2008&amp;param1=ZmRwLjFfNTE3NzYxMTNORQ==&amp;unique=1678051186&amp;session=0e1da735f43fe643971f4dc37256385c&amp;hostname=78.8.217.118</t>
  </si>
  <si>
    <t>Trimethylsulfonium iodide</t>
  </si>
  <si>
    <t>2181-42-2</t>
  </si>
  <si>
    <t>204.1</t>
  </si>
  <si>
    <t>https://sds.chemicalsafety.com/sds/pda/msds/getpdf.ashx?action=msdsdocument&amp;auth=200C200C200C200C2008207A200D2078200C200C200C200C200C200C200C200C200C2008&amp;param1=ZmRwLjFfNzM0NjIxMTNORQ==&amp;unique=1678052329&amp;session=0e1da735f43fe643971f4dc37256385c&amp;hostname=78.8.217.118</t>
  </si>
  <si>
    <t>https://sds.chemicalsafety.com/sds/pda/msds/getpdf.ashx?action=msdsdocument&amp;auth=200C200C200C200C2008207A200D2078200C200C200C200C200C200C200C200C200C2008&amp;param1=ZmRwLjFfNTkxOTAzMTNORQ==&amp;unique=1678052329&amp;session=0e1da735f43fe643971f4dc37256385c&amp;hostname=78.8.217.118</t>
  </si>
  <si>
    <t>https://sds.chemicalsafety.com/sds/pda/msds/getpdf.ashx?action=msdsdocument&amp;auth=200C200C200C200C2008207A200D2078200C200C200C200C200C200C200C200C200C2008&amp;param1=ZmRwLjFfODc0MDcwMDNORQ==&amp;unique=1678052328&amp;session=0e1da735f43fe643971f4dc37256385c&amp;hostname=78.8.217.118</t>
  </si>
  <si>
    <t>Triethylsulfonium bis(trifluoromethylsulfonyl)imide</t>
  </si>
  <si>
    <t>321746-49-0</t>
  </si>
  <si>
    <t>399.39</t>
  </si>
  <si>
    <t>https://sds.chemicalsafety.com/sds/pda/msds/getpdf.ashx?action=msdsdocument&amp;auth=200C200C200C200C2008207A200D2078200C200C200C200C200C200C200C200C200C2008&amp;param1=ZmRwLjFfNjMzOTMxMTNORQ==&amp;unique=1678052488&amp;session=0e1da735f43fe643971f4dc37256385c&amp;hostname=78.8.217.118</t>
  </si>
  <si>
    <t>https://sds.chemicalsafety.com/sds/pda/msds/getpdf.ashx?action=msdsdocument&amp;auth=200C200C200C200C2008207A200D2078200C200C200C200C200C200C200C200C200C2008&amp;param1=ZmRwLjFfNTY2Mzg2MDNORQ==&amp;unique=1678052490&amp;session=0e1da735f43fe643971f4dc37256385c&amp;hostname=78.8.217.118</t>
  </si>
  <si>
    <t>https://sds.chemicalsafety.com/sds/pda/msds/getpdf.ashx?action=msdsdocument&amp;auth=200C200C200C200C2008207A200D2078200C200C200C200C200C200C200C200C200C2008&amp;param1=ZmRwLjFfODg4NjAzMTNORQ==&amp;unique=1678052490&amp;session=0e1da735f43fe643971f4dc37256385c&amp;hostname=78.8.217.118</t>
  </si>
  <si>
    <t>1-Methylurea</t>
  </si>
  <si>
    <t>598-50-5</t>
  </si>
  <si>
    <t>https://sds.chemicalsafety.com/sds/pda/msds/getpdf.ashx?action=msdsdocument&amp;auth=200C200C200C200C2008207A200D2078200C200C200C200C200C200C200C200C200C2008&amp;param1=ZmRwLjFfNjExNjYwMDNORQ==&amp;unique=1678106053&amp;session=60679ec97dfd8e96885c0cbe0e61b143&amp;hostname=139.28.41.7</t>
  </si>
  <si>
    <t>https://sds.chemicalsafety.com/sds/pda/msds/getpdf.ashx?action=msdsdocument&amp;auth=200C200C200C200C2008207A200D2078200C200C200C200C200C200C200C200C200C2008&amp;param1=ZmRwLjFfMzA0NTAzMTNORQ==&amp;unique=1678106145&amp;session=60679ec97dfd8e96885c0cbe0e61b143&amp;hostname=139.28.41.7</t>
  </si>
  <si>
    <t>https://sds.chemicalsafety.com/sds/pda/msds/getpdf.ashx?action=msdsdocument&amp;auth=200C200C200C200C2008207A200D2078200C200C200C200C200C200C200C200C200C2008&amp;param1=ZmRwLjFfNzE3NTUxMTNORQ==&amp;unique=1678106177&amp;session=60679ec97dfd8e96885c0cbe0e61b143&amp;hostname=139.28.41.7</t>
  </si>
  <si>
    <t>1,3-Dimethylurea</t>
  </si>
  <si>
    <t>96-31-1</t>
  </si>
  <si>
    <t>https://sds.chemicalsafety.com/sds/pda/msds/getpdf.ashx?action=msdsdocument&amp;auth=200C200C200C200C2008207A200D2078200C200C200C200C200C200C200C200C200C2008&amp;param1=ZmRwLjFfMjA4NDg2MDNORQ==&amp;unique=1678106327&amp;session=60679ec97dfd8e96885c0cbe0e61b143&amp;hostname=139.28.41.7</t>
  </si>
  <si>
    <t>https://sds.chemicalsafety.com/sds/pda/msds/getpdf.ashx?action=msdsdocument&amp;auth=200C200C200C200C2008207A200D2078200C200C200C200C200C200C200C200C200C2008&amp;param1=ZmRwLjFfNDQwNTAzMTNORQ==&amp;unique=1678106422&amp;session=60679ec97dfd8e96885c0cbe0e61b143&amp;hostname=139.28.41.7</t>
  </si>
  <si>
    <t>https://sds.chemicalsafety.com/sds/pda/msds/getpdf.ashx?action=msdsdocument&amp;auth=200C200C200C200C2008207A200D2078200C200C200C200C200C200C200C200C200C2008&amp;param1=ZmRwLjFfMDU1NTUxMTNORQ==&amp;unique=1678106473&amp;session=60679ec97dfd8e96885c0cbe0e61b143&amp;hostname=139.28.41.7</t>
  </si>
  <si>
    <t>1,1-Dimethylurea</t>
  </si>
  <si>
    <t>598-94-7</t>
  </si>
  <si>
    <t>https://sds.chemicalsafety.com/sds/pda/msds/getpdf.ashx?action=msdsdocument&amp;auth=200C200C200C200C2008207A200D2078200C200C200C200C200C200C200C200C200C2008&amp;param1=ZmRwLjFfNTA0NTM2MDNORQ==&amp;unique=1678106640&amp;session=60679ec97dfd8e96885c0cbe0e61b143&amp;hostname=139.28.41.7</t>
  </si>
  <si>
    <t>https://sds.chemicalsafety.com/sds/pda/msds/getpdf.ashx?action=msdsdocument&amp;auth=200C200C200C200C2008207A200D2078200C200C200C200C200C200C200C200C200C2008&amp;param1=ZmRwLjFfODQwNTAzMTNORQ==&amp;unique=1678106698&amp;session=60679ec97dfd8e96885c0cbe0e61b143&amp;hostname=139.28.41.7</t>
  </si>
  <si>
    <t>https://sds.chemicalsafety.com/sds/pda/msds/getpdf.ashx?action=msdsdocument&amp;auth=200C200C200C200C2008207A200D2078200C200C200C200C200C200C200C200C200C2008&amp;param1=ZmRwLjFfNTkxMTMxMTNORQ==&amp;unique=1678106730&amp;session=60679ec97dfd8e96885c0cbe0e61b143&amp;hostname=139.28.41.7</t>
  </si>
  <si>
    <t>Malonic acid</t>
  </si>
  <si>
    <t>141-82-2</t>
  </si>
  <si>
    <t>104.06</t>
  </si>
  <si>
    <t>https://sds.chemicalsafety.com/sds/pda/msds/getpdf.ashx?action=msdsdocument&amp;auth=200C200C200C200C2008207A200D2078200C200C200C200C200C200C200C200C200C2008&amp;param1=ZmRwLjFfNDM4OTE2MDNORQ==&amp;unique=1678108416&amp;session=60679ec97dfd8e96885c0cbe0e61b143&amp;hostname=139.28.41.7</t>
  </si>
  <si>
    <t>https://sds.chemicalsafety.com/sds/pda/msds/getpdf.ashx?action=msdsdocument&amp;auth=200C200C200C200C2008207A200D2078200C200C200C200C200C200C200C200C200C2008&amp;param1=ZmRwLjFfMzAzMzAzMTNORQ==&amp;unique=1678108489&amp;session=60679ec97dfd8e96885c0cbe0e61b143&amp;hostname=139.28.41.7</t>
  </si>
  <si>
    <t>https://sds.chemicalsafety.com/sds/pda/msds/getpdf.ashx?action=msdsdocument&amp;auth=200C200C200C200C2008207A200D2078200C200C200C200C200C200C200C200C200C2008&amp;param1=ZmRwLjFfODY5Nzg1MDNORQ==&amp;unique=1678108541&amp;session=60679ec97dfd8e96885c0cbe0e61b143&amp;hostname=139.28.41.7</t>
  </si>
  <si>
    <t>3-Phenylpropionic acid</t>
  </si>
  <si>
    <t>501-52-0</t>
  </si>
  <si>
    <t>https://sds.chemicalsafety.com/sds/pda/msds/getpdf.ashx?action=msdsdocument&amp;auth=200C200C200C200C2008207A200D2078200C200C200C200C200C200C200C200C200C2008&amp;param1=ZmRwLjFfOTUwNTgxMjNORQ==&amp;unique=1678109089&amp;session=60679ec97dfd8e96885c0cbe0e61b143&amp;hostname=139.28.41.7</t>
  </si>
  <si>
    <t>https://sds.chemicalsafety.com/sds/pda/msds/getpdf.ashx?action=msdsdocument&amp;auth=200C200C200C200C2008207A200D2078200C200C200C200C200C200C200C200C200C2008&amp;param1=ZmRwLjFfMTQxMzkyMTNORQ==&amp;unique=1678109181&amp;session=60679ec97dfd8e96885c0cbe0e61b143&amp;hostname=139.28.41.7</t>
  </si>
  <si>
    <t>https://sds.chemicalsafety.com/sds/pda/msds/getpdf.ashx?action=msdsdocument&amp;auth=200C200C200C200C2008207A200D2078200C200C200C200C200C200C200C200C200C2008&amp;param1=ZmRwLjFfMDMxMTIwMTNORQ==&amp;unique=1678109208&amp;session=60679ec97dfd8e96885c0cbe0e61b143&amp;hostname=139.28.41.7</t>
  </si>
  <si>
    <t>Tricarballylic acid</t>
  </si>
  <si>
    <t>99-14-9</t>
  </si>
  <si>
    <t>176.12</t>
  </si>
  <si>
    <t>https://sds.chemicalsafety.com/sds/pda/msds/getpdf.ashx?action=msdsdocument&amp;auth=200C200C200C200C2008207A200D2078200C200C200C200C200C200C200C200C200C2008&amp;param1=ZmRwLjFfMDcxMDcwMDNORQ==&amp;unique=1678109679&amp;session=60679ec97dfd8e96885c0cbe0e61b143&amp;hostname=139.28.41.7</t>
  </si>
  <si>
    <t>https://sds.chemicalsafety.com/sds/pda/msds/getpdf.ashx?action=msdsdocument&amp;auth=200C200C200C200C2008207A200D2078200C200C200C200C200C200C200C200C200C2008&amp;param1=ZmRwLjFfNjA3ODAzMTNORQ==&amp;unique=1678109732&amp;session=60679ec97dfd8e96885c0cbe0e61b143&amp;hostname=139.28.41.7</t>
  </si>
  <si>
    <t>https://sds.chemicalsafety.com/sds/pda/msds/getpdf.ashx?action=msdsdocument&amp;auth=200C200C200C200C2008207A200D2078200C200C200C200C200C200C200C200C200C2008&amp;param1=ZmRwLjFfOTg4OTMxMTNORQ==&amp;unique=1678109776&amp;session=60679ec97dfd8e96885c0cbe0e61b143&amp;hostname=139.28.41.7</t>
  </si>
  <si>
    <t>2,2,2-Trifluoroacetamide</t>
  </si>
  <si>
    <t>354-38-1</t>
  </si>
  <si>
    <t>113.04</t>
  </si>
  <si>
    <t>https://sds.chemicalsafety.com/sds/pda/msds/getpdf.ashx?action=msdsdocument&amp;auth=200C200C200C200C2008207A200D2078200C200C200C200C200C200C200C200C200C2008&amp;param1=ZmRwLjFfNjEzMDcwMDNORQ==&amp;unique=1678109937&amp;session=60679ec97dfd8e96885c0cbe0e61b143&amp;hostname=139.28.41.7</t>
  </si>
  <si>
    <t>https://sds.chemicalsafety.com/sds/pda/msds/getpdf.ashx?action=msdsdocument&amp;auth=200C200C200C200C2008207A200D2078200C200C200C200C200C200C200C200C200C2008&amp;param1=ZmRwLjFfNDQxMjEzMTNORQ==&amp;unique=1678110020&amp;session=60679ec97dfd8e96885c0cbe0e61b143&amp;hostname=139.28.41.7</t>
  </si>
  <si>
    <t>https://sds.chemicalsafety.com/sds/pda/msds/getpdf.ashx?action=msdsdocument&amp;auth=200C200C200C200C2008207A200D2078200C200C200C200C200C200C200C200C200C2008&amp;param1=ZmRwLjFfNTYxNzUxMTNORQ==&amp;unique=1678110067&amp;session=60679ec97dfd8e96885c0cbe0e61b143&amp;hostname=139.28.41.7</t>
  </si>
  <si>
    <t>1,6-Hexanediol</t>
  </si>
  <si>
    <t>629-11-8</t>
  </si>
  <si>
    <t>118.18</t>
  </si>
  <si>
    <t>https://sds.chemicalsafety.com/sds/pda/msds/getpdf.ashx?action=msdsdocument&amp;auth=200C200C200C200C2008207A200D2078200C200C200C200C200C200C200C200C200C2008&amp;param1=ZmRwLjFfNTYxMzkxMjNORQ==&amp;unique=1678110219&amp;session=60679ec97dfd8e96885c0cbe0e61b143&amp;hostname=139.28.41.7</t>
  </si>
  <si>
    <t>https://sds.chemicalsafety.com/sds/pda/msds/getpdf.ashx?action=msdsdocument&amp;auth=200C200C200C200C2008207A200D2078200C200C200C200C200C200C200C200C200C2008&amp;param1=ZmRwLjFfNTc1MDEzMTNORQ==&amp;unique=1678110281&amp;session=60679ec97dfd8e96885c0cbe0e61b143&amp;hostname=139.28.41.7</t>
  </si>
  <si>
    <t>https://sds.chemicalsafety.com/sds/pda/msds/getpdf.ashx?action=msdsdocument&amp;auth=200C200C200C200C2008207A200D2078200C200C200C200C200C200C200C200C200C2008&amp;param1=ZmRwLjFfMDA5NzUxMTNORQ==&amp;unique=1678110343&amp;session=60679ec97dfd8e96885c0cbe0e61b143&amp;hostname=139.28.41.7</t>
  </si>
  <si>
    <t>1,2-Hexanediol</t>
  </si>
  <si>
    <t>6920-22-5</t>
  </si>
  <si>
    <t>118.17</t>
  </si>
  <si>
    <t>https://sds.chemicalsafety.com/sds/pda/msds/getpdf.ashx?action=msdsdocument&amp;auth=200C200C200C200C2008207A200D2078200C200C200C200C200C200C200C200C200C2008&amp;param1=ZmRwLjFfODE1MDQ2MDNORQ==&amp;unique=1678110423&amp;session=60679ec97dfd8e96885c0cbe0e61b143&amp;hostname=139.28.41.7</t>
  </si>
  <si>
    <t>https://sds.chemicalsafety.com/sds/pda/msds/getpdf.ashx?action=msdsdocument&amp;auth=200C200C200C200C2008207A200D2078200C200C200C200C200C200C200C200C200C2008&amp;param1=ZmRwLjFfNTEzMDEzMTNORQ==&amp;unique=1678110506&amp;session=60679ec97dfd8e96885c0cbe0e61b143&amp;hostname=139.28.41.7</t>
  </si>
  <si>
    <t>https://sds.chemicalsafety.com/sds/pda/msds/getpdf.ashx?action=msdsdocument&amp;auth=200C200C200C200C2008207A200D2078200C200C200C200C200C200C200C200C200C2008&amp;param1=ZmRwLjFfNzI2NTYxMTNORQ==&amp;unique=1678110547&amp;session=60679ec97dfd8e96885c0cbe0e61b143&amp;hostname=139.28.41.7</t>
  </si>
  <si>
    <t>Thiourea</t>
  </si>
  <si>
    <t>62-56-6</t>
  </si>
  <si>
    <t>76.12</t>
  </si>
  <si>
    <t>https://sds.chemicalsafety.com/sds/pda/msds/getpdf.ashx?action=msdsdocument&amp;auth=200C200C200C200C2008207A200D2078200C200C200C200C200C200C200C200C200C2008&amp;param1=ZmRwLjFfMDk2OTYwMDNORQ==&amp;unique=1678110635&amp;session=60679ec97dfd8e96885c0cbe0e61b143&amp;hostname=139.28.41.7</t>
  </si>
  <si>
    <t>https://sds.chemicalsafety.com/sds/pda/msds/getpdf.ashx?action=msdsdocument&amp;auth=200C200C200C200C2008207A200D2078200C200C200C200C200C200C200C200C200C2008&amp;param1=ZmRwLjFfNzg2NjAzMTNORQ==&amp;unique=1678110720&amp;session=60679ec97dfd8e96885c0cbe0e61b143&amp;hostname=139.28.41.7</t>
  </si>
  <si>
    <t>https://sds.chemicalsafety.com/sds/pda/msds/getpdf.ashx?action=msdsdocument&amp;auth=200C200C200C200C2008207A200D2078200C200C200C200C200C200C200C200C200C2008&amp;param1=ZmRwLjFfMTU5MzUxMTNORQ==&amp;unique=1678110775&amp;session=60679ec97dfd8e96885c0cbe0e61b143&amp;hostname=139.28.41.7</t>
  </si>
  <si>
    <t>Copper(I) chloride</t>
  </si>
  <si>
    <t>7758-89-6</t>
  </si>
  <si>
    <t>99.00</t>
  </si>
  <si>
    <t>https://sds.chemicalsafety.com/sds/pda/msds/getpdf.ashx?action=msdsdocument&amp;auth=200C200C200C200C2008207A200D2078200C200C200C200C200C200C200C200C200C2008&amp;param1=ZmRwLjFfNTAyMzk2MDNORQ==&amp;unique=1678136901&amp;session=60679ec97dfd8e96885c0cbe0e61b143&amp;hostname=139.28.41.7</t>
  </si>
  <si>
    <t>https://sds.chemicalsafety.com/sds/pda/msds/getpdf.ashx?action=msdsdocument&amp;auth=200C200C200C200C2008207A200D2078200C200C200C200C200C200C200C200C200C2008&amp;param1=ZmRwLjFfNDE1NzA1MjNORQ==&amp;unique=1678136985&amp;session=60679ec97dfd8e96885c0cbe0e61b143&amp;hostname=139.28.41.7</t>
  </si>
  <si>
    <t>https://sds.chemicalsafety.com/sds/pda/msds/getpdf.ashx?action=msdsdocument&amp;auth=200C200C200C200C2008207A200D2078200C200C200C200C200C200C200C200C200C2008&amp;param1=ZmRwLjFfOTc0NzUxMTNORQ==&amp;unique=1678137048&amp;session=60679ec97dfd8e96885c0cbe0e61b143&amp;hostname=139.28.41.7</t>
  </si>
  <si>
    <t>Lithium chloride</t>
  </si>
  <si>
    <t>7447-41-8</t>
  </si>
  <si>
    <t>42.39</t>
  </si>
  <si>
    <t>https://sds.chemicalsafety.com/sds/pda/msds/getpdf.ashx?action=msdsdocument&amp;auth=200C200C200C200C2008207A200D2078200C200C200C200C200C200C200C200C200C2008&amp;param1=ZmRwLjFfNzMzNDgxMjNORQ==&amp;unique=1678137159&amp;session=60679ec97dfd8e96885c0cbe0e61b143&amp;hostname=139.28.41.7</t>
  </si>
  <si>
    <t>https://sds.chemicalsafety.com/sds/pda/msds/getpdf.ashx?action=msdsdocument&amp;auth=200C200C200C200C2008207A200D2078200C200C200C200C200C200C200C200C200C2008&amp;param1=ZmRwLjFfNjE0MjAzMTNORQ==&amp;unique=1678137270&amp;session=60679ec97dfd8e96885c0cbe0e61b143&amp;hostname=139.28.41.7</t>
  </si>
  <si>
    <t>https://sds.chemicalsafety.com/sds/pda/msds/getpdf.ashx?action=msdsdocument&amp;auth=200C200C200C200C2008207A200D2078200C200C200C200C200C200C200C200C200C2008&amp;param1=ZmRwLjFfNjQyNzUxMTNORQ==&amp;unique=1678137337&amp;session=60679ec97dfd8e96885c0cbe0e61b143&amp;hostname=139.28.41.7</t>
  </si>
  <si>
    <t>Tin(II) chloride</t>
  </si>
  <si>
    <t>7772-99-8</t>
  </si>
  <si>
    <t>189.62</t>
  </si>
  <si>
    <t>https://sds.chemicalsafety.com/sds/pda/msds/getpdf.ashx?action=msdsdocument&amp;auth=200C200C200C200C2008207A200D2078200C200C200C200C200C200C200C200C200C2008&amp;param1=ZmRwLjFfNTkyNjc2MDNORQ==&amp;unique=1678137819&amp;session=60679ec97dfd8e96885c0cbe0e61b143&amp;hostname=139.28.41.7</t>
  </si>
  <si>
    <t>https://sds.chemicalsafety.com/sds/pda/msds/getpdf.ashx?action=msdsdocument&amp;auth=200C200C200C200C2008207A200D2078200C200C200C200C200C200C200C200C200C2008&amp;param1=ZmRwLjFfNTAzODAzMTNORQ==&amp;unique=1678137943&amp;session=60679ec97dfd8e96885c0cbe0e61b143&amp;hostname=139.28.41.7</t>
  </si>
  <si>
    <t>https://sds.chemicalsafety.com/sds/pda/msds/getpdf.ashx?action=msdsdocument&amp;auth=200C200C200C200C2008207A200D2078200C200C200C200C200C200C200C200C200C2008&amp;param1=ZmRwLjFfMTkxNjUxMTNORQ==&amp;unique=1678137938&amp;session=60679ec97dfd8e96885c0cbe0e61b143&amp;hostname=139.28.41.7</t>
  </si>
  <si>
    <t>Lanthanum(III) chloride</t>
  </si>
  <si>
    <t>10099-58-8</t>
  </si>
  <si>
    <t>245.26</t>
  </si>
  <si>
    <t>https://sds.chemicalsafety.com/sds/pda/msds/getpdf.ashx?action=msdsdocument&amp;auth=200C200C200C200C2008207A200D2078200C200C200C200C200C200C200C200C200C2008&amp;param1=ZmRwLjJfNjU2MDg2MDNORQ==&amp;unique=1678138376&amp;session=60679ec97dfd8e96885c0cbe0e61b143&amp;hostname=139.28.41.7</t>
  </si>
  <si>
    <t>https://sds.chemicalsafety.com/sds/pda/msds/getpdf.ashx?action=msdsdocument&amp;auth=200C200C200C200C2008207A200D2078200C200C200C200C200C200C200C200C200C2008&amp;param1=ZmRwLjFfNjIxMTYxMTNORQ==&amp;unique=1678138503&amp;session=60679ec97dfd8e96885c0cbe0e61b143&amp;hostname=139.28.41.7</t>
  </si>
  <si>
    <t>https://sds.chemicalsafety.com/sds/pda/msds/getpdf.ashx?action=msdsdocument&amp;auth=200C200C200C200C2008207A200D2078200C200C200C200C200C200C200C200C200C2008&amp;param1=ZmRwLjFfMjgyODA1MjNORQ==&amp;unique=1678138548&amp;session=60679ec97dfd8e96885c0cbe0e61b143&amp;hostname=139.28.41.7</t>
  </si>
  <si>
    <t>Sodium trifluoromethanesulfonate</t>
  </si>
  <si>
    <t>2926-30-9</t>
  </si>
  <si>
    <t>172.06</t>
  </si>
  <si>
    <t>https://sds.chemicalsafety.com/sds/pda/msds/getpdf.ashx?action=msdsdocument&amp;auth=200C200C200C200C2008207A200D2078200C200C200C200C200C200C200C200C200C2008&amp;param1=ZmRwLjFfNjM4NDc2MDNORQ==&amp;unique=1678139147&amp;session=60679ec97dfd8e96885c0cbe0e61b143&amp;hostname=139.28.41.7</t>
  </si>
  <si>
    <t>https://sds.chemicalsafety.com/sds/pda/msds/getpdf.ashx?action=msdsdocument&amp;auth=200C200C200C200C2008207A200D2078200C200C200C200C200C200C200C200C200C2008&amp;param1=ZmRwLjFfOTc1NjAzMTNORQ==&amp;unique=1678139233&amp;session=60679ec97dfd8e96885c0cbe0e61b143&amp;hostname=139.28.41.7</t>
  </si>
  <si>
    <t>https://sds.chemicalsafety.com/sds/pda/msds/getpdf.ashx?action=msdsdocument&amp;auth=200C200C200C200C2008207A200D2078200C200C200C200C200C200C200C200C200C2008&amp;param1=ZmRwLjFfNjMxMzYxMTNORQ==&amp;unique=1678139278&amp;session=60679ec97dfd8e96885c0cbe0e61b143&amp;hostname=139.28.41.7</t>
  </si>
  <si>
    <t>Bis(trifluoromethane)sulfonimide lithium salt</t>
  </si>
  <si>
    <t>90076-65-6</t>
  </si>
  <si>
    <t>287.09</t>
  </si>
  <si>
    <t>https://sds.chemicalsafety.com/sds/pda/msds/getpdf.ashx?action=msdsdocument&amp;auth=200C200C200C200C2008207A200D2078200C200C200C200C200C200C200C200C200C2008&amp;param1=ZmRwLjFfMDQyNjg2MDNORQ==&amp;unique=1678139608&amp;session=60679ec97dfd8e96885c0cbe0e61b143&amp;hostname=139.28.41.7</t>
  </si>
  <si>
    <t>https://sds.chemicalsafety.com/sds/pda/msds/getpdf.ashx?action=msdsdocument&amp;auth=200C200C200C200C2008207A200D2078200C200C200C200C200C200C200C200C200C2008&amp;param1=ZmRwLjFfNjU5NTAzMTNORQ==&amp;unique=1678139709&amp;session=60679ec97dfd8e96885c0cbe0e61b143&amp;hostname=139.28.41.7</t>
  </si>
  <si>
    <t>https://sds.chemicalsafety.com/sds/pda/msds/getpdf.ashx?action=msdsdocument&amp;auth=200C200C200C200C2008207A200D2078200C200C200C200C200C200C200C200C200C2008&amp;param1=ZmRwLjFfODgyNTYxMTNORQ==&amp;unique=1678139771&amp;session=60679ec97dfd8e96885c0cbe0e61b143&amp;hostname=139.28.41.7</t>
  </si>
  <si>
    <t>1-Heptanol</t>
  </si>
  <si>
    <t>111-70-6</t>
  </si>
  <si>
    <t>116.20</t>
  </si>
  <si>
    <t>https://sds.chemicalsafety.com/sds/pda/msds/getpdf.ashx?action=msdsdocument&amp;auth=200C200C200C200C2008207A200D2078200C200C200C200C200C200C200C200C200C2008&amp;param1=ZmRwLjFfOTU2NzgxMjNORQ==&amp;unique=1678218604&amp;session=ffe609ad4d87d36f4049e78c6027dbfe&amp;hostname=139.28.41.7</t>
  </si>
  <si>
    <t>https://sds.chemicalsafety.com/sds/pda/msds/getpdf.ashx?action=msdsdocument&amp;auth=200C200C200C200C2008207A200D2078200C200C200C200C200C200C200C200C200C2008&amp;param1=ZmRwLjFfMjU3MTEzMTNORQ==&amp;unique=1678218706&amp;session=ffe609ad4d87d36f4049e78c6027dbfe&amp;hostname=139.28.41.7</t>
  </si>
  <si>
    <t>https://sds.chemicalsafety.com/sds/pda/msds/getpdf.ashx?action=msdsdocument&amp;auth=200C200C200C200C2008207A200D2078200C200C200C200C200C200C200C200C200C2008&amp;param1=ZmRwLjFfNjQwMTYxMTNORQ==&amp;unique=1678218756&amp;session=ffe609ad4d87d36f4049e78c6027dbfe&amp;hostname=139.28.41.7</t>
  </si>
  <si>
    <t>1-Octanol</t>
  </si>
  <si>
    <t>111-87-5</t>
  </si>
  <si>
    <t>130.23</t>
  </si>
  <si>
    <t>https://sds.chemicalsafety.com/sds/pda/msds/getpdf.ashx?action=msdsdocument&amp;auth=200C200C200C200C2008207A200D2078200C200C200C200C200C200C200C200C200C2008&amp;param1=ZmRwLjFfMzc2NzE0MDNORQ==&amp;unique=1678218883&amp;session=ffe609ad4d87d36f4049e78c6027dbfe&amp;hostname=139.28.41.7</t>
  </si>
  <si>
    <t>https://sds.chemicalsafety.com/sds/pda/msds/getpdf.ashx?action=msdsdocument&amp;auth=200C200C200C200C2008207A200D2078200C200C200C200C200C200C200C200C200C2008&amp;param1=ZmRwLjFfMDE1MTEzMTNORQ==&amp;unique=1678218986&amp;session=ffe609ad4d87d36f4049e78c6027dbfe&amp;hostname=139.28.41.7</t>
  </si>
  <si>
    <t>https://sds.chemicalsafety.com/sds/pda/msds/getpdf.ashx?action=msdsdocument&amp;auth=200C200C200C200C2008207A200D2078200C200C200C200C200C200C200C200C200C2008&amp;param1=ZmRwLjFfMjg3NTUxMTNORQ==&amp;unique=1678219040&amp;session=ffe609ad4d87d36f4049e78c6027dbfe&amp;hostname=139.28.41.7</t>
  </si>
  <si>
    <t>1-Nonanol</t>
  </si>
  <si>
    <t>143-08-8</t>
  </si>
  <si>
    <t>144.25</t>
  </si>
  <si>
    <t>https://sds.chemicalsafety.com/sds/pda/msds/getpdf.ashx?action=msdsdocument&amp;auth=200C200C200C200C2008207A200D2078200C200C200C200C200C200C200C200C200C2008&amp;param1=ZmRwLjFfODYxNzkwMDNORQ==&amp;unique=1678219146&amp;session=ffe609ad4d87d36f4049e78c6027dbfe&amp;hostname=139.28.41.7</t>
  </si>
  <si>
    <t>https://sds.chemicalsafety.com/sds/pda/msds/getpdf.ashx?action=msdsdocument&amp;auth=200C200C200C200C2008207A200D2078200C200C200C200C200C200C200C200C200C2008&amp;param1=ZmRwLjFfMzc4MTEzMTNORQ==&amp;unique=1678219224&amp;session=ffe609ad4d87d36f4049e78c6027dbfe&amp;hostname=139.28.41.7</t>
  </si>
  <si>
    <t>https://sds.chemicalsafety.com/sds/pda/msds/getpdf.ashx?action=msdsdocument&amp;auth=200C200C200C200C2008207A200D2078200C200C200C200C200C200C200C200C200C2008&amp;param1=ZmRwLjFfMjA0MjYxMTNORQ==&amp;unique=1678219270&amp;session=ffe609ad4d87d36f4049e78c6027dbfe&amp;hostname=139.28.41.7</t>
  </si>
  <si>
    <t>tert-Butyl methyl ether</t>
  </si>
  <si>
    <t>1634-04-4</t>
  </si>
  <si>
    <t>https://sds.chemicalsafety.com/sds/pda/msds/getpdf.ashx?action=msdsdocument&amp;auth=200C200C200C200C2008207A200D2078200C200C200C200C200C200C200C200C200C2008&amp;param1=ZmRwLjFfODU2NjgwMDNORQ==&amp;unique=1678219684&amp;session=ffe609ad4d87d36f4049e78c6027dbfe&amp;hostname=139.28.41.7</t>
  </si>
  <si>
    <t>https://sds.chemicalsafety.com/sds/pda/msds/getpdf.ashx?action=msdsdocument&amp;auth=200C200C200C200C2008207A200D2078200C200C200C200C200C200C200C200C200C2008&amp;param1=ZmRwLjFfNDQzOTAzMTNORQ==&amp;unique=1678219757&amp;session=ffe609ad4d87d36f4049e78c6027dbfe&amp;hostname=139.28.41.7</t>
  </si>
  <si>
    <t>https://sds.chemicalsafety.com/sds/pda/msds/getpdf.ashx?action=msdsdocument&amp;auth=200C200C200C200C2008207A200D2078200C200C200C200C200C200C200C200C200C2008&amp;param1=ZmRwLjFfNDUwODg1MDNORQ==&amp;unique=1678219827&amp;session=ffe609ad4d87d36f4049e78c6027dbfe&amp;hostname=139.28.41.7</t>
  </si>
  <si>
    <t>Tetrahydrofuran</t>
  </si>
  <si>
    <t>109-99-9</t>
  </si>
  <si>
    <t>72.11</t>
  </si>
  <si>
    <t>https://sds.chemicalsafety.com/sds/pda/msds/getpdf.ashx?action=msdsdocument&amp;auth=200C200C200C200C2008207A200D2078200C200C200C200C200C200C200C200C200C2008&amp;param1=ZmRwLjRfNTU2NDE0MDNORQ==&amp;unique=1678219940&amp;session=ffe609ad4d87d36f4049e78c6027dbfe&amp;hostname=139.28.41.7</t>
  </si>
  <si>
    <t>https://sds.chemicalsafety.com/sds/pda/msds/getpdf.ashx?action=msdsdocument&amp;auth=200C200C200C200C2008207A200D2078200C200C200C200C200C200C200C200C200C2008&amp;param1=ZmRwLjFfNjY5ODAzMTNORQ==&amp;unique=1678220035&amp;session=ffe609ad4d87d36f4049e78c6027dbfe&amp;hostname=139.28.41.7</t>
  </si>
  <si>
    <t>https://sds.chemicalsafety.com/sds/pda/msds/getpdf.ashx?action=msdsdocument&amp;auth=200C200C200C200C2008207A200D2078200C200C200C200C200C200C200C200C200C2008&amp;param1=ZmRwLjFfNjY2Njg1MDNORQ==&amp;unique=1678220093&amp;session=ffe609ad4d87d36f4049e78c6027dbfe&amp;hostname=139.28.41.7</t>
  </si>
  <si>
    <t>Trichloroethylene</t>
  </si>
  <si>
    <t>79-01-6</t>
  </si>
  <si>
    <t>131.39</t>
  </si>
  <si>
    <t>https://sds.chemicalsafety.com/sds/pda/msds/getpdf.ashx?action=msdsdocument&amp;auth=200C200C200C200C2008207A200D2078200C200C200C200C200C200C200C200C200C2008&amp;param1=ZmRwLjFfNDQwNzgwMDNORQ==&amp;unique=1678221371&amp;session=ffe609ad4d87d36f4049e78c6027dbfe&amp;hostname=139.28.41.7</t>
  </si>
  <si>
    <t>https://sds.chemicalsafety.com/sds/pda/msds/getpdf.ashx?action=msdsdocument&amp;auth=200C200C200C200C2008207A200D2078200C200C200C200C200C200C200C200C200C2008&amp;param1=ZmRwLjFfNDUzODAzMTNORQ==&amp;unique=1678221475&amp;session=ffe609ad4d87d36f4049e78c6027dbfe&amp;hostname=139.28.41.7</t>
  </si>
  <si>
    <t>https://sds.chemicalsafety.com/sds/pda/msds/getpdf.ashx?action=msdsdocument&amp;auth=200C200C200C200C2008207A200D2078200C200C200C200C200C200C200C200C200C2008&amp;param1=ZmRwLjFfNTA1NTYxMTNORQ==&amp;unique=1678221549&amp;session=ffe609ad4d87d36f4049e78c6027dbfe&amp;hostname=139.28.41.7</t>
  </si>
  <si>
    <t>Tetrachloroethylene</t>
  </si>
  <si>
    <t>127-18-4</t>
  </si>
  <si>
    <t>165.83</t>
  </si>
  <si>
    <t>https://sds.chemicalsafety.com/sds/pda/msds/getpdf.ashx?action=msdsdocument&amp;auth=200C200C200C200C2008207A200D2078200C200C200C200C200C200C200C200C200C2008&amp;param1=ZmRwLjFfMDQ3NTE0MDNORQ==&amp;unique=1678221656&amp;session=ffe609ad4d87d36f4049e78c6027dbfe&amp;hostname=139.28.41.7</t>
  </si>
  <si>
    <t>https://sds.chemicalsafety.com/sds/pda/msds/getpdf.ashx?action=msdsdocument&amp;auth=200C200C200C200C2008207A200D2078200C200C200C200C200C200C200C200C200C2008&amp;param1=ZmRwLjFfNTY1NzAzMTNORQ==&amp;unique=1678221751&amp;session=ffe609ad4d87d36f4049e78c6027dbfe&amp;hostname=139.28.41.7</t>
  </si>
  <si>
    <t>https://sds.chemicalsafety.com/sds/pda/msds/getpdf.ashx?action=msdsdocument&amp;auth=200C200C200C200C2008207A200D2078200C200C200C200C200C200C200C200C200C2008&amp;param1=ZmRwLjFfOTEwNzg1MDNORQ==&amp;unique=1678221813&amp;session=ffe609ad4d87d36f4049e78c6027dbfe&amp;hostname=139.28.41.7</t>
  </si>
  <si>
    <t>1,1,2,2-Tetrachloroethane</t>
  </si>
  <si>
    <t>79-34-5</t>
  </si>
  <si>
    <t>167.85</t>
  </si>
  <si>
    <t>https://sds.chemicalsafety.com/sds/pda/msds/getpdf.ashx?action=msdsdocument&amp;auth=200C200C200C200C2008207A200D2078200C200C200C200C200C200C200C200C200C2008&amp;param1=ZmRwLjFfMTk0MjMwMDNORQ==&amp;unique=1678222158&amp;session=ffe609ad4d87d36f4049e78c6027dbfe&amp;hostname=139.28.41.7</t>
  </si>
  <si>
    <t>https://sds.chemicalsafety.com/sds/pda/msds/getpdf.ashx?action=msdsdocument&amp;auth=200C200C200C200C2008207A200D2078200C200C200C200C200C200C200C200C200C2008&amp;param1=ZmRwLjFfODUxMDEzMTNORQ==&amp;unique=1678222237&amp;session=ffe609ad4d87d36f4049e78c6027dbfe&amp;hostname=139.28.41.7</t>
  </si>
  <si>
    <t>https://sds.chemicalsafety.com/sds/pda/msds/getpdf.ashx?action=msdsdocument&amp;auth=200C200C200C200C2008207A200D2078200C200C200C200C200C200C200C200C200C2008&amp;param1=ZmRwLjFfMjEyNDUxMTNORQ==&amp;unique=1678222288&amp;session=ffe609ad4d87d36f4049e78c6027dbfe&amp;hostname=139.28.41.7</t>
  </si>
  <si>
    <t>Cyclopentane</t>
  </si>
  <si>
    <t>287-92-3</t>
  </si>
  <si>
    <t>70.13</t>
  </si>
  <si>
    <t>https://sds.chemicalsafety.com/sds/pda/msds/getpdf.ashx?action=msdsdocument&amp;auth=200C200C200C200C2008207A200D2078200C200C200C200C200C200C200C200C200C2008&amp;param1=ZmRwLjFfNDkyNjMwMDNORQ==&amp;unique=1678222440&amp;session=ffe609ad4d87d36f4049e78c6027dbfe&amp;hostname=139.28.41.7</t>
  </si>
  <si>
    <t>https://sds.chemicalsafety.com/sds/pda/msds/getpdf.ashx?action=msdsdocument&amp;auth=200C200C200C200C2008207A200D2078200C200C200C200C200C200C200C200C200C2008&amp;param1=ZmRwLjFfOTM4MTAzMTNORQ==&amp;unique=1678222535&amp;session=ffe609ad4d87d36f4049e78c6027dbfe&amp;hostname=139.28.41.7</t>
  </si>
  <si>
    <t>https://sds.chemicalsafety.com/sds/pda/msds/getpdf.ashx?action=msdsdocument&amp;auth=200C200C200C200C2008207A200D2078200C200C200C200C200C200C200C200C200C2008&amp;param1=ZmRwLjFfMzA0MDYxMTNORQ==&amp;unique=1678222587&amp;session=ffe609ad4d87d36f4049e78c6027dbfe&amp;hostname=139.28.41.7</t>
  </si>
  <si>
    <t>n-Nonane</t>
  </si>
  <si>
    <t>111-84-2</t>
  </si>
  <si>
    <t>128.26</t>
  </si>
  <si>
    <t>https://sds.chemicalsafety.com/sds/pda/msds/getpdf.ashx?action=msdsdocument&amp;auth=200C200C200C200C2008207A200D2078200C200C200C200C200C200C200C200C200C2008&amp;param1=ZmRwLjFfNDIwNTgwMDNORQ==&amp;unique=1678222722&amp;session=ffe609ad4d87d36f4049e78c6027dbfe&amp;hostname=139.28.41.7</t>
  </si>
  <si>
    <t>https://sds.chemicalsafety.com/sds/pda/msds/getpdf.ashx?action=msdsdocument&amp;auth=200C200C200C200C2008207A200D2078200C200C200C200C200C200C200C200C200C2008&amp;param1=ZmRwLjFfNTA1NDAzMTNORQ==&amp;unique=1678222831&amp;session=ffe609ad4d87d36f4049e78c6027dbfe&amp;hostname=139.28.41.7</t>
  </si>
  <si>
    <t>https://sds.chemicalsafety.com/sds/pda/msds/getpdf.ashx?action=msdsdocument&amp;auth=200C200C200C200C2008207A200D2078200C200C200C200C200C200C200C200C200C2008&amp;param1=ZmRwLjFfODc0MDYxMTNORQ==&amp;unique=1678222884&amp;session=ffe609ad4d87d36f4049e78c6027dbfe&amp;hostname=139.28.41.7</t>
  </si>
  <si>
    <t>n-Decane</t>
  </si>
  <si>
    <t>124-18-5</t>
  </si>
  <si>
    <t>142.28</t>
  </si>
  <si>
    <t>https://sds.chemicalsafety.com/sds/pda/msds/getpdf.ashx?action=msdsdocument&amp;auth=200C200C200C200C2008207A200D2078200C200C200C200C200C200C200C200C200C2008&amp;param1=ZmRwLjFfMjI3NjM2MDNORQ==&amp;unique=1678223031&amp;session=ffe609ad4d87d36f4049e78c6027dbfe&amp;hostname=139.28.41.7</t>
  </si>
  <si>
    <t>https://sds.chemicalsafety.com/sds/pda/msds/getpdf.ashx?action=msdsdocument&amp;auth=200C200C200C200C2008207A200D2078200C200C200C200C200C200C200C200C200C2008&amp;param1=ZmRwLjFfMjAzNDAzMTNORQ==&amp;unique=1678223115&amp;session=ffe609ad4d87d36f4049e78c6027dbfe&amp;hostname=139.28.41.7</t>
  </si>
  <si>
    <t>https://sds.chemicalsafety.com/sds/pda/msds/getpdf.ashx?action=msdsdocument&amp;auth=200C200C200C200C2008207A200D2078200C200C200C200C200C200C200C200C200C2008&amp;param1=ZmRwLjFfNjc4MjYxMTNORQ==&amp;unique=1678223161&amp;session=ffe609ad4d87d36f4049e78c6027dbfe&amp;hostname=139.28.41.7</t>
  </si>
  <si>
    <t>n-Tridecane</t>
  </si>
  <si>
    <t>629-50-5</t>
  </si>
  <si>
    <t>184.36</t>
  </si>
  <si>
    <t>https://sds.chemicalsafety.com/sds/pda/msds/getpdf.ashx?action=msdsdocument&amp;auth=200C200C200C200C2008207A200D2078200C200C200C200C200C200C200C200C200C2008&amp;param1=ZmRwLjFfODEyMDcwMDNORQ==&amp;unique=1678223446&amp;session=ffe609ad4d87d36f4049e78c6027dbfe&amp;hostname=139.28.41.7</t>
  </si>
  <si>
    <t>https://sds.chemicalsafety.com/sds/pda/msds/getpdf.ashx?action=msdsdocument&amp;auth=200C200C200C200C2008207A200D2078200C200C200C200C200C200C200C200C200C2008&amp;param1=ZmRwLjFfOTQ4NzAzMTNORQ==&amp;unique=1678223353&amp;session=ffe609ad4d87d36f4049e78c6027dbfe&amp;hostname=139.28.41.7</t>
  </si>
  <si>
    <t>https://sds.chemicalsafety.com/sds/pda/msds/getpdf.ashx?action=msdsdocument&amp;auth=200C200C200C200C2008207A200D2078200C200C200C200C200C200C200C200C200C2008&amp;param1=ZmRwLjFfMzY0MjYxMTNORQ==&amp;unique=1678223395&amp;session=ffe609ad4d87d36f4049e78c6027dbfe&amp;hostname=139.28.41.7</t>
  </si>
  <si>
    <t>n-Tetradecane</t>
  </si>
  <si>
    <t>629-59-4</t>
  </si>
  <si>
    <t>198.39</t>
  </si>
  <si>
    <t>https://sds.chemicalsafety.com/sds/pda/msds/getpdf.ashx?action=msdsdocument&amp;auth=200C200C200C200C2008207A200D2078200C200C200C200C200C200C200C200C200C2008&amp;param1=ZmRwLjFfMTI3NDgxMjNORQ==&amp;unique=1678223541&amp;session=ffe609ad4d87d36f4049e78c6027dbfe&amp;hostname=139.28.41.7</t>
  </si>
  <si>
    <t>https://sds.chemicalsafety.com/sds/pda/msds/getpdf.ashx?action=msdsdocument&amp;auth=200C200C200C200C2008207A200D2078200C200C200C200C200C200C200C200C200C2008&amp;param1=ZmRwLjFfMTE4NzAzMTNORQ==&amp;unique=1678223616&amp;session=ffe609ad4d87d36f4049e78c6027dbfe&amp;hostname=139.28.41.7</t>
  </si>
  <si>
    <t>https://sds.chemicalsafety.com/sds/pda/msds/getpdf.ashx?action=msdsdocument&amp;auth=200C200C200C200C2008207A200D2078200C200C200C200C200C200C200C200C200C2008&amp;param1=ZmRwLjFfMjMxMzYxMTNORQ==&amp;unique=1678223654&amp;session=ffe609ad4d87d36f4049e78c6027dbfe&amp;hostname=139.28.41.7</t>
  </si>
  <si>
    <t>n-Pentadecane</t>
  </si>
  <si>
    <t>629-62-9</t>
  </si>
  <si>
    <t>212.41</t>
  </si>
  <si>
    <t>https://sds.chemicalsafety.com/sds/pda/msds/getpdf.ashx?action=msdsdocument&amp;auth=200C200C200C200C2008207A200D2078200C200C200C200C200C200C200C200C200C2008&amp;param1=ZmRwLjFfMDcyNjgxMjNORQ==&amp;unique=1678223767&amp;session=ffe609ad4d87d36f4049e78c6027dbfe&amp;hostname=139.28.41.7</t>
  </si>
  <si>
    <t>https://sds.chemicalsafety.com/sds/pda/msds/getpdf.ashx?action=msdsdocument&amp;auth=200C200C200C200C2008207A200D2078200C200C200C200C200C200C200C200C200C2008&amp;param1=ZmRwLjFfNzAxODAzMTNORQ==&amp;unique=1678223837&amp;session=ffe609ad4d87d36f4049e78c6027dbfe&amp;hostname=139.28.41.7</t>
  </si>
  <si>
    <t>https://sds.chemicalsafety.com/sds/pda/msds/getpdf.ashx?action=msdsdocument&amp;auth=200C200C200C200C2008207A200D2078200C200C200C200C200C200C200C200C200C2008&amp;param1=ZmRwLjFfNTY2OTUxMTNORQ==&amp;unique=1678223873&amp;session=ffe609ad4d87d36f4049e78c6027dbfe&amp;hostname=139.28.41.7</t>
  </si>
  <si>
    <t>1-Heptene</t>
  </si>
  <si>
    <t>592-76-7</t>
  </si>
  <si>
    <t>98.19</t>
  </si>
  <si>
    <t>https://sds.chemicalsafety.com/sds/pda/msds/getpdf.ashx?action=msdsdocument&amp;auth=200C200C200C200C2008207A200D2078200C200C200C200C200C200C200C200C200C2008&amp;param1=ZmRwLjFfMzU0ODQ2MDNORQ==&amp;unique=1678275206&amp;session=16a6a8da7e51bf4b79e724bfec6661d4&amp;hostname=139.28.41.7</t>
  </si>
  <si>
    <t>https://sds.chemicalsafety.com/sds/pda/msds/getpdf.ashx?action=msdsdocument&amp;auth=200C200C200C200C2008207A200D2078200C200C200C200C200C200C200C200C200C2008&amp;param1=ZmRwLjFfMTY4MTEzMTNORQ==&amp;unique=1678275290&amp;session=16a6a8da7e51bf4b79e724bfec6661d4&amp;hostname=139.28.41.7</t>
  </si>
  <si>
    <t>https://sds.chemicalsafety.com/sds/pda/msds/getpdf.ashx?action=msdsdocument&amp;auth=200C200C200C200C2008207A200D2078200C200C200C200C200C200C200C200C200C2008&amp;param1=ZmRwLjFfNDA0OTMxMTNORQ==&amp;unique=1678275339&amp;session=16a6a8da7e51bf4b79e724bfec6661d4&amp;hostname=139.28.41.7</t>
  </si>
  <si>
    <t>1-Octene</t>
  </si>
  <si>
    <t xml:space="preserve">111-66-0 </t>
  </si>
  <si>
    <t>112.21</t>
  </si>
  <si>
    <t>https://sds.chemicalsafety.com/sds/pda/msds/getpdf.ashx?action=msdsdocument&amp;auth=200C200C200C200C2008207A200D2078200C200C200C200C200C200C200C200C200C2008&amp;param1=ZmRwLjFfMjc2MjMwMDNORQ==&amp;unique=1678275434&amp;session=16a6a8da7e51bf4b79e724bfec6661d4&amp;hostname=139.28.41.7</t>
  </si>
  <si>
    <t>https://sds.chemicalsafety.com/sds/pda/msds/getpdf.ashx?action=msdsdocument&amp;auth=200C200C200C200C2008207A200D2078200C200C200C200C200C200C200C200C200C2008&amp;param1=ZmRwLjFfNDU2MTEzMTNORQ==&amp;unique=1678275556&amp;session=16a6a8da7e51bf4b79e724bfec6661d4&amp;hostname=139.28.41.7</t>
  </si>
  <si>
    <t>https://sds.chemicalsafety.com/sds/pda/msds/getpdf.ashx?action=msdsdocument&amp;auth=200C200C200C200C2008207A200D2078200C200C200C200C200C200C200C200C200C2008&amp;param1=ZmRwLjFfNjYxNDYxMTNORQ==&amp;unique=1678275602&amp;session=16a6a8da7e51bf4b79e724bfec6661d4&amp;hostname=139.28.41.7</t>
  </si>
  <si>
    <t>DL-1,2-Isopropylideneglycerol</t>
  </si>
  <si>
    <t>100-79-8</t>
  </si>
  <si>
    <t>132.16</t>
  </si>
  <si>
    <t>https://sds.chemicalsafety.com/sds/pda/msds/getpdf.ashx?action=msdsdocument&amp;auth=200C200C200C200C2008207A200D2078200C200C200C200C200C200C200C200C200C2008&amp;param1=ZmRwLjFfOTc2MTQ2MDNORQ==&amp;unique=1678276653&amp;session=16a6a8da7e51bf4b79e724bfec6661d4&amp;hostname=139.28.41.7</t>
  </si>
  <si>
    <t>https://sds.chemicalsafety.com/sds/pda/msds/getpdf.ashx?action=msdsdocument&amp;auth=200C200C200C200C2008207A200D2078200C200C200C200C200C200C200C200C200C2008&amp;param1=ZmRwLjFfMzI2NjAzMTNORQ==&amp;unique=1678276735&amp;session=16a6a8da7e51bf4b79e724bfec6661d4&amp;hostname=139.28.41.7</t>
  </si>
  <si>
    <t>https://sds.chemicalsafety.com/sds/pda/msds/getpdf.ashx?action=msdsdocument&amp;auth=200C200C200C200C2008207A200D2078200C200C200C200C200C200C200C200C200C2008&amp;param1=ZmRwLjFfMzA5NDUxMTNORQ==&amp;unique=1678276795&amp;session=16a6a8da7e51bf4b79e724bfec6661d4&amp;hostname=139.28.41.7</t>
  </si>
  <si>
    <t>Cyclopentyl methyl ether</t>
  </si>
  <si>
    <t>5614-37-9</t>
  </si>
  <si>
    <t>https://sds.chemicalsafety.com/sds/pda/msds/getpdf.ashx?action=msdsdocument&amp;auth=200C200C200C200C2008207A200D2078200C200C200C200C200C200C200C200C200C2008&amp;param1=ZmRwLjFfNDE1NjI0MDNORQ==&amp;unique=1678276961&amp;session=16a6a8da7e51bf4b79e724bfec6661d4&amp;hostname=139.28.41.7</t>
  </si>
  <si>
    <t>https://sds.chemicalsafety.com/sds/pda/msds/getpdf.ashx?action=msdsdocument&amp;auth=200C200C200C200C2008207A200D2078200C200C200C200C200C200C200C200C200C2008&amp;param1=ZmRwLjFfODE0OTkyMTNORQ==&amp;unique=1678277056&amp;session=16a6a8da7e51bf4b79e724bfec6661d4&amp;hostname=139.28.41.7</t>
  </si>
  <si>
    <t>https://sds.chemicalsafety.com/sds/pda/msds/getpdf.ashx?action=msdsdocument&amp;auth=200C200C200C200C2008207A200D2078200C200C200C200C200C200C200C200C200C2008&amp;param1=ZmRwLjFfOTQ3MzYxMTNORQ==&amp;unique=1678277125&amp;session=16a6a8da7e51bf4b79e724bfec6661d4&amp;hostname=139.28.41.7</t>
  </si>
  <si>
    <t>γ-Valerolactone</t>
  </si>
  <si>
    <t>108-29-2</t>
  </si>
  <si>
    <t>100.12</t>
  </si>
  <si>
    <t>https://sds.chemicalsafety.com/sds/pda/msds/getpdf.ashx?action=msdsdocument&amp;auth=200C200C200C200C2008207A200D2078200C200C200C200C200C200C200C200C200C2008&amp;param1=ZmRwLjFfNDc0MDQ2MDNORQ==&amp;unique=1678277525&amp;session=16a6a8da7e51bf4b79e724bfec6661d4&amp;hostname=139.28.41.7</t>
  </si>
  <si>
    <t>https://sds.chemicalsafety.com/sds/pda/msds/getpdf.ashx?action=msdsdocument&amp;auth=200C200C200C200C2008207A200D2078200C200C200C200C200C200C200C200C200C2008&amp;param1=ZmRwLjFfMDEwMjAzMTNORQ==&amp;unique=1678277601&amp;session=16a6a8da7e51bf4b79e724bfec6661d4&amp;hostname=139.28.41.7</t>
  </si>
  <si>
    <t>https://sds.chemicalsafety.com/sds/pda/msds/getpdf.ashx?action=msdsdocument&amp;auth=200C200C200C200C2008207A200D2078200C200C200C200C200C200C200C200C200C2008&amp;param1=ZmRwLjFfNTQ4MDYxMTNORQ==&amp;unique=1678277637&amp;session=16a6a8da7e51bf4b79e724bfec6661d4&amp;hostname=139.28.41.7</t>
  </si>
  <si>
    <t>1,8-Cineole</t>
  </si>
  <si>
    <t>470-82-6</t>
  </si>
  <si>
    <t>154.25</t>
  </si>
  <si>
    <t>https://sds.chemicalsafety.com/sds/pda/msds/getpdf.ashx?action=msdsdocument&amp;auth=200C200C200C200C2008207A200D2078200C200C200C200C200C200C200C200C200C2008&amp;param1=ZmRwLjFfNTk1MjMwMDNORQ==&amp;unique=1678277760&amp;session=16a6a8da7e51bf4b79e724bfec6661d4&amp;hostname=139.28.41.7</t>
  </si>
  <si>
    <t>https://sds.chemicalsafety.com/sds/pda/msds/getpdf.ashx?action=msdsdocument&amp;auth=200C200C200C200C2008207A200D2078200C200C200C200C200C200C200C200C200C2008&amp;param1=ZmRwLjFfMzU4MDEzMTNORQ==&amp;unique=1678277838&amp;session=16a6a8da7e51bf4b79e724bfec6661d4&amp;hostname=139.28.41.7</t>
  </si>
  <si>
    <t>https://sds.chemicalsafety.com/sds/pda/msds/getpdf.ashx?action=msdsdocument&amp;auth=200C200C200C200C2008207A200D2078200C200C200C200C200C200C200C200C200C2008&amp;param1=ZmRwLjFfMzgzNTYxMTNORQ==&amp;unique=1678277917&amp;session=16a6a8da7e51bf4b79e724bfec6661d4&amp;hostname=139.28.41.7</t>
  </si>
  <si>
    <t>Neryl acetate</t>
  </si>
  <si>
    <t>141-12-8</t>
  </si>
  <si>
    <t>196.29</t>
  </si>
  <si>
    <t>https://sds.chemicalsafety.com/sds/pda/msds/getpdf.ashx?action=msdsdocument&amp;auth=200C200C200C200C2008207A200D2078200C200C200C200C200C200C200C200C200C2008&amp;param1=ZmRwLjFfNjk4NjgxMjNORQ==&amp;unique=1678278196&amp;session=16a6a8da7e51bf4b79e724bfec6661d4&amp;hostname=139.28.41.7</t>
  </si>
  <si>
    <t>https://sds.chemicalsafety.com/sds/pda/msds/getpdf.ashx?action=msdsdocument&amp;auth=200C200C200C200C2008207A200D2078200C200C200C200C200C200C200C200C200C2008&amp;param1=ZmRwLjFfNzIxNTAzMTNORQ==&amp;unique=1678278443&amp;session=16a6a8da7e51bf4b79e724bfec6661d4&amp;hostname=139.28.41.7</t>
  </si>
  <si>
    <t>https://sds.chemicalsafety.com/sds/pda/msds/getpdf.ashx?action=msdsdocument&amp;auth=200C200C200C200C2008207A200D2078200C200C200C200C200C200C200C200C200C2008&amp;param1=ZmRwLjFfMzQzOTUxMTNORQ==&amp;unique=1678278474&amp;session=16a6a8da7e51bf4b79e724bfec6661d4&amp;hostname=139.28.41.7</t>
  </si>
  <si>
    <t>Butyl levulinate</t>
  </si>
  <si>
    <t>2052-15-5</t>
  </si>
  <si>
    <t>172.22</t>
  </si>
  <si>
    <t>https://sds.chemicalsafety.com/sds/pda/msds/getpdf.ashx?action=msdsdocument&amp;auth=200C200C200C200C2008207A200D2078200C200C200C200C200C200C200C200C200C2008&amp;param1=ZmRwLjFfMDIzNzUwMDNORQ==&amp;unique=1678278672&amp;session=16a6a8da7e51bf4b79e724bfec6661d4&amp;hostname=139.28.41.7</t>
  </si>
  <si>
    <t>https://sds.chemicalsafety.com/sds/pda/msds/getpdf.ashx?action=msdsdocument&amp;auth=200C200C200C200C2008207A200D2078200C200C200C200C200C200C200C200C200C2008&amp;param1=ZmRwLjFfODk3NDAzMTNORQ==&amp;unique=1678278759&amp;session=16a6a8da7e51bf4b79e724bfec6661d4&amp;hostname=139.28.41.7</t>
  </si>
  <si>
    <t>https://sds.chemicalsafety.com/sds/pda/msds/getpdf.ashx?action=msdsdocument&amp;auth=200C200C200C200C2008207A200D2078200C200C200C200C200C200C200C200C200C2008&amp;param1=ZmRwLjFfMTIxNTYxMTNORQ==&amp;unique=1678278804&amp;session=16a6a8da7e51bf4b79e724bfec6661d4&amp;hostname=139.28.41.7</t>
  </si>
  <si>
    <t>Methyl octanoate</t>
  </si>
  <si>
    <t>111-11-5</t>
  </si>
  <si>
    <t>https://sds.chemicalsafety.com/sds/pda/msds/getpdf.ashx?action=msdsdocument&amp;auth=200C200C200C200C2008207A200D2078200C200C200C200C200C200C200C200C200C2008&amp;param1=ZmRwLjFfMjMwNDYwMDNORQ==&amp;unique=1678278942&amp;session=16a6a8da7e51bf4b79e724bfec6661d4&amp;hostname=139.28.41.7</t>
  </si>
  <si>
    <t>https://sds.chemicalsafety.com/sds/pda/msds/getpdf.ashx?action=msdsdocument&amp;auth=200C200C200C200C2008207A200D2078200C200C200C200C200C200C200C200C200C2008&amp;param1=ZmRwLjFfNjQ4MTAzMTNORQ==&amp;unique=1678279023&amp;session=16a6a8da7e51bf4b79e724bfec6661d4&amp;hostname=139.28.41.7</t>
  </si>
  <si>
    <t>https://sds.chemicalsafety.com/sds/pda/msds/getpdf.ashx?action=msdsdocument&amp;auth=200C200C200C200C2008207A200D2078200C200C200C200C200C200C200C200C200C2008&amp;param1=ZmRwLjFfMjY5MjYxMTNORQ==&amp;unique=1678279070&amp;session=16a6a8da7e51bf4b79e724bfec6661d4&amp;hostname=139.28.41.7</t>
  </si>
  <si>
    <t>(−)-Methyl L-lactate</t>
  </si>
  <si>
    <t>27871-49-4</t>
  </si>
  <si>
    <t>104.10</t>
  </si>
  <si>
    <t>https://sds.chemicalsafety.com/sds/pda/msds/getpdf.ashx?action=msdsdocument&amp;auth=200C200C200C200C2008207A200D2078200C200C200C200C200C200C200C200C200C2008&amp;param1=ZmRwLjFfNTgzNzU2MDNORQ==&amp;unique=1678279212&amp;session=16a6a8da7e51bf4b79e724bfec6661d4&amp;hostname=139.28.41.7</t>
  </si>
  <si>
    <t>https://sds.chemicalsafety.com/sds/pda/msds/getpdf.ashx?action=msdsdocument&amp;auth=200C200C200C200C2008207A200D2078200C200C200C200C200C200C200C200C200C2008&amp;param1=ZmRwLjFfNzk4NDAzMTNORQ==&amp;unique=1678279315&amp;session=16a6a8da7e51bf4b79e724bfec6661d4&amp;hostname=139.28.41.7</t>
  </si>
  <si>
    <t>https://sds.chemicalsafety.com/sds/pda/msds/getpdf.ashx?action=msdsdocument&amp;auth=200C200C200C200C2008207A200D2078200C200C200C200C200C200C200C200C200C2008&amp;param1=ZmRwLjFfMTY1MDYxMTNORQ==&amp;unique=1678279403&amp;session=9fb99e836c4b7336d87ac9618d7cc9cd&amp;hostname=139.28.41.7</t>
  </si>
  <si>
    <t>Methyl linoleate</t>
  </si>
  <si>
    <t>112-63-0</t>
  </si>
  <si>
    <t>294.47</t>
  </si>
  <si>
    <t>https://sds.chemicalsafety.com/sds/pda/msds/getpdf.ashx?action=msdsdocument&amp;auth=200C200C200C200C2008207A200D2078200C200C200C200C200C200C200C200C200C2008&amp;param1=ZmRwLjFfMzY3MzMzMjNORQ==&amp;unique=1678279776&amp;session=9fb99e836c4b7336d87ac9618d7cc9cd&amp;hostname=139.28.41.7</t>
  </si>
  <si>
    <t>https://sds.chemicalsafety.com/sds/pda/msds/getpdf.ashx?action=msdsdocument&amp;auth=200C200C200C200C2008207A200D2078200C200C200C200C200C200C200C200C200C2008&amp;param1=ZmRwLjFfNjQyMzAzMTNORQ==&amp;unique=1678279846&amp;session=9fb99e836c4b7336d87ac9618d7cc9cd&amp;hostname=139.28.41.7</t>
  </si>
  <si>
    <t>https://sds.chemicalsafety.com/sds/pda/msds/getpdf.ashx?action=msdsdocument&amp;auth=200C200C200C200C2008207A200D2078200C200C200C200C200C200C200C200C200C2008&amp;param1=ZmRwLjFfMTcxOTYxMTNORQ==&amp;unique=1678279876&amp;session=9fb99e836c4b7336d87ac9618d7cc9cd&amp;hostname=139.28.41.7</t>
  </si>
  <si>
    <t>Methyl oleate</t>
  </si>
  <si>
    <t>112-62-9</t>
  </si>
  <si>
    <t>296.49</t>
  </si>
  <si>
    <t>https://sds.chemicalsafety.com/sds/pda/msds/getpdf.ashx?action=msdsdocument&amp;auth=200C200C200C200C2008207A200D2078200C200C200C200C200C200C200C200C200C2008&amp;param1=ZmRwLjFfODQxNDgxMjNORQ==&amp;unique=1678280316&amp;session=9fb99e836c4b7336d87ac9618d7cc9cd&amp;hostname=139.28.41.7</t>
  </si>
  <si>
    <t>https://sds.chemicalsafety.com/sds/pda/msds/getpdf.ashx?action=msdsdocument&amp;auth=200C200C200C200C2008207A200D2078200C200C200C200C200C200C200C200C200C2008&amp;param1=ZmRwLjFfMTIyMjAzMTNORQ==&amp;unique=1678280383&amp;session=9fb99e836c4b7336d87ac9618d7cc9cd&amp;hostname=139.28.41.7</t>
  </si>
  <si>
    <t>https://sds.chemicalsafety.com/sds/pda/msds/getpdf.ashx?action=msdsdocument&amp;auth=200C200C200C200C2008207A200D2078200C200C200C200C200C200C200C200C200C2008&amp;param1=ZmRwLjFfMzI3MTYxMTNORQ==&amp;unique=1678280417&amp;session=9fb99e836c4b7336d87ac9618d7cc9cd&amp;hostname=139.28.41.7</t>
  </si>
  <si>
    <t>Methyl palmitate</t>
  </si>
  <si>
    <t>112-39-0</t>
  </si>
  <si>
    <t>https://sds.chemicalsafety.com/sds/pda/msds/getpdf.ashx?action=msdsdocument&amp;auth=200C200C200C200C2008207A200D2078200C200C200C200C200C200C200C200C200C2008&amp;param1=ZmRwLjFfMzg4NDgxMjNORQ==&amp;unique=1678280518&amp;session=9fb99e836c4b7336d87ac9618d7cc9cd&amp;hostname=139.28.41.7</t>
  </si>
  <si>
    <t>https://sds.chemicalsafety.com/sds/pda/msds/getpdf.ashx?action=msdsdocument&amp;auth=200C200C200C200C2008207A200D2078200C200C200C200C200C200C200C200C200C2008&amp;param1=ZmRwLjFfNDQyMjAzMTNORQ==&amp;unique=1678280581&amp;session=9fb99e836c4b7336d87ac9618d7cc9cd&amp;hostname=139.28.41.7</t>
  </si>
  <si>
    <t>https://sds.chemicalsafety.com/sds/pda/msds/getpdf.ashx?action=msdsdocument&amp;auth=200C200C200C200C2008207A200D2078200C200C200C200C200C200C200C200C200C2008&amp;param1=ZmRwLjFfMjE1MzYxMTNORQ==&amp;unique=1678280610&amp;session=9fb99e836c4b7336d87ac9618d7cc9cd&amp;hostname=139.28.41.7</t>
  </si>
  <si>
    <t>Isopropyl palmitate</t>
  </si>
  <si>
    <t>142-91-6</t>
  </si>
  <si>
    <t>298.50</t>
  </si>
  <si>
    <t>https://sds.chemicalsafety.com/sds/pda/msds/getpdf.ashx?action=msdsdocument&amp;auth=200C200C200C200C2008207A200D2078200C200C200C200C200C200C200C200C200C2008&amp;param1=ZmRwLjFfNzYzMjYwMDNORQ==&amp;unique=1678280697&amp;session=9fb99e836c4b7336d87ac9618d7cc9cd&amp;hostname=139.28.41.7</t>
  </si>
  <si>
    <t>https://sds.chemicalsafety.com/sds/pda/msds/getpdf.ashx?action=msdsdocument&amp;auth=200C200C200C200C2008207A200D2078200C200C200C200C200C200C200C200C200C2008&amp;param1=ZmRwLjFfOTY5MzAzMTNORQ==&amp;unique=1678280770&amp;session=9fb99e836c4b7336d87ac9618d7cc9cd&amp;hostname=139.28.41.7</t>
  </si>
  <si>
    <t>https://sds.chemicalsafety.com/sds/pda/msds/getpdf.ashx?action=msdsdocument&amp;auth=200C200C200C200C2008207A200D2078200C200C200C200C200C200C200C200C200C2008&amp;param1=ZmRwLjFfODU2MDYxMTNORQ==&amp;unique=1678280795&amp;session=9fb99e836c4b7336d87ac9618d7cc9cd&amp;hostname=139.28.41.7</t>
  </si>
  <si>
    <t>Methyl stearate</t>
  </si>
  <si>
    <t>112-61-8</t>
  </si>
  <si>
    <t>https://sds.chemicalsafety.com/sds/pda/msds/getpdf.ashx?action=msdsdocument&amp;auth=200C200C200C200C2008207A200D2078200C200C200C200C200C200C200C200C200C2008&amp;param1=ZmRwLjFfODMyNTgxMjNORQ==&amp;unique=1678280892&amp;session=9fb99e836c4b7336d87ac9618d7cc9cd&amp;hostname=139.28.41.7</t>
  </si>
  <si>
    <t>https://sds.chemicalsafety.com/sds/pda/msds/getpdf.ashx?action=msdsdocument&amp;auth=200C200C200C200C2008207A200D2078200C200C200C200C200C200C200C200C200C2008&amp;param1=ZmRwLjFfOTA5NDAzMTNORQ==&amp;unique=1678280956&amp;session=9fb99e836c4b7336d87ac9618d7cc9cd&amp;hostname=139.28.41.7</t>
  </si>
  <si>
    <t>https://sds.chemicalsafety.com/sds/pda/msds/getpdf.ashx?action=msdsdocument&amp;auth=200C200C200C200C2008207A200D2078200C200C200C200C200C200C200C200C200C2008&amp;param1=ZmRwLjFfNDM0MDYxMTNORQ==&amp;unique=1678280979&amp;session=9fb99e836c4b7336d87ac9618d7cc9cd&amp;hostname=139.28.41.7</t>
  </si>
  <si>
    <t>Benzyl benzoate</t>
  </si>
  <si>
    <t>120-51-4</t>
  </si>
  <si>
    <t>212.24</t>
  </si>
  <si>
    <t>https://sds.chemicalsafety.com/sds/pda/msds/getpdf.ashx?action=msdsdocument&amp;auth=200C200C200C200C2008207A200D2078200C200C200C200C200C200C200C200C200C2008&amp;param1=ZmRwLjFfNTc5MjQ2MDNORQ==&amp;unique=1678281203&amp;session=9fb99e836c4b7336d87ac9618d7cc9cd&amp;hostname=139.28.41.7</t>
  </si>
  <si>
    <t>https://sds.chemicalsafety.com/sds/pda/msds/getpdf.ashx?action=msdsdocument&amp;auth=200C200C200C200C2008207A200D2078200C200C200C200C200C200C200C200C200C2008&amp;param1=ZmRwLjFfMzEwMDAzMTNORQ==&amp;unique=1678281277&amp;session=9fb99e836c4b7336d87ac9618d7cc9cd&amp;hostname=139.28.41.7</t>
  </si>
  <si>
    <t>https://sds.chemicalsafety.com/sds/pda/msds/getpdf.ashx?action=msdsdocument&amp;auth=200C200C200C200C2008207A200D2078200C200C200C200C200C200C200C200C200C2008&amp;param1=ZmRwLjFfNjg4OTUxMTNORQ==&amp;unique=1678281319&amp;session=9fb99e836c4b7336d87ac9618d7cc9cd&amp;hostname=139.28.41.7</t>
  </si>
  <si>
    <t>1-Chlorobutane</t>
  </si>
  <si>
    <t>109-69-3</t>
  </si>
  <si>
    <t>92.57</t>
  </si>
  <si>
    <t>https://sds.chemicalsafety.com/sds/pda/msds/getpdf.ashx?action=msdsdocument&amp;auth=200C200C200C200C2008207A200D2078200C200C200C200C200C200C200C200C200C2008&amp;param1=ZmRwLjFfNzcyOTQ2MDNORQ==&amp;unique=1678282024&amp;session=9fb99e836c4b7336d87ac9618d7cc9cd&amp;hostname=139.28.41.7</t>
  </si>
  <si>
    <t>https://sds.chemicalsafety.com/sds/pda/msds/getpdf.ashx?action=msdsdocument&amp;auth=200C200C200C200C2008207A200D2078200C200C200C200C200C200C200C200C200C2008&amp;param1=ZmRwLjFfMDA5MTEzMTNORQ==&amp;unique=1678282111&amp;session=9fb99e836c4b7336d87ac9618d7cc9cd&amp;hostname=139.28.41.7</t>
  </si>
  <si>
    <t>https://sds.chemicalsafety.com/sds/pda/msds/getpdf.ashx?action=msdsdocument&amp;auth=200C200C200C200C2008207A200D2078200C200C200C200C200C200C200C200C200C2008&amp;param1=ZmRwLjFfODUyNjUxMTNORQ==&amp;unique=1678282151&amp;session=9fb99e836c4b7336d87ac9618d7cc9cd&amp;hostname=139.28.41.7</t>
  </si>
  <si>
    <t>1-Chloropentane</t>
  </si>
  <si>
    <t>543-59-9</t>
  </si>
  <si>
    <t>106.59</t>
  </si>
  <si>
    <t>https://sds.chemicalsafety.com/sds/pda/msds/getpdf.ashx?action=msdsdocument&amp;auth=200C200C200C200C2008207A200D2078200C200C200C200C200C200C200C200C200C2008&amp;param1=ZmRwLjFfODE0NjkwMDNORQ==&amp;unique=1678282251&amp;session=9fb99e836c4b7336d87ac9618d7cc9cd&amp;hostname=139.28.41.7</t>
  </si>
  <si>
    <t>https://sds.chemicalsafety.com/sds/pda/msds/getpdf.ashx?action=msdsdocument&amp;auth=200C200C200C200C2008207A200D2078200C200C200C200C200C200C200C200C200C2008&amp;param1=ZmRwLjFfOTI3MjEzMTNORQ==&amp;unique=1678282331&amp;session=9fb99e836c4b7336d87ac9618d7cc9cd&amp;hostname=139.28.41.7</t>
  </si>
  <si>
    <t>https://sds.chemicalsafety.com/sds/pda/msds/getpdf.ashx?action=msdsdocument&amp;auth=200C200C200C200C2008207A200D2078200C200C200C200C200C200C200C200C200C2008&amp;param1=ZmRwLjFfOTgyMDYxMTNORQ==&amp;unique=1678282377&amp;session=9fb99e836c4b7336d87ac9618d7cc9cd&amp;hostname=139.28.41.7</t>
  </si>
  <si>
    <t>1-Butanol</t>
  </si>
  <si>
    <t>71-36-3</t>
  </si>
  <si>
    <t>74.12</t>
  </si>
  <si>
    <t>https://sds.chemicalsafety.com/sds/pda/msds/getpdf.ashx?action=msdsdocument&amp;auth=200C200C200C200C2008207A200D2078200C200C200C200C200C200C200C200C200C2008&amp;param1=ZmRwLjFfNTA0NjQ0MDNORQ==&amp;unique=1678309097&amp;session=2751172db67a17ce680fd5a8642fbf45&amp;hostname=139.28.41.7</t>
  </si>
  <si>
    <t>https://sds.chemicalsafety.com/sds/pda/msds/getpdf.ashx?action=msdsdocument&amp;auth=200C200C200C200C2008207A200D2078200C200C200C200C200C200C200C200C200C2008&amp;param1=ZmRwLjFfNTQ5MDEzMTNORQ==&amp;unique=1678309264&amp;session=2751172db67a17ce680fd5a8642fbf45&amp;hostname=139.28.41.7</t>
  </si>
  <si>
    <t>https://sds.chemicalsafety.com/sds/pda/msds/getpdf.ashx?action=msdsdocument&amp;auth=200C200C200C200C2008207A200D2078200C200C200C200C200C200C200C200C200C2008&amp;param1=ZmRwLjFfMDQ3Nzg1MDNORQ==&amp;unique=1678309344&amp;session=2751172db67a17ce680fd5a8642fbf45&amp;hostname=139.28.41.7</t>
  </si>
  <si>
    <t>Isobutanol</t>
  </si>
  <si>
    <t>78-83-1</t>
  </si>
  <si>
    <t>https://sds.chemicalsafety.com/sds/pda/msds/getpdf.ashx?action=msdsdocument&amp;auth=200C200C200C200C2008207A200D2078200C200C200C200C200C200C200C200C200C2008&amp;param1=ZmRwLjFfMzczNDgxMjNORQ==&amp;unique=1678309489&amp;session=2751172db67a17ce680fd5a8642fbf45&amp;hostname=139.28.41.7</t>
  </si>
  <si>
    <t>https://sds.chemicalsafety.com/sds/pda/msds/getpdf.ashx?action=msdsdocument&amp;auth=200C200C200C200C2008207A200D2078200C200C200C200C200C200C200C200C200C2008&amp;param1=ZmRwLjFfOTA4NTAzMTNORQ==&amp;unique=1678309581&amp;session=2751172db67a17ce680fd5a8642fbf45&amp;hostname=139.28.41.7</t>
  </si>
  <si>
    <t>https://sds.chemicalsafety.com/sds/pda/msds/getpdf.ashx?action=msdsdocument&amp;auth=200C200C200C200C2008207A200D2078200C200C200C200C200C200C200C200C200C2008&amp;param1=ZmRwLjFfOTYzNzg1MDNORQ==&amp;unique=1678309649&amp;session=2751172db67a17ce680fd5a8642fbf45&amp;hostname=139.28.41.7</t>
  </si>
  <si>
    <t>o-Cresol</t>
  </si>
  <si>
    <t>95-48-7</t>
  </si>
  <si>
    <t>https://sds.chemicalsafety.com/sds/pda/msds/getpdf.ashx?action=msdsdocument&amp;auth=200C200C200C200C2008207A200D2078200C200C200C200C200C200C200C200C200C2008&amp;param1=ZmRwLjFfNDUxNTgxMjNORQ==&amp;unique=1678310225&amp;session=2751172db67a17ce680fd5a8642fbf45&amp;hostname=139.28.41.7</t>
  </si>
  <si>
    <t>https://sds.chemicalsafety.com/sds/pda/msds/getpdf.ashx?action=msdsdocument&amp;auth=200C200C200C200C2008207A200D2078200C200C200C200C200C200C200C200C200C2008&amp;param1=ZmRwLjFfNjE5NjAzMTNORQ==&amp;unique=1678310373&amp;session=2751172db67a17ce680fd5a8642fbf45&amp;hostname=139.28.41.7</t>
  </si>
  <si>
    <t>https://sds.chemicalsafety.com/sds/pda/msds/getpdf.ashx?action=msdsdocument&amp;auth=200C200C200C200C2008207A200D2078200C200C200C200C200C200C200C200C200C2008&amp;param1=ZmRwLjFfNDU4NTg1MDNORQ==&amp;unique=1678310436&amp;session=2751172db67a17ce680fd5a8642fbf45&amp;hostname=139.28.41.7</t>
  </si>
  <si>
    <t>Acetaldehyde</t>
  </si>
  <si>
    <t>75-07-0</t>
  </si>
  <si>
    <t>44.05</t>
  </si>
  <si>
    <t>https://sds.chemicalsafety.com/sds/pda/msds/getpdf.ashx?action=msdsdocument&amp;auth=200C200C200C200C2008207A200D2078200C200C200C200C200C200C200C200C200C2008&amp;param1=ZmRwLjFfNjQ4MzgxMjNORQ==&amp;unique=1678352996&amp;session=2751172db67a17ce680fd5a8642fbf45&amp;hostname=139.28.41.7</t>
  </si>
  <si>
    <t>https://sds.chemicalsafety.com/sds/pda/msds/getpdf.ashx?action=msdsdocument&amp;auth=200C200C200C200C2008207A200D2078200C200C200C200C200C200C200C200C200C2008&amp;param1=ZmRwLjFfNjQ4OTkyMTNORQ==&amp;unique=1678353103&amp;session=2751172db67a17ce680fd5a8642fbf45&amp;hostname=139.28.41.7</t>
  </si>
  <si>
    <t>https://sds.chemicalsafety.com/sds/pda/msds/getpdf.ashx?action=msdsdocument&amp;auth=200C200C200C200C2008207A200D2078200C200C200C200C200C200C200C200C200C2008&amp;param1=ZmRwLjFfNjE5NTg1MDNORQ==&amp;unique=1678353186&amp;session=2751172db67a17ce680fd5a8642fbf45&amp;hostname=139.28.41.7</t>
  </si>
  <si>
    <t>Propionaldehyde</t>
  </si>
  <si>
    <t>123-38-6</t>
  </si>
  <si>
    <t>https://sds.chemicalsafety.com/sds/pda/msds/getpdf.ashx?action=msdsdocument&amp;auth=200C200C200C200C2008207A200D2078200C200C200C200C200C200C200C200C200C2008&amp;param1=ZmRwLjFfNzQ3MTQxMjNORQ==&amp;unique=1678353333&amp;session=2751172db67a17ce680fd5a8642fbf45&amp;hostname=139.28.41.7</t>
  </si>
  <si>
    <t>https://sds.chemicalsafety.com/sds/pda/msds/getpdf.ashx?action=msdsdocument&amp;auth=200C200C200C200C2008207A200D2078200C200C200C200C200C200C200C200C200C2008&amp;param1=ZmRwLjFfMTM2ODAzMTNORQ==&amp;unique=1678353437&amp;session=2751172db67a17ce680fd5a8642fbf45&amp;hostname=139.28.41.7</t>
  </si>
  <si>
    <t>https://sds.chemicalsafety.com/sds/pda/msds/getpdf.ashx?action=msdsdocument&amp;auth=200C200C200C200C2008207A200D2078200C200C200C200C200C200C200C200C200C2008&amp;param1=ZmRwLjFfOTk2NzUxMTNORQ==&amp;unique=1678353495&amp;session=2751172db67a17ce680fd5a8642fbf45&amp;hostname=139.28.41.7</t>
  </si>
  <si>
    <t>Butyraldehyde</t>
  </si>
  <si>
    <t>123-72-8</t>
  </si>
  <si>
    <t>https://sds.chemicalsafety.com/sds/pda/msds/getpdf.ashx?action=msdsdocument&amp;auth=200C200C200C200C2008207A200D2078200C200C200C200C200C200C200C200C200C2008&amp;param1=ZmRwLjFfMjYzMTkxMjNORQ==&amp;unique=1678353626&amp;session=2751172db67a17ce680fd5a8642fbf45&amp;hostname=139.28.41.7</t>
  </si>
  <si>
    <t>https://sds.chemicalsafety.com/sds/pda/msds/getpdf.ashx?action=msdsdocument&amp;auth=200C200C200C200C2008207A200D2078200C200C200C200C200C200C200C200C200C2008&amp;param1=ZmRwLjFfOTk1MDAzMTNORQ==&amp;unique=1678353718&amp;session=2751172db67a17ce680fd5a8642fbf45&amp;hostname=139.28.41.7</t>
  </si>
  <si>
    <t>https://sds.chemicalsafety.com/sds/pda/msds/getpdf.ashx?action=msdsdocument&amp;auth=200C200C200C200C2008207A200D2078200C200C200C200C200C200C200C200C200C2008&amp;param1=ZmRwLjFfNTk4MjYxMTNORQ==&amp;unique=1678353762&amp;session=2751172db67a17ce680fd5a8642fbf45&amp;hostname=139.28.41.7</t>
  </si>
  <si>
    <t>2-Pentanone</t>
  </si>
  <si>
    <t>107-87-9</t>
  </si>
  <si>
    <t>86.13</t>
  </si>
  <si>
    <t>https://sds.chemicalsafety.com/sds/pda/msds/getpdf.ashx?action=msdsdocument&amp;auth=200C200C200C200C2008207A200D2078200C200C200C200C200C200C200C200C200C2008&amp;param1=ZmRwLjFfMzM0NzgxMjNORQ==&amp;unique=1678353877&amp;session=2751172db67a17ce680fd5a8642fbf45&amp;hostname=139.28.41.7</t>
  </si>
  <si>
    <t>https://sds.chemicalsafety.com/sds/pda/msds/getpdf.ashx?action=msdsdocument&amp;auth=200C200C200C200C2008207A200D2078200C200C200C200C200C200C200C200C200C2008&amp;param1=ZmRwLjFfMjQ1OTgyMTNORQ==&amp;unique=1678353974&amp;session=2751172db67a17ce680fd5a8642fbf45&amp;hostname=139.28.41.7</t>
  </si>
  <si>
    <t>https://sds.chemicalsafety.com/sds/pda/msds/getpdf.ashx?action=msdsdocument&amp;auth=200C200C200C200C2008207A200D2078200C200C200C200C200C200C200C200C200C2008&amp;param1=ZmRwLjFfNjIyNDYxMTNORQ==&amp;unique=1678354019&amp;session=2751172db67a17ce680fd5a8642fbf45&amp;hostname=139.28.41.7</t>
  </si>
  <si>
    <t>3-Pentanone</t>
  </si>
  <si>
    <t>96-22-0</t>
  </si>
  <si>
    <t>https://sds.chemicalsafety.com/sds/pda/msds/getpdf.ashx?action=msdsdocument&amp;auth=200C200C200C200C2008207A200D2078200C200C200C200C200C200C200C200C200C2008&amp;param1=ZmRwLjFfNzQwNTgxMjNORQ==&amp;unique=1678354165&amp;session=2751172db67a17ce680fd5a8642fbf45&amp;hostname=139.28.41.7</t>
  </si>
  <si>
    <t>https://sds.chemicalsafety.com/sds/pda/msds/getpdf.ashx?action=msdsdocument&amp;auth=200C200C200C200C2008207A200D2078200C200C200C200C200C200C200C200C200C2008&amp;param1=ZmRwLjFfOTkzMDkyMTNORQ==&amp;unique=1678354250&amp;session=2751172db67a17ce680fd5a8642fbf45&amp;hostname=139.28.41.7</t>
  </si>
  <si>
    <t>https://sds.chemicalsafety.com/sds/pda/msds/getpdf.ashx?action=msdsdocument&amp;auth=200C200C200C200C2008207A200D2078200C200C200C200C200C200C200C200C200C2008&amp;param1=ZmRwLjFfNzk0NjUxMTNORQ==&amp;unique=1678354292&amp;session=2751172db67a17ce680fd5a8642fbf45&amp;hostname=139.28.41.7</t>
  </si>
  <si>
    <t>Cyclohexanone</t>
  </si>
  <si>
    <t>108-94-1</t>
  </si>
  <si>
    <t>98.14</t>
  </si>
  <si>
    <t>https://sds.chemicalsafety.com/sds/pda/msds/getpdf.ashx?action=msdsdocument&amp;auth=200C200C200C200C2008207A200D2078200C200C200C200C200C200C200C200C200C2008&amp;param1=ZmRwLjFfNTgyNjMwMDNORQ==&amp;unique=1678354964&amp;session=2751172db67a17ce680fd5a8642fbf45&amp;hostname=139.28.41.7</t>
  </si>
  <si>
    <t>https://sds.chemicalsafety.com/sds/pda/msds/getpdf.ashx?action=msdsdocument&amp;auth=200C200C200C200C2008207A200D2078200C200C200C200C200C200C200C200C200C2008&amp;param1=ZmRwLjFfOTg0MDAzMTNORQ==&amp;unique=1678355063&amp;session=2751172db67a17ce680fd5a8642fbf45&amp;hostname=139.28.41.7</t>
  </si>
  <si>
    <t>https://sds.chemicalsafety.com/sds/pda/msds/getpdf.ashx?action=msdsdocument&amp;auth=200C200C200C200C2008207A200D2078200C200C200C200C200C200C200C200C200C2008&amp;param1=ZmRwLjFfOTQ5ODUxMTNORQ==&amp;unique=1678355119&amp;session=2751172db67a17ce680fd5a8642fbf45&amp;hostname=139.28.41.7</t>
  </si>
  <si>
    <t>(R)-(+)-Limonene</t>
  </si>
  <si>
    <t>5989-27-5</t>
  </si>
  <si>
    <t>https://sds.chemicalsafety.com/sds/pda/msds/getpdf.ashx?action=msdsdocument&amp;auth=200C200C200C200C2008207A200D2078200C200C200C200C200C200C200C200C200C2008&amp;param1=ZmRwLjFfMzY0OTQ2MDNORQ==&amp;unique=1678355228&amp;session=2751172db67a17ce680fd5a8642fbf45&amp;hostname=139.28.41.7</t>
  </si>
  <si>
    <t>https://sds.chemicalsafety.com/sds/pda/msds/getpdf.ashx?action=msdsdocument&amp;auth=200C200C200C200C2008207A200D2078200C200C200C200C200C200C200C200C200C2008&amp;param1=ZmRwLjFfMDcxNzAzMTNORQ==&amp;unique=1678355330&amp;session=2751172db67a17ce680fd5a8642fbf45&amp;hostname=139.28.41.7</t>
  </si>
  <si>
    <t>https://sds.chemicalsafety.com/sds/pda/msds/getpdf.ashx?action=msdsdocument&amp;auth=200C200C200C200C2008207A200D2078200C200C200C200C200C200C200C200C200C2008&amp;param1=ZmRwLjFfNDU1OTUxMTNORQ==&amp;unique=1678355385&amp;session=2751172db67a17ce680fd5a8642fbf45&amp;hostname=139.28.41.7</t>
  </si>
  <si>
    <t>β-Pinene</t>
  </si>
  <si>
    <t>18172-67-3</t>
  </si>
  <si>
    <t>https://sds.chemicalsafety.com/sds/pda/msds/getpdf.ashx?action=msdsdocument&amp;auth=200C200C200C200C2008207A200D2078200C200C200C200C200C200C200C200C200C2008&amp;param1=ZmRwLjFfODM0ODU2MDNORQ==&amp;unique=1678355895&amp;session=2751172db67a17ce680fd5a8642fbf45&amp;hostname=139.28.41.7</t>
  </si>
  <si>
    <t>https://sds.chemicalsafety.com/sds/pda/msds/getpdf.ashx?action=msdsdocument&amp;auth=200C200C200C200C2008207A200D2078200C200C200C200C200C200C200C200C200C2008&amp;param1=ZmRwLjFfODI2MjEzMTNORQ==&amp;unique=1678356000&amp;session=2751172db67a17ce680fd5a8642fbf45&amp;hostname=139.28.41.7</t>
  </si>
  <si>
    <t>https://sds.chemicalsafety.com/sds/pda/msds/getpdf.ashx?action=msdsdocument&amp;auth=200C200C200C200C2008207A200D2078200C200C200C200C200C200C200C200C200C2008&amp;param1=ZmRwLjFfOTUyMjYxMTNORQ==&amp;unique=1678356050&amp;session=2751172db67a17ce680fd5a8642fbf45&amp;hostname=139.28.41.7</t>
  </si>
  <si>
    <t>Methyl acetate</t>
  </si>
  <si>
    <t>79-20-9</t>
  </si>
  <si>
    <t>https://sds.chemicalsafety.com/sds/pda/msds/getpdf.ashx?action=msdsdocument&amp;auth=200C200C200C200C2008207A200D2078200C200C200C200C200C200C200C200C200C2008&amp;param1=ZmRwLjJfOTQ1NDgwMDNORQ==&amp;unique=1678358927&amp;session=2751172db67a17ce680fd5a8642fbf45&amp;hostname=139.28.41.7</t>
  </si>
  <si>
    <t>https://sds.chemicalsafety.com/sds/pda/msds/getpdf.ashx?action=msdsdocument&amp;auth=200C200C200C200C2008207A200D2078200C200C200C200C200C200C200C200C200C2008&amp;param1=ZmRwLjFfMDQwMjAzMTNORQ==&amp;unique=1678359018&amp;session=2751172db67a17ce680fd5a8642fbf45&amp;hostname=139.28.41.7</t>
  </si>
  <si>
    <t>https://sds.chemicalsafety.com/sds/pda/msds/getpdf.ashx?action=msdsdocument&amp;auth=200C200C200C200C2008207A200D2078200C200C200C200C200C200C200C200C200C2008&amp;param1=ZmRwLjFfNTg1NDYxMTNORQ==&amp;unique=1678359066&amp;session=2751172db67a17ce680fd5a8642fbf45&amp;hostname=139.28.41.7</t>
  </si>
  <si>
    <t>1-Hexanol</t>
  </si>
  <si>
    <t>111-27-3</t>
  </si>
  <si>
    <t>102.17</t>
  </si>
  <si>
    <t>https://sds.chemicalsafety.com/sds/pda/msds/getpdf.ashx?action=msdsdocument&amp;auth=200C200C200C200C2008207A200D2078200C200C200C200C200C200C200C200C200C2008&amp;param1=ZmRwLjFfNDQ2MjMwMDNORQ==&amp;unique=1678364853&amp;session=2430283b0df3d656d5ac4650fb9d03d8&amp;hostname=78.8.217.118</t>
  </si>
  <si>
    <t>https://sds.chemicalsafety.com/sds/pda/msds/getpdf.ashx?action=msdsdocument&amp;auth=200C200C200C200C2008207A200D2078200C200C200C200C200C200C200C200C200C2008&amp;param1=ZmRwLjFfNTk4NTUxMTNORQ==&amp;unique=1678364849&amp;session=2430283b0df3d656d5ac4650fb9d03d8&amp;hostname=78.8.217.118</t>
  </si>
  <si>
    <t>https://sds.chemicalsafety.com/sds/pda/msds/getpdf.ashx?action=msdsdocument&amp;auth=200C200C200C200C2008207A200D2078200C200C200C200C200C200C200C200C200C2008&amp;param1=ZmRwLjFfNTQwMjEzMTNORQ==&amp;unique=1678364853&amp;session=2430283b0df3d656d5ac4650fb9d03d8&amp;hostname=78.8.217.118</t>
  </si>
  <si>
    <t>Isobutyl acetate</t>
  </si>
  <si>
    <t>110-19-0</t>
  </si>
  <si>
    <t>https://sds.chemicalsafety.com/sds/pda/msds/getpdf.ashx?action=msdsdocument&amp;auth=200C200C200C200C2008207A200D2078200C200C200C200C200C200C200C200C200C2008&amp;param1=ZmRwLjNfNzc5MzgwMDNORQ==&amp;unique=1678365612&amp;session=2430283b0df3d656d5ac4650fb9d03d8&amp;hostname=78.8.217.118</t>
  </si>
  <si>
    <t>https://sds.chemicalsafety.com/sds/pda/msds/getpdf.ashx?action=msdsdocument&amp;auth=200C200C200C200C2008207A200D2078200C200C200C200C200C200C200C200C200C2008&amp;param1=ZmRwLjFfNzU3MTAzMTNORQ==&amp;unique=1678365615&amp;session=2430283b0df3d656d5ac4650fb9d03d8&amp;hostname=78.8.217.118</t>
  </si>
  <si>
    <t>Honeywell International Inc.</t>
  </si>
  <si>
    <t>https://sds.chemicalsafety.com/sds/pda/msds/getpdf.ashx?action=msdsdocument&amp;auth=200C200C200C200C2008207A200D2078200C200C200C200C200C200C200C200C200C2008&amp;param1=ZmRwLjFfMjcxMjM0MjNORQ==&amp;unique=1678365609&amp;session=2430283b0df3d656d5ac4650fb9d03d8&amp;hostname=78.8.217.118</t>
  </si>
  <si>
    <t>2-Ethylhexyl acetate</t>
  </si>
  <si>
    <t>103-09-3</t>
  </si>
  <si>
    <t>172.26</t>
  </si>
  <si>
    <t>https://sds.chemicalsafety.com/sds/pda/msds/getpdf.ashx?action=msdsdocument&amp;auth=200C200C200C200C2008207A200D2078200C200C200C200C200C200C200C200C200C2008&amp;param1=ZmRwLjFfMTE5NjgxMjNORQ==&amp;unique=1678366064&amp;session=2430283b0df3d656d5ac4650fb9d03d8&amp;hostname=78.8.217.118</t>
  </si>
  <si>
    <t>https://sds.chemicalsafety.com/sds/pda/msds/getpdf.ashx?action=msdsdocument&amp;auth=200C200C200C200C2008207A200D2078200C200C200C200C200C200C200C200C200C2008&amp;param1=ZmRwLjFfOTg1MzYxMTNORQ==&amp;unique=1678366065&amp;session=2430283b0df3d656d5ac4650fb9d03d8&amp;hostname=78.8.217.118</t>
  </si>
  <si>
    <t>https://sds.chemicalsafety.com/sds/pda/msds/getpdf.ashx?action=msdsdocument&amp;auth=200C200C200C200C2008207A200D2078200C200C200C200C200C200C200C200C200C2008&amp;param1=ZmRwLjFfMDAzNTEzMTNORQ==&amp;unique=1678366065&amp;session=2430283b0df3d656d5ac4650fb9d03d8&amp;hostname=78.8.217.118</t>
  </si>
  <si>
    <t>Dimethyl succinate</t>
  </si>
  <si>
    <t>106-65-0</t>
  </si>
  <si>
    <t>146.1</t>
  </si>
  <si>
    <t>https://sds.chemicalsafety.com/sds/pda/msds/getpdf.ashx?action=msdsdocument&amp;auth=200C200C200C200C2008207A200D2078200C200C200C200C200C200C200C200C200C2008&amp;param1=ZmRwLjFfMjQ4NjUxMTNORQ==&amp;unique=1678367124&amp;session=2430283b0df3d656d5ac4650fb9d03d8&amp;hostname=78.8.217.118</t>
  </si>
  <si>
    <t>https://sds.chemicalsafety.com/sds/pda/msds/getpdf.ashx?action=msdsdocument&amp;auth=200C200C200C200C2008207A200D2078200C200C200C200C200C200C200C200C200C2008&amp;param1=ZmRwLjFfMzgxMjAzMTNORQ==&amp;unique=1678367126&amp;session=2430283b0df3d656d5ac4650fb9d03d8&amp;hostname=78.8.217.118</t>
  </si>
  <si>
    <t>https://sds.chemicalsafety.com/sds/pda/msds/getpdf.ashx?action=msdsdocument&amp;auth=200C200C200C200C2008207A200D2078200C200C200C200C200C200C200C200C200C2008&amp;param1=ZmRwLjFfNTIxNTgxMjNORQ==&amp;unique=1678367122&amp;session=2430283b0df3d656d5ac4650fb9d03d8&amp;hostname=78.8.217.118</t>
  </si>
  <si>
    <t>γ-Nonalactone</t>
  </si>
  <si>
    <t>104-61-0</t>
  </si>
  <si>
    <t>156.22</t>
  </si>
  <si>
    <t>https://sds.chemicalsafety.com/sds/pda/msds/getpdf.ashx?action=msdsdocument&amp;auth=200C200C200C200C2008207A200D2078200C200C200C200C200C200C200C200C200C2008&amp;param1=ZmRwLjFfNjI5NjQ0MDNORQ==&amp;unique=1676926626&amp;session=557fdb86592034636826dc01208cc657&amp;hostname=139.28.41.7</t>
  </si>
  <si>
    <t>https://sds.chemicalsafety.com/sds/pda/msds/getpdf.ashx?action=msdsdocument&amp;auth=200C200C200C200C2008207A200D2078200C200C200C200C200C200C200C200C200C2008&amp;param1=ZmRwLjFfODg3MDcxMTNORQ==&amp;unique=1676927203&amp;session=557fdb86592034636826dc01208cc657&amp;hostname=139.28.41.7</t>
  </si>
  <si>
    <t>(−)-Nicotine</t>
  </si>
  <si>
    <t>54-11-5</t>
  </si>
  <si>
    <t>162.23</t>
  </si>
  <si>
    <t>https://sds.chemicalsafety.com/sds/pda/msds/getpdf.ashx?action=msdsdocument&amp;auth=200C200C200C200C2008207A200D2078200C200C200C200C200C200C200C200C200C2008&amp;param1=ZmRwLjFfMzc4NjgyMjNORQ==&amp;unique=1676928352&amp;session=557fdb86592034636826dc01208cc657&amp;hostname=139.28.41.7</t>
  </si>
  <si>
    <t>https://sds.chemicalsafety.com/sds/pda/msds/getpdf.ashx?action=msdsdocument&amp;auth=200C200C200C200C2008207A200D2078200C200C200C200C200C200C200C200C200C2008&amp;param1=ZmRwLjFfODk1NzAzMTNORQ==&amp;unique=1676928747&amp;session=557fdb86592034636826dc01208cc657&amp;hostname=139.28.41.7</t>
  </si>
  <si>
    <t>1,4-Dichlorobenzene</t>
  </si>
  <si>
    <t>106-46-7</t>
  </si>
  <si>
    <t>147.00</t>
  </si>
  <si>
    <t>https://sds.chemicalsafety.com/sds/pda/msds/getpdf.ashx?action=msdsdocument&amp;auth=200C200C200C200C2008207A200D2078200C200C200C200C200C200C200C200C200C2008&amp;param1=ZmRwLjFfNDkwNzM2MDNORQ==&amp;unique=1676930917&amp;session=557fdb86592034636826dc01208cc657&amp;hostname=139.28.41.7</t>
  </si>
  <si>
    <t>https://sds.chemicalsafety.com/sds/pda/msds/getpdf.ashx?action=msdsdocument&amp;auth=200C200C200C200C2008207A200D2078200C200C200C200C200C200C200C200C200C2008&amp;param1=ZmRwLjFfNzcxMDEzMTNORQ==&amp;unique=1676931069&amp;session=557fdb86592034636826dc01208cc657&amp;hostname=139.28.41.7</t>
  </si>
  <si>
    <t>1,5-Pentanediol</t>
  </si>
  <si>
    <t>111-29-5</t>
  </si>
  <si>
    <t>104.15</t>
  </si>
  <si>
    <t>https://sds.chemicalsafety.com/sds/pda/msds/getpdf.ashx?action=msdsdocument&amp;auth=200C200C200C200C2008207A200D2078200C200C200C200C200C200C200C200C200C2008&amp;param1=ZmRwLjFfNDk2MzgxMjNORQ==&amp;unique=1676931271&amp;session=557fdb86592034636826dc01208cc657&amp;hostname=139.28.41.7</t>
  </si>
  <si>
    <t>https://sds.chemicalsafety.com/sds/pda/msds/getpdf.ashx?action=msdsdocument&amp;auth=200C200C200C200C2008207A200D2078200C200C200C200C200C200C200C200C200C2008&amp;param1=ZmRwLjFfMTkyMTEzMTNORQ==&amp;unique=1676931398&amp;session=557fdb86592034636826dc01208cc657&amp;hostname=139.28.41.7</t>
  </si>
  <si>
    <t>1-Naphthol</t>
  </si>
  <si>
    <t>90-15-3</t>
  </si>
  <si>
    <t>https://sds.chemicalsafety.com/sds/pda/msds/getpdf.ashx?action=msdsdocument&amp;auth=200C200C200C200C2008207A200D2078200C200C200C200C200C200C200C200C200C2008&amp;param1=ZmRwLjJfMTY2MjMwMDNORQ==&amp;unique=1676931814&amp;session=557fdb86592034636826dc01208cc657&amp;hostname=139.28.41.7</t>
  </si>
  <si>
    <t>https://sds.chemicalsafety.com/sds/pda/msds/getpdf.ashx?action=msdsdocument&amp;auth=200C200C200C200C2008207A200D2078200C200C200C200C200C200C200C200C200C2008&amp;param1=ZmRwLjFfOTI4MjEzMTNORQ==&amp;unique=1676932069&amp;session=557fdb86592034636826dc01208cc657&amp;hostname=139.28.41.7</t>
  </si>
  <si>
    <t>1-Propanol</t>
  </si>
  <si>
    <t>71-23-8</t>
  </si>
  <si>
    <t>https://sds.chemicalsafety.com/sds/pda/msds/getpdf.ashx?action=msdsdocument&amp;auth=200C200C200C200C2008207A200D2078200C200C200C200C200C200C200C200C200C2008&amp;param1=ZmRwLjFfNTIzNTgxMjNORQ==&amp;unique=1677667467&amp;session=cee9c3e3124a7c78e3d61a62e6a5f1a2&amp;hostname=139.28.41.7</t>
  </si>
  <si>
    <t>https://sds.chemicalsafety.com/sds/pda/msds/getpdf.ashx?action=msdsdocument&amp;auth=200C200C200C200C2008207A200D2078200C200C200C200C200C200C200C200C200C2008&amp;param1=ZmRwLjFfNjc3NjUxMTNORQ==&amp;unique=1677667579&amp;session=cee9c3e3124a7c78e3d61a62e6a5f1a2&amp;hostname=139.28.41.7</t>
  </si>
  <si>
    <t>2,4,6-Trichlorophenol</t>
  </si>
  <si>
    <t>88-06-2</t>
  </si>
  <si>
    <t>197.45</t>
  </si>
  <si>
    <t>https://sds.chemicalsafety.com/sds/pda/msds/getpdf.ashx?action=msdsdocument&amp;auth=200C200C200C200C2008207A200D2078200C200C200C200C200C200C200C200C200C2008&amp;param1=ZmRwLjFfNDQ2MDkxMjNORQ==&amp;unique=1676933364&amp;session=557fdb86592034636826dc01208cc657&amp;hostname=139.28.41.7</t>
  </si>
  <si>
    <t>https://sds.chemicalsafety.com/sds/pda/msds/getpdf.ashx?action=msdsdocument&amp;auth=200C200C200C200C2008207A200D2078200C200C200C200C200C200C200C200C200C2008&amp;param1=ZmRwLjFfOTEzMjEzMTNORQ==&amp;unique=1676933531&amp;session=557fdb86592034636826dc01208cc657&amp;hostname=139.28.41.7</t>
  </si>
  <si>
    <t>2-Butanone</t>
  </si>
  <si>
    <t>78-93-3</t>
  </si>
  <si>
    <t>https://sds.chemicalsafety.com/sds/pda/msds/getpdf.ashx?action=msdsdocument&amp;auth=200C200C200C200C2008207A200D2078200C200C200C200C200C200C200C200C200C2008&amp;param1=ZmRwLjFfNzQ5MjMwMDNORQ==&amp;unique=1676975388&amp;session=23742bc2319efd3fb56ee581bcf57170&amp;hostname=139.28.41.7</t>
  </si>
  <si>
    <t>https://sds.chemicalsafety.com/sds/pda/msds/getpdf.ashx?action=msdsdocument&amp;auth=200C200C200C200C2008207A200D2078200C200C200C200C200C200C200C200C200C2008&amp;param1=ZmRwLjFfMzY1NTEzMTNORQ==&amp;unique=1676975528&amp;session=23742bc2319efd3fb56ee581bcf57170&amp;hostname=139.28.41.7</t>
  </si>
  <si>
    <t>2-Methoxy-3-methylpyrazine</t>
  </si>
  <si>
    <t>2847-30-5</t>
  </si>
  <si>
    <t>124.14</t>
  </si>
  <si>
    <t>https://sds.chemicalsafety.com/sds/pda/msds/getpdf.ashx?action=msdsdocument&amp;auth=200C200C200C200C2008207A200D2078200C200C200C200C200C200C200C200C200C2008&amp;param1=ZmRwLjFfOTI5ODMwMDNORQ==&amp;unique=1676975815&amp;session=23742bc2319efd3fb56ee581bcf57170&amp;hostname=139.28.41.7</t>
  </si>
  <si>
    <t>https://sds.chemicalsafety.com/sds/pda/msds/getpdf.ashx?action=msdsdocument&amp;auth=200C200C200C200C2008207A200D2078200C200C200C200C200C200C200C200C200C2008&amp;param1=ZmRwLjFfODY4OTgyMTNORQ==&amp;unique=1676975925&amp;session=23742bc2319efd3fb56ee581bcf57170&amp;hostname=139.28.41.7</t>
  </si>
  <si>
    <t>2-Pyrrolidinone</t>
  </si>
  <si>
    <t>616-45-5</t>
  </si>
  <si>
    <t>85.10</t>
  </si>
  <si>
    <t>https://sds.chemicalsafety.com/sds/pda/msds/getpdf.ashx?action=msdsdocument&amp;auth=200C200C200C200C2008207A200D2078200C200C200C200C200C200C200C200C200C2008&amp;param1=ZmRwLjFfODMyMTU2MDNORQ==&amp;unique=1676976794&amp;session=23742bc2319efd3fb56ee581bcf57170&amp;hostname=139.28.41.7</t>
  </si>
  <si>
    <t>https://sds.chemicalsafety.com/sds/pda/msds/getpdf.ashx?action=msdsdocument&amp;auth=200C200C200C200C2008207A200D2078200C200C200C200C200C200C200C200C200C2008&amp;param1=ZmRwLjFfMzUzMTkyMTNORQ==&amp;unique=1676976930&amp;session=23742bc2319efd3fb56ee581bcf57170&amp;hostname=139.28.41.7</t>
  </si>
  <si>
    <t>3-(Dimethylamino)phenol</t>
  </si>
  <si>
    <t>99-07-0</t>
  </si>
  <si>
    <t>137.18</t>
  </si>
  <si>
    <t>https://sds.chemicalsafety.com/sds/pda/msds/getpdf.ashx?action=msdsdocument&amp;auth=200C200C200C200C2008207A200D2078200C200C200C200C200C200C200C200C200C2008&amp;param1=ZmRwLjFfNjMyMjQwMDNORQ==&amp;unique=1676977067&amp;session=23742bc2319efd3fb56ee581bcf57170&amp;hostname=139.28.41.7</t>
  </si>
  <si>
    <t>https://sds.chemicalsafety.com/sds/pda/msds/getpdf.ashx?action=msdsdocument&amp;auth=200C200C200C200C2008207A200D2078200C200C200C200C200C200C200C200C200C2008&amp;param1=ZmRwLjFfMzI1MjkyMTNORQ==&amp;unique=1676977197&amp;session=23742bc2319efd3fb56ee581bcf57170&amp;hostname=139.28.41.7</t>
  </si>
  <si>
    <t>3-Amino-1-propanol</t>
  </si>
  <si>
    <t>156-87-6</t>
  </si>
  <si>
    <t>75.11</t>
  </si>
  <si>
    <t>https://sds.chemicalsafety.com/sds/pda/msds/getpdf.ashx?action=msdsdocument&amp;auth=200C200C200C200C2008207A200D2078200C200C200C200C200C200C200C200C200C2008&amp;param1=ZmRwLjFfMDczNzM2MDNORQ==&amp;unique=1676977554&amp;session=23742bc2319efd3fb56ee581bcf57170&amp;hostname=139.28.41.7</t>
  </si>
  <si>
    <t>https://sds.chemicalsafety.com/sds/pda/msds/getpdf.ashx?action=msdsdocument&amp;auth=200C200C200C200C2008207A200D2078200C200C200C200C200C200C200C200C200C2008&amp;param1=ZmRwLjFfNTc4MDkyMTNORQ==&amp;unique=1676977771&amp;session=23742bc2319efd3fb56ee581bcf57170&amp;hostname=139.28.41.7</t>
  </si>
  <si>
    <t>3-Aminocoumarin</t>
  </si>
  <si>
    <t>1635-31-0</t>
  </si>
  <si>
    <t>161.2</t>
  </si>
  <si>
    <t>https://sds.chemicalsafety.com/sds/pda/msds/getpdf.ashx?action=msdsdocument&amp;auth=200C200C200C200C2008207A200D2078200C200C200C200C200C200C200C200C200C2008&amp;param1=ZmRwLjFfMzM5OTIxMTNORQ==&amp;unique=1677494492&amp;session=49305c2cf7bf8e5ab1ba6b83c8fc70df&amp;hostname=139.28.41.7</t>
  </si>
  <si>
    <t>https://sds.chemicalsafety.com/sds/pda/msds/getpdf.ashx?action=msdsdocument&amp;auth=200C200C200C200C2008207A200D2078200C200C200C200C200C200C200C200C200C2008&amp;param1=ZmRwLjFfMDEyMjkyMTNORQ==&amp;unique=1677494691&amp;session=49305c2cf7bf8e5ab1ba6b83c8fc70df&amp;hostname=139.28.41.7</t>
  </si>
  <si>
    <t>3-Chlorobenzoic acid</t>
  </si>
  <si>
    <t>535-80-8</t>
  </si>
  <si>
    <t>156.57</t>
  </si>
  <si>
    <t>https://sds.chemicalsafety.com/sds/pda/msds/getpdf.ashx?action=msdsdocument&amp;auth=200C200C200C200C2008207A200D2078200C200C200C200C200C200C200C200C200C2008&amp;param1=ZmRwLjFfNDk4NzM2MDNORQ==&amp;unique=1676977960&amp;session=23742bc2319efd3fb56ee581bcf57170&amp;hostname=139.28.41.7</t>
  </si>
  <si>
    <t>https://sds.chemicalsafety.com/sds/pda/msds/getpdf.ashx?action=msdsdocument&amp;auth=200C200C200C200C2008207A200D2078200C200C200C200C200C200C200C200C200C2008&amp;param1=ZmRwLjFfMTYxMDkyMTNORQ==&amp;unique=1676978075&amp;session=23742bc2319efd3fb56ee581bcf57170&amp;hostname=139.28.41.7</t>
  </si>
  <si>
    <t>3-Methylbenzoic Acid</t>
  </si>
  <si>
    <t>99-04-7</t>
  </si>
  <si>
    <t>136.15</t>
  </si>
  <si>
    <t>https://sds.chemicalsafety.com/sds/pda/msds/getpdf.ashx?action=msdsdocument&amp;auth=200C200C200C200C2008207A200D2078200C200C200C200C200C200C200C200C200C2008&amp;param1=ZmRwLjFfNjc5MjYwMDNORQ==&amp;unique=1676978440&amp;session=23742bc2319efd3fb56ee581bcf57170&amp;hostname=139.28.41.7</t>
  </si>
  <si>
    <t>https://sds.chemicalsafety.com/sds/pda/msds/getpdf.ashx?action=msdsdocument&amp;auth=200C200C200C200C2008207A200D2078200C200C200C200C200C200C200C200C200C2008&amp;param1=ZmRwLjFfOTIwNDAzMTNORQ==&amp;unique=1676978530&amp;session=23742bc2319efd3fb56ee581bcf57170&amp;hostname=139.28.41.7</t>
  </si>
  <si>
    <t>4-Hydroxycoumarin</t>
  </si>
  <si>
    <t>1076-38-6</t>
  </si>
  <si>
    <t>162.14</t>
  </si>
  <si>
    <t>https://sds.chemicalsafety.com/sds/pda/msds/getpdf.ashx?action=msdsdocument&amp;auth=200C200C200C200C2008207A200D2078200C200C200C200C200C200C200C200C200C2008&amp;param1=ZmRwLjFfODY2OTQwMDNORQ==&amp;unique=1677495312&amp;session=49305c2cf7bf8e5ab1ba6b83c8fc70df&amp;hostname=139.28.41.7</t>
  </si>
  <si>
    <t>https://sds.chemicalsafety.com/sds/pda/msds/getpdf.ashx?action=msdsdocument&amp;auth=200C200C200C200C2008207A200D2078200C200C200C200C200C200C200C200C200C2008&amp;param1=ZmRwLjFfMzk0NTkyMTNORQ==&amp;unique=1677495490&amp;session=49305c2cf7bf8e5ab1ba6b83c8fc70df&amp;hostname=139.28.41.7</t>
  </si>
  <si>
    <t>4-Methylumbelliferone</t>
  </si>
  <si>
    <t>90-33-5</t>
  </si>
  <si>
    <t>176.17</t>
  </si>
  <si>
    <t>https://sds.chemicalsafety.com/sds/pda/msds/getpdf.ashx?action=msdsdocument&amp;auth=200C200C200C200C2008207A200D2078200C200C200C200C200C200C200C200C200C2008&amp;param1=ZmRwLjFfMjgyMDUwMDNORQ==&amp;unique=1676979459&amp;session=23742bc2319efd3fb56ee581bcf57170&amp;hostname=139.28.41.7</t>
  </si>
  <si>
    <t>https://sds.chemicalsafety.com/sds/pda/msds/getpdf.ashx?action=msdsdocument&amp;auth=200C200C200C200C2008207A200D2078200C200C200C200C200C200C200C200C200C2008&amp;param1=ZmRwLjFfNTI1NzkyMTNORQ==&amp;unique=1676979567&amp;session=23742bc2319efd3fb56ee581bcf57170&amp;hostname=139.28.41.7</t>
  </si>
  <si>
    <t>6,7-Dihydroxycoumarin</t>
  </si>
  <si>
    <t>305-01-1</t>
  </si>
  <si>
    <t>178.14</t>
  </si>
  <si>
    <t>https://sds.chemicalsafety.com/sds/pda/msds/getpdf.ashx?action=msdsdocument&amp;auth=200C200C200C200C2008207A200D2078200C200C200C200C200C200C200C200C200C2008&amp;param1=ZmRwLjFfMDY4NTAxMDNORQ==&amp;unique=1677496172&amp;session=49305c2cf7bf8e5ab1ba6b83c8fc70df&amp;hostname=139.28.41.7</t>
  </si>
  <si>
    <t>https://sds.chemicalsafety.com/sds/pda/msds/getpdf.ashx?action=msdsdocument&amp;auth=200C200C200C200C2008207A200D2078200C200C200C200C200C200C200C200C200C2008&amp;param1=ZmRwLjFfNDI0NTkyMTNORQ==&amp;unique=1677496273&amp;session=49305c2cf7bf8e5ab1ba6b83c8fc70df&amp;hostname=139.28.41.7</t>
  </si>
  <si>
    <t>7-Amino-4-(trifluoromethyl)coumarin</t>
  </si>
  <si>
    <t>53518-15-3</t>
  </si>
  <si>
    <t>229.16</t>
  </si>
  <si>
    <t>https://sds.chemicalsafety.com/sds/pda/msds/getpdf.ashx?action=msdsdocument&amp;auth=200C200C200C200C2008207A200D2078200C200C200C200C200C200C200C200C200C2008&amp;param1=ZmRwLjFfMjQwNjgxMjNORQ==&amp;unique=1677497425&amp;session=49305c2cf7bf8e5ab1ba6b83c8fc70df&amp;hostname=139.28.41.7</t>
  </si>
  <si>
    <t>https://sds.chemicalsafety.com/sds/pda/msds/getpdf.ashx?action=msdsdocument&amp;auth=200C200C200C200C2008207A200D2078200C200C200C200C200C200C200C200C200C2008&amp;param1=ZmRwLjFfOTY5ODkyMTNORQ==&amp;unique=1677497515&amp;session=49305c2cf7bf8e5ab1ba6b83c8fc70df&amp;hostname=139.28.41.7</t>
  </si>
  <si>
    <t>7-Amino-4-methylcoumarin</t>
  </si>
  <si>
    <t>26093-31-2</t>
  </si>
  <si>
    <t>175.18</t>
  </si>
  <si>
    <t>https://sds.chemicalsafety.com/sds/pda/msds/getpdf.ashx?action=msdsdocument&amp;auth=200C200C200C200C2008207A200D2078200C200C200C200C200C200C200C200C200C2008&amp;param1=ZmRwLjFfNzYwNTgyMjNORQ==&amp;unique=1677497648&amp;session=49305c2cf7bf8e5ab1ba6b83c8fc70df&amp;hostname=139.28.41.7</t>
  </si>
  <si>
    <t>https://sds.chemicalsafety.com/sds/pda/msds/getpdf.ashx?action=msdsdocument&amp;auth=200C200C200C200C2008207A200D2078200C200C200C200C200C200C200C200C200C2008&amp;param1=ZmRwLjFfMjY0ODkyMTNORQ==&amp;unique=1677497751&amp;session=49305c2cf7bf8e5ab1ba6b83c8fc70df&amp;hostname=139.28.41.7</t>
  </si>
  <si>
    <t>7-Hydroxy-4-phenylcoumarin</t>
  </si>
  <si>
    <t>2555-30-8</t>
  </si>
  <si>
    <t>238.24</t>
  </si>
  <si>
    <t>https://sds.chemicalsafety.com/sds/pda/msds/getpdf.ashx?action=msdsdocument&amp;auth=200C200C200C200C2008207A200D2078200C200C200C200C200C200C200C200C200C2008&amp;param1=ZmRwLjFfMDI5NDUwMDNORQ==&amp;unique=1677497846&amp;session=49305c2cf7bf8e5ab1ba6b83c8fc70df&amp;hostname=139.28.41.7</t>
  </si>
  <si>
    <t>https://sds.chemicalsafety.com/sds/pda/msds/getpdf.ashx?action=msdsdocument&amp;auth=200C200C200C200C2008207A200D2078200C200C200C200C200C200C200C200C200C2008&amp;param1=ZmRwLjFfMjkzNjU0MjNORQ==&amp;unique=1677497925&amp;session=49305c2cf7bf8e5ab1ba6b83c8fc70df&amp;hostname=139.28.41.7</t>
  </si>
  <si>
    <t>Acetaminophen</t>
  </si>
  <si>
    <t>103-90-2</t>
  </si>
  <si>
    <t>151.16</t>
  </si>
  <si>
    <t>https://sds.chemicalsafety.com/sds/pda/msds/getpdf.ashx?action=msdsdocument&amp;auth=200C200C200C200C2008207A200D2078200C200C200C200C200C200C200C200C200C2008&amp;param1=ZmRwLjFfMDg1MzQ2MDNORQ==&amp;unique=1676990597&amp;session=23742bc2319efd3fb56ee581bcf57170&amp;hostname=139.28.41.7</t>
  </si>
  <si>
    <t>https://sds.chemicalsafety.com/sds/pda/msds/getpdf.ashx?action=msdsdocument&amp;auth=200C200C200C200C2008207A200D2078200C200C200C200C200C200C200C200C200C2008&amp;param1=ZmRwLjFfODg5MzkyMTNORQ==&amp;unique=1676990785&amp;session=23742bc2319efd3fb56ee581bcf57170&amp;hostname=139.28.41.7</t>
  </si>
  <si>
    <t>Acetanisole</t>
  </si>
  <si>
    <t>100-06-1</t>
  </si>
  <si>
    <t>https://sds.chemicalsafety.com/sds/pda/msds/getpdf.ashx?action=msdsdocument&amp;auth=200C200C200C200C2008207A200D2078200C200C200C200C200C200C200C200C200C2008&amp;param1=ZmRwLjFfNTQwMTIyMjNORQ==&amp;unique=1676992612&amp;session=23742bc2319efd3fb56ee581bcf57170&amp;hostname=139.28.41.7</t>
  </si>
  <si>
    <t>https://sds.chemicalsafety.com/sds/pda/msds/getpdf.ashx?action=msdsdocument&amp;auth=200C200C200C200C2008207A200D2078200C200C200C200C200C200C200C200C200C2008&amp;param1=ZmRwLjFfNzA2NTkyMTNORQ==&amp;unique=1676992769&amp;session=23742bc2319efd3fb56ee581bcf57170&amp;hostname=139.28.41.7</t>
  </si>
  <si>
    <t>Acetic acid</t>
  </si>
  <si>
    <t>64-19-7</t>
  </si>
  <si>
    <t>60.05</t>
  </si>
  <si>
    <t>https://sds.chemicalsafety.com/sds/pda/msds/getpdf.ashx?action=msdsdocument&amp;auth=200C200C200C200C2008207A200D2078200C200C200C200C200C200C200C200C200C2008&amp;param1=ZmRwLjFfOTg3MTQxMjNORQ==&amp;unique=1676992922&amp;session=23742bc2319efd3fb56ee581bcf57170&amp;hostname=139.28.41.7</t>
  </si>
  <si>
    <t>https://sds.chemicalsafety.com/sds/pda/msds/getpdf.ashx?action=msdsdocument&amp;auth=200C200C200C200C2008207A200D2078200C200C200C200C200C200C200C200C200C2008&amp;param1=ZmRwLjFfMzE5Nzg1MDNORQ==&amp;unique=1676993046&amp;session=23742bc2319efd3fb56ee581bcf57170&amp;hostname=139.28.41.7</t>
  </si>
  <si>
    <t>Acetylsalicylic acid</t>
  </si>
  <si>
    <t>50-78-2</t>
  </si>
  <si>
    <t>180.16</t>
  </si>
  <si>
    <t>https://sds.chemicalsafety.com/sds/pda/msds/getpdf.ashx?action=msdsdocument&amp;auth=200C200C200C200C2008207A200D2078200C200C200C200C200C200C200C200C200C2008&amp;param1=ZmRwLjFfODQ1MjM3MDNORQ==&amp;unique=1676994794&amp;session=23742bc2319efd3fb56ee581bcf57170&amp;hostname=139.28.41.7</t>
  </si>
  <si>
    <t>https://sds.chemicalsafety.com/sds/pda/msds/getpdf.ashx?action=msdsdocument&amp;auth=200C200C200C200C2008207A200D2078200C200C200C200C200C200C200C200C200C2008&amp;param1=ZmRwLjFfOTMyNjAzMTNORQ==&amp;unique=1676994919&amp;session=23742bc2319efd3fb56ee581bcf57170&amp;hostname=139.28.41.7</t>
  </si>
  <si>
    <t>Acenocoumarol</t>
  </si>
  <si>
    <t>152-72-7</t>
  </si>
  <si>
    <t>353.33</t>
  </si>
  <si>
    <t>https://sds.chemicalsafety.com/sds/pda/msds/getpdf.ashx?action=msdsdocument&amp;auth=200C200C200C200C2008207A200D2078200C200C200C200C200C200C200C200C200C2008&amp;param1=ZmRwLjFfODUyMTQxMDNORQ==&amp;unique=1677007141&amp;session=a3ab4df46ca5fb7ad16ab5a68cb3e706&amp;hostname=139.28.41.7</t>
  </si>
  <si>
    <t>https://sds.chemicalsafety.com/sds/pda/msds/getpdf.ashx?action=msdsdocument&amp;auth=200C200C200C200C2008207A200D2078200C200C200C200C200C200C200C200C200C2008&amp;param1=ZmRwLjFfMTgwMzMwMTNORQ==&amp;unique=1677007309&amp;session=a3ab4df46ca5fb7ad16ab5a68cb3e706&amp;hostname=139.28.41.7</t>
  </si>
  <si>
    <t>Ammonium acetate</t>
  </si>
  <si>
    <t>631-61-8</t>
  </si>
  <si>
    <t>77.08</t>
  </si>
  <si>
    <t>https://sds.chemicalsafety.com/sds/pda/msds/getpdf.ashx?action=msdsdocument&amp;auth=200C200C200C200C2008207A200D2078200C200C200C200C200C200C200C200C200C2008&amp;param1=ZmRwLjFfMDI4MTQxMjNORQ==&amp;unique=1677067190&amp;session=21623f89b354e08589e0ade18e06e2bb&amp;hostname=139.28.41.7</t>
  </si>
  <si>
    <t>https://sds.chemicalsafety.com/sds/pda/msds/getpdf.ashx?action=msdsdocument&amp;auth=200C200C200C200C2008207A200D2078200C200C200C200C200C200C200C200C200C2008&amp;param1=ZmRwLjFfNDg1OTkyMTNORQ==&amp;unique=1677067289&amp;session=21623f89b354e08589e0ade18e06e2bb&amp;hostname=139.28.41.7</t>
  </si>
  <si>
    <t>Ammonium carbonate</t>
  </si>
  <si>
    <t>506-87-6</t>
  </si>
  <si>
    <t>96.09</t>
  </si>
  <si>
    <t>https://sds.chemicalsafety.com/sds/pda/msds/getpdf.ashx?action=msdsdocument&amp;auth=200C200C200C200C2008207A200D2078200C200C200C200C200C200C200C200C200C2008&amp;param1=ZmRwLjFfMTc2ODE2MDNORQ==&amp;unique=1677070993&amp;session=6ea14deee4aa445e7572ca8b582550dc&amp;hostname=139.28.41.7</t>
  </si>
  <si>
    <t>https://sds.chemicalsafety.com/sds/pda/msds/getpdf.ashx?action=msdsdocument&amp;auth=200C200C200C200C2008207A200D2078200C200C200C200C200C200C200C200C200C2008&amp;param1=ZmRwLjFfNjU1OTkyMTNORQ==&amp;unique=1677071174&amp;session=6ea14deee4aa445e7572ca8b582550dc&amp;hostname=139.28.41.7</t>
  </si>
  <si>
    <t>Acetic anhydride</t>
  </si>
  <si>
    <t>108-24-7</t>
  </si>
  <si>
    <t>102.09</t>
  </si>
  <si>
    <t>https://sds.chemicalsafety.com/sds/pda/msds/getpdf.ashx?action=msdsdocument&amp;auth=200C200C200C200C2008207A200D2078200C200C200C200C200C200C200C200C200C2008&amp;param1=ZmRwLjJfMzM1NTUwMDNORQ==&amp;unique=1677072493&amp;session=6ea14deee4aa445e7572ca8b582550dc&amp;hostname=139.28.41.7</t>
  </si>
  <si>
    <t>https://sds.chemicalsafety.com/sds/pda/msds/getpdf.ashx?action=msdsdocument&amp;auth=200C200C200C200C2008207A200D2078200C200C200C200C200C200C200C200C200C2008&amp;param1=ZmRwLjFfMjMxODkyMTNORQ==&amp;unique=1677072618&amp;session=6ea14deee4aa445e7572ca8b582550dc&amp;hostname=139.28.41.7</t>
  </si>
  <si>
    <t>Atropine</t>
  </si>
  <si>
    <t>51-55-8</t>
  </si>
  <si>
    <t>289.37</t>
  </si>
  <si>
    <t>https://sds.chemicalsafety.com/sds/pda/msds/getpdf.ashx?action=msdsdocument&amp;auth=200C200C200C200C2008207A200D2078200C200C200C200C200C200C200C200C200C2008&amp;param1=ZmRwLjFfMzU0MDQxMjNORQ==&amp;unique=1677073643&amp;session=6ea14deee4aa445e7572ca8b582550dc&amp;hostname=139.28.41.7</t>
  </si>
  <si>
    <t>https://sds.chemicalsafety.com/sds/pda/msds/getpdf.ashx?action=msdsdocument&amp;auth=200C200C200C200C2008207A200D2078200C200C200C200C200C200C200C200C200C2008&amp;param1=ZmRwLjFfODI2OTAzMTNORQ==&amp;unique=1677073742&amp;session=6ea14deee4aa445e7572ca8b582550dc&amp;hostname=139.28.41.7</t>
  </si>
  <si>
    <t>β-Carotene</t>
  </si>
  <si>
    <t>7235-40-7</t>
  </si>
  <si>
    <t>536.87</t>
  </si>
  <si>
    <t>https://sds.chemicalsafety.com/sds/pda/msds/getpdf.ashx?action=msdsdocument&amp;auth=200C200C200C200C2008207A200D2078200C200C200C200C200C200C200C200C200C2008&amp;param1=ZmRwLjFfODIyNDMwMDNORQ==&amp;unique=1677107646&amp;session=6ea14deee4aa445e7572ca8b582550dc&amp;hostname=139.28.41.7</t>
  </si>
  <si>
    <t>https://sds.chemicalsafety.com/sds/pda/msds/getpdf.ashx?action=msdsdocument&amp;auth=200C200C200C200C2008207A200D2078200C200C200C200C200C200C200C200C200C2008&amp;param1=ZmRwLjFfMzY0ODkyMTNORQ==&amp;unique=1677107823&amp;session=6ea14deee4aa445e7572ca8b582550dc&amp;hostname=139.28.41.7</t>
  </si>
  <si>
    <t>β-Cyclodextrin</t>
  </si>
  <si>
    <t>7585-39-9</t>
  </si>
  <si>
    <t>1134.98</t>
  </si>
  <si>
    <t>https://sds.chemicalsafety.com/sds/pda/msds/getpdf.ashx?action=msdsdocument&amp;auth=200C200C200C200C2008207A200D2078200C200C200C200C200C200C200C200C200C2008&amp;param1=ZmRwLjFfODUzNTMwMDNORQ==&amp;unique=1677107965&amp;session=6ea14deee4aa445e7572ca8b582550dc&amp;hostname=139.28.41.7</t>
  </si>
  <si>
    <t>https://sds.chemicalsafety.com/sds/pda/msds/getpdf.ashx?action=msdsdocument&amp;auth=200C200C200C200C2008207A200D2078200C200C200C200C200C200C200C200C200C2008&amp;param1=ZmRwLjFfMTc0ODkyMTNORQ==&amp;unique=1677108090&amp;session=6ea14deee4aa445e7572ca8b582550dc&amp;hostname=139.28.41.7</t>
  </si>
  <si>
    <t>Benzaldehyde</t>
  </si>
  <si>
    <t>100-52-7</t>
  </si>
  <si>
    <t>https://sds.chemicalsafety.com/sds/pda/msds/getpdf.ashx?action=msdsdocument&amp;auth=200C200C200C200C2008207A200D2078200C200C200C200C200C200C200C200C200C2008&amp;param1=ZmRwLjJfOTk3NTgxMjNORQ==&amp;unique=1677108348&amp;session=6ea14deee4aa445e7572ca8b582550dc&amp;hostname=139.28.41.7</t>
  </si>
  <si>
    <t>https://sds.chemicalsafety.com/sds/pda/msds/getpdf.ashx?action=msdsdocument&amp;auth=200C200C200C200C2008207A200D2078200C200C200C200C200C200C200C200C200C2008&amp;param1=ZmRwLjFfMTI3OTkyMTNORQ==&amp;unique=1677108521&amp;session=6ea14deee4aa445e7572ca8b582550dc&amp;hostname=139.28.41.7</t>
  </si>
  <si>
    <t>Biphenyl</t>
  </si>
  <si>
    <t>92-52-4</t>
  </si>
  <si>
    <t>154.21</t>
  </si>
  <si>
    <t>https://sds.chemicalsafety.com/sds/pda/msds/getpdf.ashx?action=msdsdocument&amp;auth=200C200C200C200C2008207A200D2078200C200C200C200C200C200C200C200C200C2008&amp;param1=ZmRwLjFfMjQxNjgxMjNORQ==&amp;unique=1677149039&amp;session=10158fc67466c96792c3f504b6473b73&amp;hostname=139.28.41.7</t>
  </si>
  <si>
    <t>https://sds.chemicalsafety.com/sds/pda/msds/getpdf.ashx?action=msdsdocument&amp;auth=200C200C200C200C2008207A200D2078200C200C200C200C200C200C200C200C200C2008&amp;param1=ZmRwLjFfNDA0MDAzMTNORQ==&amp;unique=1677149161&amp;session=10158fc67466c96792c3f504b6473b73&amp;hostname=139.28.41.7</t>
  </si>
  <si>
    <t>Bromobenzene</t>
  </si>
  <si>
    <t>108-86-1</t>
  </si>
  <si>
    <t>157.01</t>
  </si>
  <si>
    <t>https://sds.chemicalsafety.com/sds/pda/msds/getpdf.ashx?action=msdsdocument&amp;auth=200C200C200C200C2008207A200D2078200C200C200C200C200C200C200C200C200C2008&amp;param1=ZmRwLjFfMTIxNzM2MDNORQ==&amp;unique=1677149892&amp;session=10158fc67466c96792c3f504b6473b73&amp;hostname=139.28.41.7</t>
  </si>
  <si>
    <t>https://sds.chemicalsafety.com/sds/pda/msds/getpdf.ashx?action=msdsdocument&amp;auth=200C200C200C200C2008207A200D2078200C200C200C200C200C200C200C200C200C2008&amp;param1=ZmRwLjFfMTQzMDAzMTNORQ==&amp;unique=1677149976&amp;session=10158fc67466c96792c3f504b6473b73&amp;hostname=139.28.41.7</t>
  </si>
  <si>
    <t>CAPS</t>
  </si>
  <si>
    <t>1135-40-6</t>
  </si>
  <si>
    <t>221.32</t>
  </si>
  <si>
    <t>https://sds.chemicalsafety.com/sds/pda/msds/getpdf.ashx?action=msdsdocument&amp;auth=200C200C200C200C2008207A200D2078200C200C200C200C200C200C200C200C200C2008&amp;param1=ZmRwLjFfOTc3ODgxMjNORQ==&amp;unique=1677152000&amp;session=10158fc67466c96792c3f504b6473b73&amp;hostname=139.28.41.7</t>
  </si>
  <si>
    <t>https://sds.chemicalsafety.com/sds/pda/msds/getpdf.ashx?action=msdsdocument&amp;auth=200C200C200C200C2008207A200D2078200C200C200C200C200C200C200C200C200C2008&amp;param1=ZmRwLjFfMDkyOTkyMTNORQ==&amp;unique=1677152098&amp;session=10158fc67466c96792c3f504b6473b73&amp;hostname=139.28.41.7</t>
  </si>
  <si>
    <t>CAPSO</t>
  </si>
  <si>
    <t>73463-39-5</t>
  </si>
  <si>
    <t>237.32</t>
  </si>
  <si>
    <t>https://sds.chemicalsafety.com/sds/pda/msds/getpdf.ashx?action=msdsdocument&amp;auth=200C200C200C200C2008207A200D2078200C200C200C200C200C200C200C200C200C2008&amp;param1=ZmRwLjFfNDE5MTgwMDNORQ==&amp;unique=1677152209&amp;session=10158fc67466c96792c3f504b6473b73&amp;hostname=139.28.41.7</t>
  </si>
  <si>
    <t>https://sds.chemicalsafety.com/sds/pda/msds/getpdf.ashx?action=msdsdocument&amp;auth=200C200C200C200C2008207A200D2078200C200C200C200C200C200C200C200C200C2008&amp;param1=ZmRwLjFfNDU5OTkyMTNORQ==&amp;unique=1677152308&amp;session=10158fc67466c96792c3f504b6473b73&amp;hostname=139.28.41.7</t>
  </si>
  <si>
    <t>Carbamazepine</t>
  </si>
  <si>
    <t>298-46-4</t>
  </si>
  <si>
    <t>236.27</t>
  </si>
  <si>
    <t>https://sds.chemicalsafety.com/sds/pda/msds/getpdf.ashx?action=msdsdocument&amp;auth=200C200C200C200C2008207A200D2078200C200C200C200C200C200C200C200C200C2008&amp;param1=ZmRwLjFfMzMyMjYzMjNORQ==&amp;unique=1677152465&amp;session=10158fc67466c96792c3f504b6473b73&amp;hostname=139.28.41.7</t>
  </si>
  <si>
    <t>https://sds.chemicalsafety.com/sds/pda/msds/getpdf.ashx?action=msdsdocument&amp;auth=200C200C200C200C2008207A200D2078200C200C200C200C200C200C200C200C200C2008&amp;param1=ZmRwLjFfNzEyOTkyMTNORQ==&amp;unique=1677152576&amp;session=10158fc67466c96792c3f504b6473b73&amp;hostname=139.28.41.7</t>
  </si>
  <si>
    <t>Carbamazepine 10,11-epoxide</t>
  </si>
  <si>
    <t>36507-30-9</t>
  </si>
  <si>
    <t>https://sds.chemicalsafety.com/sds/pda/msds/getpdf.ashx?action=msdsdocument&amp;auth=200C200C200C200C2008207A200D2078200C200C200C200C200C200C200C200C200C2008&amp;param1=ZmRwLjFfOTE3NTMwMDNORQ==&amp;unique=1677152803&amp;session=10158fc67466c96792c3f504b6473b73&amp;hostname=139.28.41.7</t>
  </si>
  <si>
    <t>https://sds.chemicalsafety.com/sds/pda/msds/getpdf.ashx?action=msdsdocument&amp;auth=200C200C200C200C2008207A200D2078200C200C200C200C200C200C200C200C200C2008&amp;param1=ZmRwLjFfOTg1NDQ1MjNORQ==&amp;unique=1677152879&amp;session=10158fc67466c96792c3f504b6473b73&amp;hostname=139.28.41.7</t>
  </si>
  <si>
    <t>Cefaclor monohydrate</t>
  </si>
  <si>
    <t>70356-03-5</t>
  </si>
  <si>
    <t>385.8</t>
  </si>
  <si>
    <t>https://sds.chemicalsafety.com/sds/pda/msds/getpdf.ashx?action=msdsdocument&amp;auth=200C200C200C200C2008207A200D2078200C200C200C200C200C200C200C200C200C2008&amp;param1=ZmRwLjFfMzc4NjIxMTNORQ==&amp;unique=1677153762&amp;session=10158fc67466c96792c3f504b6473b73&amp;hostname=139.28.41.7</t>
  </si>
  <si>
    <t>https://sds.chemicalsafety.com/sds/pda/msds/getpdf.ashx?action=msdsdocument&amp;auth=200C200C200C200C2008207A200D2078200C200C200C200C200C200C200C200C200C2008&amp;param1=ZmRwLjFfNTg2NzA1MjNORQ==&amp;unique=1677153883&amp;session=10158fc67466c96792c3f504b6473b73&amp;hostname=139.28.41.7</t>
  </si>
  <si>
    <t>Cerium(IV) sulfate tetrahydrate</t>
  </si>
  <si>
    <t>10294-42-5</t>
  </si>
  <si>
    <t>404.30</t>
  </si>
  <si>
    <t>https://sds.chemicalsafety.com/sds/pda/msds/getpdf.ashx?action=msdsdocument&amp;auth=200C200C200C200C2008207A200D2078200C200C200C200C200C200C200C200C200C2008&amp;param1=ZmRwLjFfNjY1NzUwMDNORQ==&amp;unique=1677155937&amp;session=10158fc67466c96792c3f504b6473b73&amp;hostname=139.28.41.7</t>
  </si>
  <si>
    <t>https://sds.chemicalsafety.com/sds/pda/msds/getpdf.ashx?action=msdsdocument&amp;auth=200C200C200C200C2008207A200D2078200C200C200C200C200C200C200C200C200C2008&amp;param1=ZmRwLjFfMTg3MTcxMTNORQ==&amp;unique=1677156061&amp;session=10158fc67466c96792c3f504b6473b73&amp;hostname=139.28.41.7</t>
  </si>
  <si>
    <t>Chloroacetic acid</t>
  </si>
  <si>
    <t>79-11-8</t>
  </si>
  <si>
    <t>94.50</t>
  </si>
  <si>
    <t>https://sds.chemicalsafety.com/sds/pda/msds/getpdf.ashx?action=msdsdocument&amp;auth=200C200C200C200C2008207A200D2078200C200C200C200C200C200C200C200C200C2008&amp;param1=ZmRwLjJfMjA5NTMwMDNORQ==&amp;unique=1677156554&amp;session=10158fc67466c96792c3f504b6473b73&amp;hostname=139.28.41.7</t>
  </si>
  <si>
    <t>https://sds.chemicalsafety.com/sds/pda/msds/getpdf.ashx?action=msdsdocument&amp;auth=200C200C200C200C2008207A200D2078200C200C200C200C200C200C200C200C200C2008&amp;param1=ZmRwLjFfMjU3OTkyMTNORQ==&amp;unique=1677156740&amp;session=10158fc67466c96792c3f504b6473b73&amp;hostname=139.28.41.7</t>
  </si>
  <si>
    <t>Chlorobenzene</t>
  </si>
  <si>
    <t>108-90-7</t>
  </si>
  <si>
    <t>112.56</t>
  </si>
  <si>
    <t>https://sds.chemicalsafety.com/sds/pda/msds/getpdf.ashx?action=msdsdocument&amp;auth=200C200C200C200C2008207A200D2078200C200C200C200C200C200C200C200C200C2008&amp;param1=ZmRwLjFfNzMyOTE0MDNORQ==&amp;unique=1677156910&amp;session=10158fc67466c96792c3f504b6473b73&amp;hostname=139.28.41.7</t>
  </si>
  <si>
    <t>https://sds.chemicalsafety.com/sds/pda/msds/getpdf.ashx?action=msdsdocument&amp;auth=200C200C200C200C2008207A200D2078200C200C200C200C200C200C200C200C200C2008&amp;param1=ZmRwLjJfODI3OTAzMTNORQ==&amp;unique=1677157060&amp;session=10158fc67466c96792c3f504b6473b73&amp;hostname=139.28.41.7</t>
  </si>
  <si>
    <t>Chlorotrimethylsilane</t>
  </si>
  <si>
    <t>75-77-4</t>
  </si>
  <si>
    <t>108.64</t>
  </si>
  <si>
    <t>https://sds.chemicalsafety.com/sds/pda/msds/getpdf.ashx?action=msdsdocument&amp;auth=200C200C200C200C2008207A200D2078200C200C200C200C200C200C200C200C200C2008&amp;param1=ZmRwLjJfMTk1NzAyMjNORQ==&amp;unique=1677157778&amp;session=10158fc67466c96792c3f504b6473b73&amp;hostname=139.28.41.7</t>
  </si>
  <si>
    <t>https://sds.chemicalsafety.com/sds/pda/msds/getpdf.ashx?action=msdsdocument&amp;auth=200C200C200C200C2008207A200D2078200C200C200C200C200C200C200C200C200C2008&amp;param1=ZmRwLjFfMjc4ODkyMTNORQ==&amp;unique=1677157892&amp;session=10158fc67466c96792c3f504b6473b73&amp;hostname=139.28.41.7</t>
  </si>
  <si>
    <t>Chlorpromazine hydrochloride</t>
  </si>
  <si>
    <t>69-09-0</t>
  </si>
  <si>
    <t>355.33</t>
  </si>
  <si>
    <t>https://sds.chemicalsafety.com/sds/pda/msds/getpdf.ashx?action=msdsdocument&amp;auth=200C200C200C200C2008207A200D2078200C200C200C200C200C200C200C200C200C2008&amp;param1=ZmRwLjFfMDQ5NTMwMDNORQ==&amp;unique=1677164960&amp;session=10158fc67466c96792c3f504b6473b73&amp;hostname=139.28.41.7</t>
  </si>
  <si>
    <t>https://sds.chemicalsafety.com/sds/pda/msds/getpdf.ashx?action=msdsdocument&amp;auth=200C200C200C200C2008207A200D2078200C200C200C200C200C200C200C200C200C2008&amp;param1=ZmRwLjFfMDUxMDAzMTNORQ==&amp;unique=1677165075&amp;session=10158fc67466c96792c3f504b6473b73&amp;hostname=139.28.41.7</t>
  </si>
  <si>
    <t>Citric acid</t>
  </si>
  <si>
    <t>77-92-9</t>
  </si>
  <si>
    <t>192.12</t>
  </si>
  <si>
    <t>https://sds.chemicalsafety.com/sds/pda/msds/getpdf.ashx?action=msdsdocument&amp;auth=200C200C200C200C2008207A200D2078200C200C200C200C200C200C200C200C200C2008&amp;param1=ZmRwLjNfMjUwNjMwMDNORQ==&amp;unique=1677165221&amp;session=10158fc67466c96792c3f504b6473b73&amp;hostname=139.28.41.7</t>
  </si>
  <si>
    <t>https://sds.chemicalsafety.com/sds/pda/msds/getpdf.ashx?action=msdsdocument&amp;auth=200C200C200C200C2008207A200D2078200C200C200C200C200C200C200C200C200C2008&amp;param1=ZmRwLjFfODk0ODkyMTNORQ==&amp;unique=1677165328&amp;session=10158fc67466c96792c3f504b6473b73&amp;hostname=139.28.41.7</t>
  </si>
  <si>
    <t>Citric acid monohydrate</t>
  </si>
  <si>
    <t>5949-29-1</t>
  </si>
  <si>
    <t>210.14</t>
  </si>
  <si>
    <t>https://sds.chemicalsafety.com/sds/pda/msds/getpdf.ashx?action=msdsdocument&amp;auth=200C200C200C200C2008207A200D2078200C200C200C200C200C200C200C200C200C2008&amp;param1=ZmRwLjFfNTk3NjM2MDNORQ==&amp;unique=1677165454&amp;session=10158fc67466c96792c3f504b6473b73&amp;hostname=139.28.41.7</t>
  </si>
  <si>
    <t>https://sds.chemicalsafety.com/sds/pda/msds/getpdf.ashx?action=msdsdocument&amp;auth=200C200C200C200C2008207A200D2078200C200C200C200C200C200C200C200C200C2008&amp;param1=ZmRwLjFfMDg4Nzg1MDNORQ==&amp;unique=1677165583&amp;session=10158fc67466c96792c3f504b6473b73&amp;hostname=139.28.41.7</t>
  </si>
  <si>
    <t>Clarithromycin</t>
  </si>
  <si>
    <t>81103-11-9</t>
  </si>
  <si>
    <t>747.95</t>
  </si>
  <si>
    <t>https://sds.chemicalsafety.com/sds/pda/msds/getpdf.ashx?action=msdsdocument&amp;auth=200C200C200C200C2008207A200D2078200C200C200C200C200C200C200C200C200C2008&amp;param1=ZmRwLjFfMDYwNjMwMDNORQ==&amp;unique=1677165720&amp;session=10158fc67466c96792c3f504b6473b73&amp;hostname=139.28.41.7</t>
  </si>
  <si>
    <t>https://sds.chemicalsafety.com/sds/pda/msds/getpdf.ashx?action=msdsdocument&amp;auth=200C200C200C200C2008207A200D2078200C200C200C200C200C200C200C200C200C2008&amp;param1=ZmRwLjFfODcyOTkyMTNORQ==&amp;unique=1677165839&amp;session=10158fc67466c96792c3f504b6473b73&amp;hostname=139.28.41.7</t>
  </si>
  <si>
    <t>Clozapine</t>
  </si>
  <si>
    <t>5786-21-0</t>
  </si>
  <si>
    <t>326.82</t>
  </si>
  <si>
    <t>https://sds.chemicalsafety.com/sds/pda/msds/getpdf.ashx?action=msdsdocument&amp;auth=200C200C200C200C2008207A200D2078200C200C200C200C200C200C200C200C200C2008&amp;param1=ZmRwLjFfOTI3MTYzMjNORQ==&amp;unique=1677166968&amp;session=10158fc67466c96792c3f504b6473b73&amp;hostname=139.28.41.7</t>
  </si>
  <si>
    <t>https://sds.chemicalsafety.com/sds/pda/msds/getpdf.ashx?action=msdsdocument&amp;auth=200C200C200C200C2008207A200D2078200C200C200C200C200C200C200C200C200C2008&amp;param1=ZmRwLjFfNTM5ODkyMTNORQ==&amp;unique=1677167089&amp;session=10158fc67466c96792c3f504b6473b73&amp;hostname=139.28.41.7</t>
  </si>
  <si>
    <t>Copper(I) bromide</t>
  </si>
  <si>
    <t>7787-70-4</t>
  </si>
  <si>
    <t>143.45</t>
  </si>
  <si>
    <t>https://sds.chemicalsafety.com/sds/pda/msds/getpdf.ashx?action=msdsdocument&amp;auth=200C200C200C200C2008207A200D2078200C200C200C200C200C200C200C200C200C2008&amp;param1=ZmRwLjFfODQzNDk2MDNORQ==&amp;unique=1677167233&amp;session=10158fc67466c96792c3f504b6473b73&amp;hostname=139.28.41.7</t>
  </si>
  <si>
    <t>https://sds.chemicalsafety.com/sds/pda/msds/getpdf.ashx?action=msdsdocument&amp;auth=200C200C200C200C2008207A200D2078200C200C200C200C200C200C200C200C200C2008&amp;param1=ZmRwLjFfNjc0NTA1MjNORQ==&amp;unique=1677167364&amp;session=10158fc67466c96792c3f504b6473b73&amp;hostname=139.28.41.7</t>
  </si>
  <si>
    <t>Copper(I) iodide</t>
  </si>
  <si>
    <t>7681-65-4</t>
  </si>
  <si>
    <t>190.45</t>
  </si>
  <si>
    <t>https://sds.chemicalsafety.com/sds/pda/msds/getpdf.ashx?action=msdsdocument&amp;auth=200C200C200C200C2008207A200D2078200C200C200C200C200C200C200C200C200C2008&amp;param1=ZmRwLjFfNjE4MTQxMjNORQ==&amp;unique=1677167524&amp;session=10158fc67466c96792c3f504b6473b73&amp;hostname=139.28.41.7</t>
  </si>
  <si>
    <t>https://sds.chemicalsafety.com/sds/pda/msds/getpdf.ashx?action=msdsdocument&amp;auth=200C200C200C200C2008207A200D2078200C200C200C200C200C200C200C200C200C2008&amp;param1=ZmRwLjFfMzM2ODA1MjNORQ==&amp;unique=1677167628&amp;session=10158fc67466c96792c3f504b6473b73&amp;hostname=139.28.41.7</t>
  </si>
  <si>
    <t>Deltamethrin</t>
  </si>
  <si>
    <t>52918-63-5</t>
  </si>
  <si>
    <t>505.20</t>
  </si>
  <si>
    <t>https://sds.chemicalsafety.com/sds/pda/msds/getpdf.ashx?action=msdsdocument&amp;auth=200C200C200C200C2008207A200D2078200C200C200C200C200C200C200C200C200C2008&amp;param1=ZmRwLjFfOTIwNDgxMjNORQ==&amp;unique=1677498942&amp;session=49305c2cf7bf8e5ab1ba6b83c8fc70df&amp;hostname=139.28.41.7</t>
  </si>
  <si>
    <t>https://sds.chemicalsafety.com/sds/pda/msds/getpdf.ashx?action=msdsdocument&amp;auth=200C200C200C200C2008207A200D2078200C200C200C200C200C200C200C200C200C2008&amp;param1=ZmRwLjFfOTQ2OTAxMTNORQ==&amp;unique=1677499046&amp;session=49305c2cf7bf8e5ab1ba6b83c8fc70df&amp;hostname=139.28.41.7</t>
  </si>
  <si>
    <t>Desmethyldiazepam</t>
  </si>
  <si>
    <t>1088-11-5</t>
  </si>
  <si>
    <t>270.71</t>
  </si>
  <si>
    <t>https://sds.chemicalsafety.com/sds/pda/msds/getpdf.ashx?action=msdsdocument&amp;auth=200C200C200C200C2008207A200D2078200C200C200C200C200C200C200C200C200C2008&amp;param1=ZmRwLjFfNzYzMjgwMDNORQ==&amp;unique=1677499469&amp;session=49305c2cf7bf8e5ab1ba6b83c8fc70df&amp;hostname=139.28.41.7</t>
  </si>
  <si>
    <t>https://sds.chemicalsafety.com/sds/pda/msds/getpdf.ashx?action=msdsdocument&amp;auth=200C200C200C200C2008207A200D2078200C200C200C200C200C200C200C200C200C2008&amp;param1=ZmRwLjFfMTc5NzQ1MjNORQ==&amp;unique=1677499595&amp;session=49305c2cf7bf8e5ab1ba6b83c8fc70df&amp;hostname=139.28.41.7</t>
  </si>
  <si>
    <t>Dichlorodimethylsilane</t>
  </si>
  <si>
    <t>75-78-5</t>
  </si>
  <si>
    <t>129.06</t>
  </si>
  <si>
    <t>https://sds.chemicalsafety.com/sds/pda/msds/getpdf.ashx?action=msdsdocument&amp;auth=200C200C200C200C2008207A200D2078200C200C200C200C200C200C200C200C200C2008&amp;param1=ZmRwLjJfNDYxNTgxMjNORQ==&amp;unique=1676980233&amp;session=23742bc2319efd3fb56ee581bcf57170&amp;hostname=139.28.41.7</t>
  </si>
  <si>
    <t>https://sds.chemicalsafety.com/sds/pda/msds/getpdf.ashx?action=msdsdocument&amp;auth=200C200C200C200C2008207A200D2078200C200C200C200C200C200C200C200C200C2008&amp;param1=ZmRwLjFfNDQxMDAzMTNORQ==&amp;unique=1676980697&amp;session=23742bc2319efd3fb56ee581bcf57170&amp;hostname=139.28.41.7</t>
  </si>
  <si>
    <t>Diethyl malonate</t>
  </si>
  <si>
    <t>105-53-3</t>
  </si>
  <si>
    <t>160.17</t>
  </si>
  <si>
    <t>https://sds.chemicalsafety.com/sds/pda/msds/getpdf.ashx?action=msdsdocument&amp;auth=200C200C200C200C2008207A200D2078200C200C200C200C200C200C200C200C200C2008&amp;param1=ZmRwLjJfOTk3MTQxMjNORQ==&amp;unique=1677500659&amp;session=49305c2cf7bf8e5ab1ba6b83c8fc70df&amp;hostname=139.28.41.7</t>
  </si>
  <si>
    <t>https://sds.chemicalsafety.com/sds/pda/msds/getpdf.ashx?action=msdsdocument&amp;auth=200C200C200C200C2008207A200D2078200C200C200C200C200C200C200C200C200C2008&amp;param1=ZmRwLjFfNDc0MDAzMTNORQ==&amp;unique=1677500758&amp;session=49305c2cf7bf8e5ab1ba6b83c8fc70df&amp;hostname=139.28.41.7</t>
  </si>
  <si>
    <t>Diethylamine</t>
  </si>
  <si>
    <t>109-89-7</t>
  </si>
  <si>
    <t>73.14</t>
  </si>
  <si>
    <t>https://sds.chemicalsafety.com/sds/pda/msds/getpdf.ashx?action=msdsdocument&amp;auth=200C200C200C200C2008207A200D2078200C200C200C200C200C200C200C200C200C2008&amp;param1=ZmRwLjFfMzYwOTUwMDNORQ==&amp;unique=1677500884&amp;session=49305c2cf7bf8e5ab1ba6b83c8fc70df&amp;hostname=139.28.41.7</t>
  </si>
  <si>
    <t>https://sds.chemicalsafety.com/sds/pda/msds/getpdf.ashx?action=msdsdocument&amp;auth=200C200C200C200C2008207A200D2078200C200C200C200C200C200C200C200C200C2008&amp;param1=ZmRwLjFfNTExMTAzMTNORQ==&amp;unique=1677501026&amp;session=49305c2cf7bf8e5ab1ba6b83c8fc70df&amp;hostname=139.28.41.7</t>
  </si>
  <si>
    <t>Dihydrocoumarin</t>
  </si>
  <si>
    <t>119-84-6</t>
  </si>
  <si>
    <t>148.16</t>
  </si>
  <si>
    <t>https://sds.chemicalsafety.com/sds/pda/msds/getpdf.ashx?action=msdsdocument&amp;auth=200C200C200C200C2008207A200D2078200C200C200C200C200C200C200C200C200C2008&amp;param1=ZmRwLjFfNzIxOTUwMDNORQ==&amp;unique=1677532713&amp;session=f99c59d06bf130d9b71feb3ce96b8ec3&amp;hostname=139.28.41.7</t>
  </si>
  <si>
    <t>https://sds.chemicalsafety.com/sds/pda/msds/getpdf.ashx?action=msdsdocument&amp;auth=200C200C200C200C2008207A200D2078200C200C200C200C200C200C200C200C200C2008&amp;param1=ZmRwLjFfNzU4MzAzMTNORQ==&amp;unique=1677532802&amp;session=f99c59d06bf130d9b71feb3ce96b8ec3&amp;hostname=139.28.41.7</t>
  </si>
  <si>
    <t>Dodecane</t>
  </si>
  <si>
    <t>112-40-3</t>
  </si>
  <si>
    <t>170.33</t>
  </si>
  <si>
    <t>https://sds.chemicalsafety.com/sds/pda/msds/getpdf.ashx?action=msdsdocument&amp;auth=200C200C200C200C2008207A200D2078200C200C200C200C200C200C200C200C200C2008&amp;param1=ZmRwLjFfNjY2MjgwMDNORQ==&amp;unique=1677533648&amp;session=f99c59d06bf130d9b71feb3ce96b8ec3&amp;hostname=139.28.41.7</t>
  </si>
  <si>
    <t>https://sds.chemicalsafety.com/sds/pda/msds/getpdf.ashx?action=msdsdocument&amp;auth=200C200C200C200C2008207A200D2078200C200C200C200C200C200C200C200C200C2008&amp;param1=ZmRwLjFfMjgwNDAzMTNORQ==&amp;unique=1677533807&amp;session=f99c59d06bf130d9b71feb3ce96b8ec3&amp;hostname=139.28.41.7</t>
  </si>
  <si>
    <t>Dodecyltrimethylammonium bromide</t>
  </si>
  <si>
    <t>1119-94-4</t>
  </si>
  <si>
    <t>308.34</t>
  </si>
  <si>
    <t>https://sds.chemicalsafety.com/sds/pda/msds/getpdf.ashx?action=msdsdocument&amp;auth=200C200C200C200C2008207A200D2078200C200C200C200C200C200C200C200C200C2008&amp;param1=ZmRwLjFfNzQ3NjgxMjNORQ==&amp;unique=1677533913&amp;session=f99c59d06bf130d9b71feb3ce96b8ec3&amp;hostname=139.28.41.7</t>
  </si>
  <si>
    <t>https://sds.chemicalsafety.com/sds/pda/msds/getpdf.ashx?action=msdsdocument&amp;auth=200C200C200C200C2008207A200D2078200C200C200C200C200C200C200C200C200C2008&amp;param1=ZmRwLjFfNTA3MDEzMTNORQ==&amp;unique=1677534002&amp;session=f99c59d06bf130d9b71feb3ce96b8ec3&amp;hostname=139.28.41.7</t>
  </si>
  <si>
    <t>Eosin Y disodium salt</t>
  </si>
  <si>
    <t>17372-87-1</t>
  </si>
  <si>
    <t>691.85</t>
  </si>
  <si>
    <t>https://sds.chemicalsafety.com/sds/pda/msds/getpdf.ashx?action=msdsdocument&amp;auth=200C200C200C200C2008207A200D2078200C200C200C200C200C200C200C200C200C2008&amp;param1=ZmRwLjFfNTk5MTcwMDNORQ==&amp;unique=1677535506&amp;session=f99c59d06bf130d9b71feb3ce96b8ec3&amp;hostname=139.28.41.7</t>
  </si>
  <si>
    <t>https://sds.chemicalsafety.com/sds/pda/msds/getpdf.ashx?action=msdsdocument&amp;auth=200C200C200C200C2008207A200D2078200C200C200C200C200C200C200C200C200C2008&amp;param1=ZmRwLjFfMTc1MTYxMTNORQ==&amp;unique=1677535599&amp;session=f99c59d06bf130d9b71feb3ce96b8ec3&amp;hostname=139.28.41.7</t>
  </si>
  <si>
    <t>Ferric chloride</t>
  </si>
  <si>
    <t>7705-08-0</t>
  </si>
  <si>
    <t>162.20</t>
  </si>
  <si>
    <t>https://sds.chemicalsafety.com/sds/pda/msds/getpdf.ashx?action=msdsdocument&amp;auth=200C200C200C200C2008207A200D2078200C200C200C200C200C200C200C200C200C2008&amp;param1=ZmRwLjFfMjg5MjMzMjNORQ==&amp;unique=1677618484&amp;session=2769514b688cb754cd0d8f1507d36947&amp;hostname=139.28.41.7</t>
  </si>
  <si>
    <t>https://sds.chemicalsafety.com/sds/pda/msds/getpdf.ashx?action=msdsdocument&amp;auth=200C200C200C200C2008207A200D2078200C200C200C200C200C200C200C200C200C2008&amp;param1=ZmRwLjFfMjg3NzUxMTNORQ==&amp;unique=1677618579&amp;session=2769514b688cb754cd0d8f1507d36947&amp;hostname=139.28.41.7</t>
  </si>
  <si>
    <t>Fluorescein isothiocyanate isomer I</t>
  </si>
  <si>
    <t>3326-32-7</t>
  </si>
  <si>
    <t>389.38</t>
  </si>
  <si>
    <t>https://sds.chemicalsafety.com/sds/pda/msds/getpdf.ashx?action=msdsdocument&amp;auth=200C200C200C200C2008207A200D2078200C200C200C200C200C200C200C200C200C2008&amp;param1=ZmRwLjFfODU3MzgxMjNORQ==&amp;unique=1677618797&amp;session=2769514b688cb754cd0d8f1507d36947&amp;hostname=139.28.41.7</t>
  </si>
  <si>
    <t>https://sds.chemicalsafety.com/sds/pda/msds/getpdf.ashx?action=msdsdocument&amp;auth=200C200C200C200C2008207A200D2078200C200C200C200C200C200C200C200C200C2008&amp;param1=ZmRwLjFfMTgxODkwMTNORQ==&amp;unique=1677618886&amp;session=2769514b688cb754cd0d8f1507d36947&amp;hostname=139.28.41.7</t>
  </si>
  <si>
    <t>Fluorescein sodium salt</t>
  </si>
  <si>
    <t>518-47-8</t>
  </si>
  <si>
    <t>376.27</t>
  </si>
  <si>
    <t>https://sds.chemicalsafety.com/sds/pda/msds/getpdf.ashx?action=msdsdocument&amp;auth=200C200C200C200C2008207A200D2078200C200C200C200C200C200C200C200C200C2008&amp;param1=ZmRwLjFfODg0ODgwMDNORQ==&amp;unique=1677619014&amp;session=2769514b688cb754cd0d8f1507d36947&amp;hostname=139.28.41.7</t>
  </si>
  <si>
    <t>https://sds.chemicalsafety.com/sds/pda/msds/getpdf.ashx?action=msdsdocument&amp;auth=200C200C200C200C2008207A200D2078200C200C200C200C200C200C200C200C200C2008&amp;param1=ZmRwLjFfNzIwMjYxMTNORQ==&amp;unique=1677619100&amp;session=2769514b688cb754cd0d8f1507d36947&amp;hostname=139.28.41.7</t>
  </si>
  <si>
    <t>Formic acid</t>
  </si>
  <si>
    <t>64-18-6</t>
  </si>
  <si>
    <t>46.03</t>
  </si>
  <si>
    <t>https://sds.chemicalsafety.com/sds/pda/msds/getpdf.ashx?action=msdsdocument&amp;auth=200C200C200C200C2008207A200D2078200C200C200C200C200C200C200C200C200C2008&amp;param1=ZmRwLjFfNzcwNzc2MDNORQ==&amp;unique=1677619411&amp;session=2769514b688cb754cd0d8f1507d36947&amp;hostname=139.28.41.7</t>
  </si>
  <si>
    <t>https://sds.chemicalsafety.com/sds/pda/msds/getpdf.ashx?action=msdsdocument&amp;auth=200C200C200C200C2008207A200D2078200C200C200C200C200C200C200C200C200C2008&amp;param1=ZmRwLjFfNDE5NjQ1MjNORQ==&amp;unique=1677619503&amp;session=2769514b688cb754cd0d8f1507d36947&amp;hostname=139.28.41.7</t>
  </si>
  <si>
    <t>Hexyl hexanoate</t>
  </si>
  <si>
    <t>6378-65-0</t>
  </si>
  <si>
    <t>https://sds.chemicalsafety.com/sds/pda/msds/getpdf.ashx?action=msdsdocument&amp;auth=200C200C200C200C2008207A200D2078200C200C200C200C200C200C200C200C200C2008&amp;param1=ZmRwLjFfMzI5NTgxMjNORQ==&amp;unique=1677620532&amp;session=2769514b688cb754cd0d8f1507d36947&amp;hostname=139.28.41.7</t>
  </si>
  <si>
    <t>https://sds.chemicalsafety.com/sds/pda/msds/getpdf.ashx?action=msdsdocument&amp;auth=200C200C200C200C2008207A200D2078200C200C200C200C200C200C200C200C200C2008&amp;param1=ZmRwLjFfNzMxMTcxMTNORQ==&amp;unique=1677620594&amp;session=2769514b688cb754cd0d8f1507d36947&amp;hostname=139.28.41.7</t>
  </si>
  <si>
    <t>Lithium acetate</t>
  </si>
  <si>
    <t>546-89-4</t>
  </si>
  <si>
    <t>65.99</t>
  </si>
  <si>
    <t>https://sds.chemicalsafety.com/sds/pda/msds/getpdf.ashx?action=msdsdocument&amp;auth=200C200C200C200C2008207A200D2078200C200C200C200C200C200C200C200C200C2008&amp;param1=ZmRwLjFfMDM0Njc2MDNORQ==&amp;unique=1677668483&amp;session=cee9c3e3124a7c78e3d61a62e6a5f1a2&amp;hostname=139.28.41.7</t>
  </si>
  <si>
    <t>https://sds.chemicalsafety.com/sds/pda/msds/getpdf.ashx?action=msdsdocument&amp;auth=200C200C200C200C2008207A200D2078200C200C200C200C200C200C200C200C200C2008&amp;param1=ZmRwLjFfMDA3NDUxMTNORQ==&amp;unique=1677668586&amp;session=cee9c3e3124a7c78e3d61a62e6a5f1a2&amp;hostname=139.28.41.7</t>
  </si>
  <si>
    <t>Mesitylene</t>
  </si>
  <si>
    <t>108-67-8</t>
  </si>
  <si>
    <t>120.19</t>
  </si>
  <si>
    <t>https://sds.chemicalsafety.com/sds/pda/msds/getpdf.ashx?action=msdsdocument&amp;auth=200C200C200C200C2008207A200D2078200C200C200C200C200C200C200C200C200C2008&amp;param1=ZmRwLjNfMzQxMzYwMDNORQ==&amp;unique=1676926823&amp;session=9c1a704466e3bae6447bfa7b329f5889&amp;hostname=78.8.217.118</t>
  </si>
  <si>
    <t>https://sds.chemicalsafety.com/sds/pda/msds/getpdf.ashx?action=msdsdocument&amp;auth=200C200C200C200C2008207A200D2078200C200C200C200C200C200C200C200C200C2008&amp;param1=ZmRwLjFfMzMzMTAzMTNORQ==&amp;unique=1676926825&amp;session=9c1a704466e3bae6447bfa7b329f5889&amp;hostname=78.8.217.118</t>
  </si>
  <si>
    <t>Methyl Blue</t>
  </si>
  <si>
    <t>28983-56-4</t>
  </si>
  <si>
    <t>799.80</t>
  </si>
  <si>
    <t>https://sds.chemicalsafety.com/sds/pda/msds/getpdf.ashx?action=msdsdocument&amp;auth=200C200C200C200C2008207A200D2078200C200C200C200C200C200C200C200C200C2008&amp;param1=ZmRwLjJfMzI5MTQxMjNORQ==&amp;unique=1677444132&amp;session=bdf11b8600b42b0c2a10febd77821c6b&amp;hostname=78.8.217.118</t>
  </si>
  <si>
    <t>https://sds.chemicalsafety.com/sds/pda/msds/getpdf.ashx?action=msdsdocument&amp;auth=200C200C200C200C2008207A200D2078200C200C200C200C200C200C200C200C200C2008&amp;param1=ZmRwLjFfNzQyMTAzMTNORQ==&amp;unique=1677444132&amp;session=bdf11b8600b42b0c2a10febd77821c6b&amp;hostname=78.8.217.118</t>
  </si>
  <si>
    <t>Methyl cinnamate</t>
  </si>
  <si>
    <t>103-26-4</t>
  </si>
  <si>
    <t>162.19</t>
  </si>
  <si>
    <t>https://sds.chemicalsafety.com/sds/pda/msds/getpdf.ashx?action=msdsdocument&amp;auth=200C200C200C200C2008207A200D2078200C200C200C200C200C200C200C200C200C2008&amp;param1=ZmRwLjJfNDY5MzYwMDNORQ==&amp;unique=1676929458&amp;session=9c1a704466e3bae6447bfa7b329f5889&amp;hostname=78.8.217.118</t>
  </si>
  <si>
    <t>https://sds.chemicalsafety.com/sds/pda/msds/getpdf.ashx?action=msdsdocument&amp;auth=200C200C200C200C2008207A200D2078200C200C200C200C200C200C200C200C200C2008&amp;param1=ZmRwLjFfNTI2MTAzMTNORQ==&amp;unique=1676929614&amp;session=9c1a704466e3bae6447bfa7b329f5889&amp;hostname=78.8.217.118</t>
  </si>
  <si>
    <t>Methyl-beta-cyclodextrin</t>
  </si>
  <si>
    <t>128446-36-6</t>
  </si>
  <si>
    <t>1303.3</t>
  </si>
  <si>
    <t>https://sds.chemicalsafety.com/sds/pda/msds/getpdf.ashx?action=msdsdocument&amp;auth=200C200C200C200C2008207A200D2078200C200C200C200C200C200C200C200C200C2008&amp;param1=ZmRwLjFfMjgxMTAzMTNORQ==&amp;unique=1676931223&amp;session=9c1a704466e3bae6447bfa7b329f5889&amp;hostname=78.8.217.118</t>
  </si>
  <si>
    <t>https://sds.chemicalsafety.com/sds/pda/msds/getpdf.ashx?action=msdsdocument&amp;auth=200C200C200C200C2008207A200D2078200C200C200C200C200C200C200C200C200C2008&amp;param1=ZmRwLjFfNTk1MzMzMjNORQ==&amp;unique=1676931226&amp;session=9c1a704466e3bae6447bfa7b329f5889&amp;hostname=78.8.217.118</t>
  </si>
  <si>
    <t>N,N,N′,N′-Tetramethylethylenediamine</t>
  </si>
  <si>
    <t>110-18-9</t>
  </si>
  <si>
    <t>https://sds.chemicalsafety.com/sds/pda/msds/getpdf.ashx?action=msdsdocument&amp;auth=200C200C200C200C2008207A200D2078200C200C200C200C200C200C200C200C200C2008&amp;param1=ZmRwLjFfNDA5ODM2MDNORQ==&amp;unique=1677006944&amp;session=7e72ee6b9a74e6f21cae92cd484df72a&amp;hostname=78.8.217.118</t>
  </si>
  <si>
    <t>https://sds.chemicalsafety.com/sds/pda/msds/getpdf.ashx?action=msdsdocument&amp;auth=200C200C200C200C2008207A200D2078200C200C200C200C200C200C200C200C200C2008&amp;param1=ZmRwLjFfOTI1NDAzMTNORQ==&amp;unique=1677006948&amp;session=7e72ee6b9a74e6f21cae92cd484df72a&amp;hostname=78.8.217.118</t>
  </si>
  <si>
    <t>Ninhydrin</t>
  </si>
  <si>
    <t>485-47-2</t>
  </si>
  <si>
    <t xml:space="preserve">178.14 </t>
  </si>
  <si>
    <t>https://sds.chemicalsafety.com/sds/pda/msds/getpdf.ashx?action=msdsdocument&amp;auth=200C200C200C200C2008207A200D2078200C200C200C200C200C200C200C200C200C2008&amp;param1=ZmRwLjFfNTkzNjYwMDNORQ==&amp;unique=1677008927&amp;session=7e72ee6b9a74e6f21cae92cd484df72a&amp;hostname=78.8.217.118</t>
  </si>
  <si>
    <t>https://sds.chemicalsafety.com/sds/pda/msds/getpdf.ashx?action=msdsdocument&amp;auth=200C200C200C200C2008207A200D2078200C200C200C200C200C200C200C200C200C2008&amp;param1=ZmRwLjFfNzcwNjAzMTNORQ==&amp;unique=1677008929&amp;session=7e72ee6b9a74e6f21cae92cd484df72a&amp;hostname=78.8.217.118</t>
  </si>
  <si>
    <t>Nortriptyline hydrochloride</t>
  </si>
  <si>
    <t>894-71-3</t>
  </si>
  <si>
    <t>299.84</t>
  </si>
  <si>
    <t>https://sds.chemicalsafety.com/sds/pda/msds/getpdf.ashx?action=msdsdocument&amp;auth=200C200C200C200C2008207A200D2078200C200C200C200C200C200C200C200C200C2008&amp;param1=ZmRwLjFfNjI1OTYxMTNORQ==&amp;unique=1677013189&amp;session=7e72ee6b9a74e6f21cae92cd484df72a&amp;hostname=78.8.217.118</t>
  </si>
  <si>
    <t>https://sds.chemicalsafety.com/sds/pda/msds/getpdf.ashx?action=msdsdocument&amp;auth=200C200C200C200C2008207A200D2078200C200C200C200C200C200C200C200C200C2008&amp;param1=ZmRwLjFfMTU2MjQzMjNORQ==&amp;unique=1677013194&amp;session=7e72ee6b9a74e6f21cae92cd484df72a&amp;hostname=78.8.217.118</t>
  </si>
  <si>
    <t>p-Anisaldehyde</t>
  </si>
  <si>
    <t>123-11-5</t>
  </si>
  <si>
    <t xml:space="preserve"> Sigma-Aldrich</t>
  </si>
  <si>
    <t>https://sds.chemicalsafety.com/sds/pda/msds/getpdf.ashx?action=msdsdocument&amp;auth=200C200C200C200C2008207A200D2078200C200C200C200C200C200C200C200C200C2008&amp;param1=ZmRwLjJfMzE3MzgxMjNORQ==&amp;unique=1677014255&amp;session=7e72ee6b9a74e6f21cae92cd484df72a&amp;hostname=78.8.217.118</t>
  </si>
  <si>
    <t>https://sds.chemicalsafety.com/sds/pda/msds/getpdf.ashx?action=msdsdocument&amp;auth=200C200C200C200C2008207A200D2078200C200C200C200C200C200C200C200C200C2008&amp;param1=ZmRwLjFfNjc5NjQ1MjNORQ==&amp;unique=1677014260&amp;session=7e72ee6b9a74e6f21cae92cd484df72a&amp;hostname=78.8.217.118</t>
  </si>
  <si>
    <t>p-Cresol</t>
  </si>
  <si>
    <t>106-44-5</t>
  </si>
  <si>
    <t xml:space="preserve">108.14 </t>
  </si>
  <si>
    <t>https://sds.chemicalsafety.com/sds/pda/msds/getpdf.ashx?action=msdsdocument&amp;auth=200C200C200C200C2008207A200D2078200C200C200C200C200C200C200C200C200C2008&amp;param1=ZmRwLjFfMjkyNTgwMDNORQ==&amp;unique=1677014568&amp;session=7e72ee6b9a74e6f21cae92cd484df72a&amp;hostname=78.8.217.118</t>
  </si>
  <si>
    <t>https://sds.chemicalsafety.com/sds/pda/msds/getpdf.ashx?action=msdsdocument&amp;auth=200C200C200C200C2008207A200D2078200C200C200C200C200C200C200C200C200C2008&amp;param1=ZmRwLjFfOTU0NTAzMTNORQ==&amp;unique=1677014570&amp;session=7e72ee6b9a74e6f21cae92cd484df72a&amp;hostname=78.8.217.118</t>
  </si>
  <si>
    <t>Phenanthrene</t>
  </si>
  <si>
    <t>85-01-8</t>
  </si>
  <si>
    <t xml:space="preserve">178.23 </t>
  </si>
  <si>
    <t>https://sds.chemicalsafety.com/sds/pda/msds/getpdf.ashx?action=msdsdocument&amp;auth=200C200C200C200C2008207A200D2078200C200C200C200C200C200C200C200C200C2008&amp;param1=ZmRwLjFfNTY0NjgxMjNORQ==&amp;unique=1677318642&amp;session=e045b2d2e6973b7bf46c7a575e333af3&amp;hostname=78.8.217.118</t>
  </si>
  <si>
    <t>https://sds.chemicalsafety.com/sds/pda/msds/getpdf.ashx?action=msdsdocument&amp;auth=200C200C200C200C2008207A200D2078200C200C200C200C200C200C200C200C200C2008&amp;param1=ZmRwLjJfODIxNTAzMTNORQ==&amp;unique=1677016914&amp;session=7e72ee6b9a74e6f21cae92cd484df72a&amp;hostname=78.8.217.118</t>
  </si>
  <si>
    <t>Phenyl benzoate</t>
  </si>
  <si>
    <t>93-99-2</t>
  </si>
  <si>
    <t>198.22</t>
  </si>
  <si>
    <t>https://sds.chemicalsafety.com/sds/pda/msds/getpdf.ashx?action=msdsdocument&amp;auth=200C200C200C200C2008207A200D2078200C200C200C200C200C200C200C200C200C2008&amp;param1=ZmRwLjFfMzM4NjAzMTNORQ==&amp;unique=1677018409&amp;session=7e72ee6b9a74e6f21cae92cd484df72a&amp;hostname=78.8.217.118</t>
  </si>
  <si>
    <t>https://sds.chemicalsafety.com/sds/pda/msds/getpdf.ashx?action=msdsdocument&amp;auth=200C200C200C200C2008207A200D2078200C200C200C200C200C200C200C200C200C2008&amp;param1=ZmRwLjFfNzcwNzYwMDNORQ==&amp;unique=1677018409&amp;session=7e72ee6b9a74e6f21cae92cd484df72a&amp;hostname=78.8.217.118</t>
  </si>
  <si>
    <t>Phosphoric acid</t>
  </si>
  <si>
    <t>7664-38-2</t>
  </si>
  <si>
    <t>98.00</t>
  </si>
  <si>
    <t>https://sds.chemicalsafety.com/sds/pda/msds/getpdf.ashx?action=msdsdocument&amp;auth=200C200C200C200C2008207A200D2078200C200C200C200C200C200C200C200C200C2008&amp;param1=ZmRwLjFfMDAzNTI2MDNORQ==&amp;unique=1677013534&amp;session=7e72ee6b9a74e6f21cae92cd484df72a&amp;hostname=78.8.217.118</t>
  </si>
  <si>
    <t>https://sds.chemicalsafety.com/sds/pda/msds/getpdf.ashx?action=msdsdocument&amp;auth=200C200C200C200C2008207A200D2078200C200C200C200C200C200C200C200C200C2008&amp;param1=ZmRwLjFfMTExNzQ1MjNORQ==&amp;unique=1677013539&amp;session=7e72ee6b9a74e6f21cae92cd484df72a&amp;hostname=78.8.217.118</t>
  </si>
  <si>
    <t>Procaine hydrochloride</t>
  </si>
  <si>
    <t>51-05-8</t>
  </si>
  <si>
    <t>272.77</t>
  </si>
  <si>
    <t>https://sds.chemicalsafety.com/sds/pda/msds/getpdf.ashx?action=msdsdocument&amp;auth=200C200C200C200C2008207A200D2078200C200C200C200C200C200C200C200C200C2008&amp;param1=ZmRwLjJfODgwMjk3MDNORQ==&amp;unique=1677019065&amp;session=7e72ee6b9a74e6f21cae92cd484df72a&amp;hostname=78.8.217.118</t>
  </si>
  <si>
    <t>https://sds.chemicalsafety.com/sds/pda/msds/getpdf.ashx?action=msdsdocument&amp;auth=200C200C200C200C2008207A200D2078200C200C200C200C200C200C200C200C200C2008&amp;param1=ZmRwLjFfOTg0OTMxMjNORQ==&amp;unique=1677019059&amp;session=7e72ee6b9a74e6f21cae92cd484df72a&amp;hostname=78.8.217.118</t>
  </si>
  <si>
    <t>Promazine hydrochloride</t>
  </si>
  <si>
    <t>53-60-1</t>
  </si>
  <si>
    <t>320.88</t>
  </si>
  <si>
    <t>https://sds.chemicalsafety.com/sds/pda/msds/getpdf.ashx?action=msdsdocument&amp;auth=200C200C200C200C2008207A200D2078200C200C200C200C200C200C200C200C200C2008&amp;param1=ZmRwLjFfMjEzNjUzMjNORQ==&amp;unique=1677019345&amp;session=7e72ee6b9a74e6f21cae92cd484df72a&amp;hostname=78.8.217.118</t>
  </si>
  <si>
    <t>https://sds.chemicalsafety.com/sds/pda/msds/getpdf.ashx?action=msdsdocument&amp;auth=200C200C200C200C2008207A200D2078200C200C200C200C200C200C200C200C200C2008&amp;param1=ZmRwLjFfMzc0MTEwMTNORQ==&amp;unique=1677019342&amp;session=7e72ee6b9a74e6f21cae92cd484df72a&amp;hostname=78.8.217.118</t>
  </si>
  <si>
    <t>Promethazine hydrochloride</t>
  </si>
  <si>
    <t>58-33-3</t>
  </si>
  <si>
    <t>https://sds.chemicalsafety.com/sds/pda/msds/getpdf.ashx?action=msdsdocument&amp;auth=200C200C200C200C2008207A200D2078200C200C200C200C200C200C200C200C200C2008&amp;param1=ZmRwLjFfMzIzNjUzMjNORQ==&amp;unique=1677019556&amp;session=7e72ee6b9a74e6f21cae92cd484df72a&amp;hostname=78.8.217.118</t>
  </si>
  <si>
    <t>https://sds.chemicalsafety.com/sds/pda/msds/getpdf.ashx?action=msdsdocument&amp;auth=200C200C200C200C2008207A200D2078200C200C200C200C200C200C200C200C200C2008&amp;param1=ZmRwLjFfMDI1MzMxMjNORQ==&amp;unique=1677019551&amp;session=7e72ee6b9a74e6f21cae92cd484df72a&amp;hostname=78.8.217.118</t>
  </si>
  <si>
    <t>Quinine</t>
  </si>
  <si>
    <t>130-95-0</t>
  </si>
  <si>
    <t>324.42</t>
  </si>
  <si>
    <t>https://sds.chemicalsafety.com/sds/pda/msds/getpdf.ashx?action=msdsdocument&amp;auth=200C200C200C200C2008207A200D2078200C200C200C200C200C200C200C200C200C2008&amp;param1=ZmRwLjFfMzMxNTc2MDNORQ==&amp;unique=1677020868&amp;session=7e72ee6b9a74e6f21cae92cd484df72a&amp;hostname=78.8.217.118</t>
  </si>
  <si>
    <t>https://sds.chemicalsafety.com/sds/pda/msds/getpdf.ashx?action=msdsdocument&amp;auth=200C200C200C200C2008207A200D2078200C200C200C200C200C200C200C200C200C2008&amp;param1=ZmRwLjFfMjk0NjkwMTNORQ==&amp;unique=1677020869&amp;session=7e72ee6b9a74e6f21cae92cd484df72a&amp;hostname=78.8.217.118</t>
  </si>
  <si>
    <t>Reserpine</t>
  </si>
  <si>
    <t>50-55-5</t>
  </si>
  <si>
    <t>608.68</t>
  </si>
  <si>
    <t>https://sds.chemicalsafety.com/sds/pda/msds/getpdf.ashx?action=msdsdocument&amp;auth=200C200C200C200C2008207A200D2078200C200C200C200C200C200C200C200C200C2008&amp;param1=ZmRwLjFfNTM1NzUzMjNORQ==&amp;unique=1677157561&amp;session=6365fb7a9edc69f8e4517c7c8da680ed&amp;hostname=78.8.217.118</t>
  </si>
  <si>
    <t>https://sds.chemicalsafety.com/sds/pda/msds/getpdf.ashx?action=msdsdocument&amp;auth=200C200C200C200C2008207A200D2078200C200C200C200C200C200C200C200C200C2008&amp;param1=ZmRwLjFfNzMyODAzMTNORQ==&amp;unique=1677157575&amp;session=6365fb7a9edc69f8e4517c7c8da680ed&amp;hostname=78.8.217.118</t>
  </si>
  <si>
    <t>Rhodamine 123</t>
  </si>
  <si>
    <t>62669-70-9</t>
  </si>
  <si>
    <t>380.82</t>
  </si>
  <si>
    <t>https://sds.chemicalsafety.com/sds/pda/msds/getpdf.ashx?action=msdsdocument&amp;auth=200C200C200C200C2008207A200D2078200C200C200C200C200C200C200C200C200C2008&amp;param1=ZmRwLjFfNzM4NzQxMDNORQ==&amp;unique=1677157890&amp;session=6365fb7a9edc69f8e4517c7c8da680ed&amp;hostname=78.8.217.118</t>
  </si>
  <si>
    <t>https://sds.chemicalsafety.com/sds/pda/msds/getpdf.ashx?action=msdsdocument&amp;auth=200C200C200C200C2008207A200D2078200C200C200C200C200C200C200C200C200C2008&amp;param1=ZmRwLjFfOTE5NTUxMTNORQ==&amp;unique=1677157889&amp;session=6365fb7a9edc69f8e4517c7c8da680ed&amp;hostname=78.8.217.118</t>
  </si>
  <si>
    <t>Sodium borohydride</t>
  </si>
  <si>
    <t>16940-66-2</t>
  </si>
  <si>
    <t>37.83</t>
  </si>
  <si>
    <t>https://sds.chemicalsafety.com/sds/pda/msds/getpdf.ashx?action=msdsdocument&amp;auth=200C200C200C200C2008207A200D2078200C200C200C200C200C200C200C200C200C2008&amp;param1=ZmRwLjFfOTAzOTgxMjNORQ==&amp;unique=1677159538&amp;session=6365fb7a9edc69f8e4517c7c8da680ed&amp;hostname=78.8.217.118</t>
  </si>
  <si>
    <t>https://sds.chemicalsafety.com/sds/pda/msds/getpdf.ashx?action=msdsdocument&amp;auth=200C200C200C200C2008207A200D2078200C200C200C200C200C200C200C200C200C2008&amp;param1=ZmRwLjFfNTcxNzg1MDNORQ==&amp;unique=1677159520&amp;session=6365fb7a9edc69f8e4517c7c8da680ed&amp;hostname=78.8.217.118</t>
  </si>
  <si>
    <t>Sodium carbonate</t>
  </si>
  <si>
    <t>497-19-8</t>
  </si>
  <si>
    <t xml:space="preserve">105.99 </t>
  </si>
  <si>
    <t>https://sds.chemicalsafety.com/sds/pda/msds/getpdf.ashx?action=msdsdocument&amp;auth=200C200C200C200C2008207A200D2078200C200C200C200C200C200C200C200C200C2008&amp;param1=ZmRwLjJfMDc2OTE2MDNORQ==&amp;unique=1677160249&amp;session=6365fb7a9edc69f8e4517c7c8da680ed&amp;hostname=78.8.217.118</t>
  </si>
  <si>
    <t>https://sds.chemicalsafety.com/sds/pda/msds/getpdf.ashx?action=msdsdocument&amp;auth=200C200C200C200C2008207A200D2078200C200C200C200C200C200C200C200C200C2008&amp;param1=ZmRwLjFfNTgyODAzMTNORQ==&amp;unique=1677160256&amp;session=6365fb7a9edc69f8e4517c7c8da680ed&amp;hostname=78.8.217.118</t>
  </si>
  <si>
    <t>Sodium dodecyl sulfate</t>
  </si>
  <si>
    <t>151-21-3</t>
  </si>
  <si>
    <t>288.38</t>
  </si>
  <si>
    <t>https://sds.chemicalsafety.com/sds/pda/msds/getpdf.ashx?action=msdsdocument&amp;auth=200C200C200C200C2008207A200D2078200C200C200C200C200C200C200C200C200C2008&amp;param1=ZmRwLjNfMzY1MzgxMjNORQ==&amp;unique=1677161438&amp;session=6365fb7a9edc69f8e4517c7c8da680ed&amp;hostname=78.8.217.118</t>
  </si>
  <si>
    <t>https://sds.chemicalsafety.com/sds/pda/msds/getpdf.ashx?action=msdsdocument&amp;auth=200C200C200C200C2008207A200D2078200C200C200C200C200C200C200C200C200C2008&amp;param1=ZmRwLjFfMzkxNzUxMTNORQ==&amp;unique=1677161431&amp;session=6365fb7a9edc69f8e4517c7c8da680ed&amp;hostname=78.8.217.118</t>
  </si>
  <si>
    <t>Sodium phosphate tribasic dodecahydrate</t>
  </si>
  <si>
    <t>10101-89-0</t>
  </si>
  <si>
    <t>380.12</t>
  </si>
  <si>
    <t>https://sds.chemicalsafety.com/sds/pda/msds/getpdf.ashx?action=msdsdocument&amp;auth=200C200C200C200C2008207A200D2078200C200C200C200C200C200C200C200C200C2008&amp;param1=ZmRwLjJfODY5NDc2MDNORQ==&amp;unique=1677433449&amp;session=bdf11b8600b42b0c2a10febd77821c6b&amp;hostname=78.8.217.118</t>
  </si>
  <si>
    <t>https://sds.chemicalsafety.com/sds/pda/msds/getpdf.ashx?action=msdsdocument&amp;auth=200C200C200C200C2008207A200D2078200C200C200C200C200C200C200C200C200C2008&amp;param1=ZmRwLjFfODk2OTAzMTNORQ==&amp;unique=1677433437&amp;session=bdf11b8600b42b0c2a10febd77821c6b&amp;hostname=78.8.217.118</t>
  </si>
  <si>
    <t>Sodium tetraborate decahydrate</t>
  </si>
  <si>
    <t>1303-96-4</t>
  </si>
  <si>
    <t>381.37</t>
  </si>
  <si>
    <t>https://sds.chemicalsafety.com/sds/pda/msds/getpdf.ashx?action=msdsdocument&amp;auth=200C200C200C200C2008207A200D2078200C200C200C200C200C200C200C200C200C2008&amp;param1=ZmRwLjFfNjkyNDgxMjNORQ==&amp;unique=1677434235&amp;session=bdf11b8600b42b0c2a10febd77821c6b&amp;hostname=78.8.217.118</t>
  </si>
  <si>
    <t>https://sds.chemicalsafety.com/sds/pda/msds/getpdf.ashx?action=msdsdocument&amp;auth=200C200C200C200C2008207A200D2078200C200C200C200C200C200C200C200C200C2008&amp;param1=ZmRwLjFfNzY1NjAzMTNORQ==&amp;unique=1677434236&amp;session=bdf11b8600b42b0c2a10febd77821c6b&amp;hostname=78.8.217.118</t>
  </si>
  <si>
    <t>Solvent Blue 38</t>
  </si>
  <si>
    <t>1328-51-4</t>
  </si>
  <si>
    <t>367.86</t>
  </si>
  <si>
    <t>https://sds.chemicalsafety.com/sds/pda/msds/getpdf.ashx?action=msdsdocument&amp;auth=200C200C200C200C2008207A200D2078200C200C200C200C200C200C200C200C200C2008&amp;param1=ZmRwLjFfNjY4NzQxMDNORQ==&amp;unique=1677669052&amp;session=cee9c3e3124a7c78e3d61a62e6a5f1a2&amp;hostname=139.28.41.7</t>
  </si>
  <si>
    <t>https://sds.chemicalsafety.com/sds/pda/msds/getpdf.ashx?action=msdsdocument&amp;auth=200C200C200C200C2008207A200D2078200C200C200C200C200C200C200C200C200C2008&amp;param1=ZmRwLjFfNDY2NjAzMTNORQ==&amp;unique=1677669190&amp;session=cee9c3e3124a7c78e3d61a62e6a5f1a2&amp;hostname=139.28.41.7</t>
  </si>
  <si>
    <t>Sudan Black B</t>
  </si>
  <si>
    <t>4197-25-5</t>
  </si>
  <si>
    <t>456.54</t>
  </si>
  <si>
    <t>https://sds.chemicalsafety.com/sds/pda/msds/getpdf.ashx?action=msdsdocument&amp;auth=200C200C200C200C2008207A200D2078200C200C200C200C200C200C200C200C200C2008&amp;param1=ZmRwLjFfMTc4NzQxMDNORQ==&amp;unique=1677435092&amp;session=bdf11b8600b42b0c2a10febd77821c6b&amp;hostname=78.8.217.118</t>
  </si>
  <si>
    <t>https://sds.chemicalsafety.com/sds/pda/msds/getpdf.ashx?action=msdsdocument&amp;auth=200C200C200C200C2008207A200D2078200C200C200C200C200C200C200C200C200C2008&amp;param1=ZmRwLjFfODg3NjAzMTNORQ==&amp;unique=1677435092&amp;session=bdf11b8600b42b0c2a10febd77821c6b&amp;hostname=78.8.217.118</t>
  </si>
  <si>
    <t>Sulforhodamine B sodium salt</t>
  </si>
  <si>
    <t>3520-42-1</t>
  </si>
  <si>
    <t>580.65</t>
  </si>
  <si>
    <t>https://sds.chemicalsafety.com/sds/pda/msds/getpdf.ashx?action=msdsdocument&amp;auth=200C200C200C200C2008207A200D2078200C200C200C200C200C200C200C200C200C2008&amp;param1=ZmRwLjFfMzk4MjE3MDNORQ==&amp;unique=1677436096&amp;session=bdf11b8600b42b0c2a10febd77821c6b&amp;hostname=78.8.217.118</t>
  </si>
  <si>
    <t>https://sds.chemicalsafety.com/sds/pda/msds/getpdf.ashx?action=msdsdocument&amp;auth=200C200C200C200C2008207A200D2078200C200C200C200C200C200C200C200C200C2008&amp;param1=ZmRwLjFfNzY2NzAzMTNORQ==&amp;unique=1677436096&amp;session=bdf11b8600b42b0c2a10febd77821c6b&amp;hostname=78.8.217.118</t>
  </si>
  <si>
    <t>Tartrazine</t>
  </si>
  <si>
    <t>1934-21-0</t>
  </si>
  <si>
    <t>534.36</t>
  </si>
  <si>
    <t>https://sds.chemicalsafety.com/sds/pda/msds/getpdf.ashx?action=msdsdocument&amp;auth=200C200C200C200C2008207A200D2078200C200C200C200C200C200C200C200C200C2008&amp;param1=ZmRwLjFfMTk5NDc2MDNORQ==&amp;unique=1677436423&amp;session=bdf11b8600b42b0c2a10febd77821c6b&amp;hostname=78.8.217.118</t>
  </si>
  <si>
    <t>https://sds.chemicalsafety.com/sds/pda/msds/getpdf.ashx?action=msdsdocument&amp;auth=200C200C200C200C2008207A200D2078200C200C200C200C200C200C200C200C200C2008&amp;param1=ZmRwLjFfMDg2ODAzMTNORQ==&amp;unique=1677436426&amp;session=bdf11b8600b42b0c2a10febd77821c6b&amp;hostname=78.8.217.118</t>
  </si>
  <si>
    <t>Tetraethylene glycol</t>
  </si>
  <si>
    <t>112-60-7</t>
  </si>
  <si>
    <t>194.23</t>
  </si>
  <si>
    <t>https://sds.chemicalsafety.com/sds/pda/msds/getpdf.ashx?action=msdsdocument&amp;auth=200C200C200C200C2008207A200D2078200C200C200C200C200C200C200C200C200C2008&amp;param1=ZmRwLjFfMjgwMTgwMDNORQ==&amp;unique=1677437423&amp;session=bdf11b8600b42b0c2a10febd77821c6b&amp;hostname=78.8.217.118</t>
  </si>
  <si>
    <t>https://sds.chemicalsafety.com/sds/pda/msds/getpdf.ashx?action=msdsdocument&amp;auth=200C200C200C200C2008207A200D2078200C200C200C200C200C200C200C200C200C2008&amp;param1=ZmRwLjFfNjg1NzAzMTNORQ==&amp;unique=1677437425&amp;session=bdf11b8600b42b0c2a10febd77821c6b&amp;hostname=78.8.217.118</t>
  </si>
  <si>
    <t>Thymol</t>
  </si>
  <si>
    <t>89-83-8</t>
  </si>
  <si>
    <t>150.22</t>
  </si>
  <si>
    <t>https://sds.chemicalsafety.com/sds/pda/msds/getpdf.ashx?action=msdsdocument&amp;auth=200C200C200C200C2008207A200D2078200C200C200C200C200C200C200C200C200C2008&amp;param1=ZmRwLjFfMTc5NDgxMjNORQ==&amp;unique=1677439019&amp;session=bdf11b8600b42b0c2a10febd77821c6b&amp;hostname=78.8.217.118</t>
  </si>
  <si>
    <t>https://sds.chemicalsafety.com/sds/pda/msds/getpdf.ashx?action=msdsdocument&amp;auth=200C200C200C200C2008207A200D2078200C200C200C200C200C200C200C200C200C2008&amp;param1=ZmRwLjFfNjk4NjAzMTNORQ==&amp;unique=1677439051&amp;session=bdf11b8600b42b0c2a10febd77821c6b&amp;hostname=78.8.217.118</t>
  </si>
  <si>
    <t>trans-Cinnamic acid</t>
  </si>
  <si>
    <t>140-10-3</t>
  </si>
  <si>
    <t>https://sds.chemicalsafety.com/sds/pda/msds/getpdf.ashx?action=msdsdocument&amp;auth=200C200C200C200C2008207A200D2078200C200C200C200C200C200C200C200C200C2008&amp;param1=ZmRwLjRfMTA5MjM2MDNORQ==&amp;unique=1677440386&amp;session=bdf11b8600b42b0c2a10febd77821c6b&amp;hostname=78.8.217.118</t>
  </si>
  <si>
    <t>https://sds.chemicalsafety.com/sds/pda/msds/getpdf.ashx?action=msdsdocument&amp;auth=200C200C200C200C2008207A200D2078200C200C200C200C200C200C200C200C200C2008&amp;param1=ZmRwLjFfMDYzOTAzMTNORQ==&amp;unique=1677440397&amp;session=bdf11b8600b42b0c2a10febd77821c6b&amp;hostname=78.8.217.118</t>
  </si>
  <si>
    <t>Triacetin</t>
  </si>
  <si>
    <t>102-76-1</t>
  </si>
  <si>
    <t>218.21</t>
  </si>
  <si>
    <t>https://sds.chemicalsafety.com/sds/pda/msds/getpdf.ashx?action=msdsdocument&amp;auth=200C200C200C200C2008207A200D2078200C200C200C200C200C200C200C200C200C2008&amp;param1=ZmRwLjFfNjkwMDcwMDNORQ==&amp;unique=1677440621&amp;session=bdf11b8600b42b0c2a10febd77821c6b&amp;hostname=78.8.217.118</t>
  </si>
  <si>
    <t>https://sds.chemicalsafety.com/sds/pda/msds/getpdf.ashx?action=msdsdocument&amp;auth=200C200C200C200C2008207A200D2078200C200C200C200C200C200C200C200C200C2008&amp;param1=ZmRwLjFfNTAzNDYxMTNORQ==&amp;unique=1677440622&amp;session=bdf11b8600b42b0c2a10febd77821c6b&amp;hostname=78.8.217.118</t>
  </si>
  <si>
    <t>Trifluoroacetic anhydride</t>
  </si>
  <si>
    <t>407-25-0</t>
  </si>
  <si>
    <t>210.03</t>
  </si>
  <si>
    <t>https://sds.chemicalsafety.com/sds/pda/msds/getpdf.ashx?action=msdsdocument&amp;auth=200C200C200C200C2008207A200D2078200C200C200C200C200C200C200C200C200C2008&amp;param1=ZmRwLjJfMDY2MzgxMjNORQ==&amp;unique=1677441226&amp;session=bdf11b8600b42b0c2a10febd77821c6b&amp;hostname=78.8.217.118</t>
  </si>
  <si>
    <t>https://sds.chemicalsafety.com/sds/pda/msds/getpdf.ashx?action=msdsdocument&amp;auth=200C200C200C200C2008207A200D2078200C200C200C200C200C200C200C200C200C2008&amp;param1=ZmRwLjFfMzE5NjAzMTNORQ==&amp;unique=1677441216&amp;session=bdf11b8600b42b0c2a10febd77821c6b&amp;hostname=78.8.217.118</t>
  </si>
  <si>
    <t>Trisodium citrate dihydrate</t>
  </si>
  <si>
    <t>6132-04-3</t>
  </si>
  <si>
    <t xml:space="preserve">294.10 </t>
  </si>
  <si>
    <t>https://sds.chemicalsafety.com/sds/pda/msds/getpdf.ashx?action=msdsdocument&amp;auth=200C200C200C200C2008207A200D2078200C200C200C200C200C200C200C200C200C2008&amp;param1=ZmRwLjFfMTQwMjgwMDNORQ==&amp;unique=1677442153&amp;session=bdf11b8600b42b0c2a10febd77821c6b&amp;hostname=78.8.217.118</t>
  </si>
  <si>
    <t>https://sds.chemicalsafety.com/sds/pda/msds/getpdf.ashx?action=msdsdocument&amp;auth=200C200C200C200C2008207A200D2078200C200C200C200C200C200C200C200C200C2008&amp;param1=ZmRwLjFfMDQwODAzMTNORQ==&amp;unique=1677442153&amp;session=bdf11b8600b42b0c2a10febd77821c6b&amp;hostname=78.8.217.118</t>
  </si>
  <si>
    <t>Veratraldehyde</t>
  </si>
  <si>
    <t>120-14-9</t>
  </si>
  <si>
    <t>https://sds.chemicalsafety.com/sds/pda/msds/getpdf.ashx?action=msdsdocument&amp;auth=200C200C200C200C2008207A200D2078200C200C200C200C200C200C200C200C200C2008&amp;param1=ZmRwLjFfMDA1NTgxMjNORQ==&amp;unique=1677443709&amp;session=bdf11b8600b42b0c2a10febd77821c6b&amp;hostname=78.8.217.118</t>
  </si>
  <si>
    <t>https://sds.chemicalsafety.com/sds/pda/msds/getpdf.ashx?action=msdsdocument&amp;auth=200C200C200C200C2008207A200D2078200C200C200C200C200C200C200C200C200C2008&amp;param1=ZmRwLjFfNDgxODAzMTNORQ==&amp;unique=1677443709&amp;session=bdf11b8600b42b0c2a10febd77821c6b&amp;hostname=78.8.217.118</t>
  </si>
  <si>
    <t>Xylenes</t>
  </si>
  <si>
    <t>1330-20-7</t>
  </si>
  <si>
    <t>https://sds.chemicalsafety.com/sds/pda/msds/getpdf.ashx?action=msdsdocument&amp;auth=200C200C200C200C2008207A200D2078200C200C200C200C200C200C200C200C200C2008&amp;param1=ZmRwLjFfMjk4MTYzMjNORQ==&amp;unique=1677444320&amp;session=bdf11b8600b42b0c2a10febd77821c6b&amp;hostname=78.8.217.118</t>
  </si>
  <si>
    <t>https://sds.chemicalsafety.com/sds/pda/msds/getpdf.ashx?action=msdsdocument&amp;auth=200C200C200C200C2008207A200D2078200C200C200C200C200C200C200C200C200C2008&amp;param1=ZmRwLjFfNzgyOTAzMTNORQ==&amp;unique=1677444326&amp;session=bdf11b8600b42b0c2a10febd77821c6b&amp;hostname=78.8.217.118</t>
  </si>
  <si>
    <t>(2-Hydroxypropyl)-γ-cyclodextrin</t>
  </si>
  <si>
    <t>128446-34-4</t>
  </si>
  <si>
    <t>1761.8</t>
  </si>
  <si>
    <t>https://sds.chemicalsafety.com/sds/pda/msds/getpdf.ashx?action=msdsdocument&amp;auth=200C200C200C200C2008207A200D2078200C200C200C200C200C200C200C200C200C2008&amp;param1=ZmRwLjFfNDQwNDQ1MjNORQ==&amp;unique=1677529227&amp;session=196cbe312fdaa5177aa60b1a0780f7ae&amp;hostname=78.8.217.118</t>
  </si>
  <si>
    <t>https://sds.chemicalsafety.com/sds/pda/msds/getpdf.ashx?action=msdsdocument&amp;auth=200C200C200C200C2008207A200D2078200C200C200C200C200C200C200C200C200C2008&amp;param1=ZmRwLjFfNzU4MjI0MjNORQ==&amp;unique=1677529227&amp;session=196cbe312fdaa5177aa60b1a0780f7ae&amp;hostname=78.8.217.118</t>
  </si>
  <si>
    <t>3-Chloro-7-hydroxy-4-methyl-2h-chromen-2-one</t>
  </si>
  <si>
    <t>6174-86-3</t>
  </si>
  <si>
    <t>210.61</t>
  </si>
  <si>
    <t>https://sds.chemicalsafety.com/sds/pda/msds/getpdf.ashx?action=msdsdocument&amp;auth=200C200C200C200C2008207A200D2078200C200C200C200C200C200C200C200C200C2008&amp;param1=ZmRwLjFfMjA3MzQwMDNORQ==&amp;unique=1677529466&amp;session=196cbe312fdaa5177aa60b1a0780f7ae&amp;hostname=78.8.217.118</t>
  </si>
  <si>
    <t>https://sds.chemicalsafety.com/sds/pda/msds/getpdf.ashx?action=msdsdocument&amp;auth=200C200C200C200C2008207A200D2078200C200C200C200C200C200C200C200C200C2008&amp;param1=ZmRwLjFfNDYxMDcxMTNORQ==&amp;unique=1677529466&amp;session=196cbe312fdaa5177aa60b1a0780f7ae&amp;hostname=78.8.217.118</t>
  </si>
  <si>
    <t>4-Sulfocalix[4]arene</t>
  </si>
  <si>
    <t>112269-92-8</t>
  </si>
  <si>
    <t>744.74</t>
  </si>
  <si>
    <t>https://sds.chemicalsafety.com/sds/pda/msds/getpdf.ashx?action=msdsdocument&amp;auth=200C200C200C200C2008207A200D2078200C200C200C200C200C200C200C200C200C2008&amp;param1=ZmRwLjFfODY4NDg2MDNORQ==&amp;unique=1677529848&amp;session=196cbe312fdaa5177aa60b1a0780f7ae&amp;hostname=78.8.217.118</t>
  </si>
  <si>
    <t>https://sds.chemicalsafety.com/sds/pda/msds/getpdf.ashx?action=msdsdocument&amp;auth=200C200C200C200C2008207A200D2078200C200C200C200C200C200C200C200C200C2008&amp;param1=ZmRwLjFfMDk1MjcxMTNORQ==&amp;unique=1677529848&amp;session=196cbe312fdaa5177aa60b1a0780f7ae&amp;hostname=78.8.217.118</t>
  </si>
  <si>
    <t>7-Hydroxy-4-(trifluoromethyl)coumarin</t>
  </si>
  <si>
    <t>575-03-1</t>
  </si>
  <si>
    <t>230.1</t>
  </si>
  <si>
    <t>https://sds.chemicalsafety.com/sds/pda/msds/getpdf.ashx?action=msdsdocument&amp;auth=200C200C200C200C2008207A200D2078200C200C200C200C200C200C200C200C200C2008&amp;param1=ZmRwLjFfNzI0NTkwMTNORQ==&amp;unique=1677529999&amp;session=196cbe312fdaa5177aa60b1a0780f7ae&amp;hostname=78.8.217.118</t>
  </si>
  <si>
    <t>https://sds.chemicalsafety.com/sds/pda/msds/getpdf.ashx?action=msdsdocument&amp;auth=200C200C200C200C2008207A200D2078200C200C200C200C200C200C200C200C200C2008&amp;param1=ZmRwLjFfODUxNzkyMTNORQ==&amp;unique=1677529999&amp;session=196cbe312fdaa5177aa60b1a0780f7ae&amp;hostname=78.8.217.118</t>
  </si>
  <si>
    <t>Hexadecyltrimethylammonium bromide</t>
  </si>
  <si>
    <t>57-09-0</t>
  </si>
  <si>
    <t>364.45</t>
  </si>
  <si>
    <t>https://sds.chemicalsafety.com/sds/pda/msds/getpdf.ashx?action=msdsdocument&amp;auth=200C200C200C200C2008207A200D2078200C200C200C200C200C200C200C200C200C2008&amp;param1=ZmRwLjFfNjgzNDgxMjNORQ==&amp;unique=1677533147&amp;session=196cbe312fdaa5177aa60b1a0780f7ae&amp;hostname=78.8.217.118</t>
  </si>
  <si>
    <t>https://sds.chemicalsafety.com/sds/pda/msds/getpdf.ashx?action=msdsdocument&amp;auth=200C200C200C200C2008207A200D2078200C200C200C200C200C200C200C200C200C2008&amp;param1=ZmRwLjFfMTM3OTY0MjNORQ==&amp;unique=1677533153&amp;session=196cbe312fdaa5177aa60b1a0780f7ae&amp;hostname=78.8.217.118</t>
  </si>
  <si>
    <t>Calix[6]arene</t>
  </si>
  <si>
    <t>96107-95-8</t>
  </si>
  <si>
    <t>636.7</t>
  </si>
  <si>
    <t>https://sds.chemicalsafety.com/sds/pda/msds/getpdf.ashx?action=msdsdocument&amp;auth=200C200C200C200C2008207A200D2078200C200C200C200C200C200C200C200C200C2008&amp;param1=ZmRwLjFfODM1MzYxMTNORQ==&amp;unique=1677533367&amp;session=196cbe312fdaa5177aa60b1a0780f7ae&amp;hostname=78.8.217.118</t>
  </si>
  <si>
    <t>https://sds.chemicalsafety.com/sds/pda/msds/getpdf.ashx?action=msdsdocument&amp;auth=200C200C200C200C2008207A200D2078200C200C200C200C200C200C200C200C200C2008&amp;param1=ZmRwLjFfODg2MDAzMTNORQ==&amp;unique=1677533367&amp;session=196cbe312fdaa5177aa60b1a0780f7ae&amp;hostname=78.8.217.118</t>
  </si>
  <si>
    <t>Calix[8]arene</t>
  </si>
  <si>
    <t>82452-93-5</t>
  </si>
  <si>
    <t>721.0</t>
  </si>
  <si>
    <t>https://sds.chemicalsafety.com/sds/pda/msds/getpdf.ashx?action=msdsdocument&amp;auth=200C200C200C200C2008207A200D2078200C200C200C200C200C200C200C200C200C2008&amp;param1=ZmRwLjFfMDgxMjYxMTNORQ==&amp;unique=1677533512&amp;session=196cbe312fdaa5177aa60b1a0780f7ae&amp;hostname=78.8.217.118</t>
  </si>
  <si>
    <t>https://sds.chemicalsafety.com/sds/pda/msds/getpdf.ashx?action=msdsdocument&amp;auth=200C200C200C200C2008207A200D2078200C200C200C200C200C200C200C200C200C2008&amp;param1=ZmRwLjFfMjE1MDAzMTNORQ==&amp;unique=1677533512&amp;session=196cbe312fdaa5177aa60b1a0780f7ae&amp;hostname=78.8.217.118</t>
  </si>
  <si>
    <t>Barium chloride dihydrate</t>
  </si>
  <si>
    <t>10326-27-9</t>
  </si>
  <si>
    <t>244.26</t>
  </si>
  <si>
    <t>https://sds.chemicalsafety.com/sds/pda/msds/getpdf.ashx?action=msdsdocument&amp;auth=200C200C200C200C2008207A200D2078200C200C200C200C200C200C200C200C200C2008&amp;param1=ZmRwLjFfOTAwNjUwMDNORQ==&amp;unique=1677533710&amp;session=196cbe312fdaa5177aa60b1a0780f7ae&amp;hostname=78.8.217.118</t>
  </si>
  <si>
    <t>https://sds.chemicalsafety.com/sds/pda/msds/getpdf.ashx?action=msdsdocument&amp;auth=200C200C200C200C2008207A200D2078200C200C200C200C200C200C200C200C200C2008&amp;param1=ZmRwLjFfMTE4NTkyMTNORQ==&amp;unique=1677533718&amp;session=196cbe312fdaa5177aa60b1a0780f7ae&amp;hostname=78.8.217.118</t>
  </si>
  <si>
    <t>Copper(II) chloride dihydrate</t>
  </si>
  <si>
    <t>10125-13-0</t>
  </si>
  <si>
    <t>170.48</t>
  </si>
  <si>
    <t>https://sds.chemicalsafety.com/sds/pda/msds/getpdf.ashx?action=msdsdocument&amp;auth=200C200C200C200C2008207A200D2078200C200C200C200C200C200C200C200C200C2008&amp;param1=ZmRwLjFfNzgxNDg2MDNORQ==&amp;unique=1677533969&amp;session=196cbe312fdaa5177aa60b1a0780f7ae&amp;hostname=78.8.217.118</t>
  </si>
  <si>
    <t>https://sds.chemicalsafety.com/sds/pda/msds/getpdf.ashx?action=msdsdocument&amp;auth=200C200C200C200C2008207A200D2078200C200C200C200C200C200C200C200C200C2008&amp;param1=ZmRwLjFfNDM5OTkyMTNORQ==&amp;unique=1677533971&amp;session=196cbe312fdaa5177aa60b1a0780f7ae&amp;hostname=78.8.217.118</t>
  </si>
  <si>
    <t>Calcium chloride hexahydrate</t>
  </si>
  <si>
    <t>7774-34-7</t>
  </si>
  <si>
    <t>219.08</t>
  </si>
  <si>
    <t>https://sds.chemicalsafety.com/sds/pda/msds/getpdf.ashx?action=msdsdocument&amp;auth=200C200C200C200C2008207A200D2078200C200C200C200C200C200C200C200C200C2008&amp;param1=ZmRwLjFfNTg5MTYzMjNORQ==&amp;unique=1677534404&amp;session=196cbe312fdaa5177aa60b1a0780f7ae&amp;hostname=78.8.217.118</t>
  </si>
  <si>
    <t>https://sds.chemicalsafety.com/sds/pda/msds/getpdf.ashx?action=msdsdocument&amp;auth=200C200C200C200C2008207A200D2078200C200C200C200C200C200C200C200C200C2008&amp;param1=ZmRwLjFfMTM2OTYxMTNORQ==&amp;unique=1677534399&amp;session=196cbe312fdaa5177aa60b1a0780f7ae&amp;hostname=78.8.217.118</t>
  </si>
  <si>
    <t>Citalopram Hydrobromide</t>
  </si>
  <si>
    <t>59729-32-7</t>
  </si>
  <si>
    <t>405.31</t>
  </si>
  <si>
    <t>https://sds.chemicalsafety.com/sds/pda/msds/getpdf.ashx?action=msdsdocument&amp;auth=200C200C200C200C2008207A200D2078200C200C200C200C200C200C200C200C200C2008&amp;param1=ZmRwLjFfNjYwMjYzMjNORQ==&amp;unique=1677534529&amp;session=196cbe312fdaa5177aa60b1a0780f7ae&amp;hostname=78.8.217.118</t>
  </si>
  <si>
    <t>https://sds.chemicalsafety.com/sds/pda/msds/getpdf.ashx?action=msdsdocument&amp;auth=200C200C200C200C2008207A200D2078200C200C200C200C200C200C200C200C200C2008&amp;param1=ZmRwLjFfNDYyMDExMTNORQ==&amp;unique=1677534527&amp;session=196cbe312fdaa5177aa60b1a0780f7ae&amp;hostname=78.8.217.118</t>
  </si>
  <si>
    <t>Ethanolamine</t>
  </si>
  <si>
    <t>141-43-5</t>
  </si>
  <si>
    <t>61.08</t>
  </si>
  <si>
    <t>https://sds.chemicalsafety.com/sds/pda/msds/getpdf.ashx?action=msdsdocument&amp;auth=200C200C200C200C2008207A200D2078200C200C200C200C200C200C200C200C200C2008&amp;param1=ZmRwLjVfOTgzNzAyMjNORQ==&amp;unique=1677595466&amp;session=2c544a1300c519092899afa4112f269c&amp;hostname=78.8.217.118</t>
  </si>
  <si>
    <t>https://sds.chemicalsafety.com/sds/pda/msds/getpdf.ashx?action=msdsdocument&amp;auth=200C200C200C200C2008207A200D2078200C200C200C200C200C200C200C200C200C2008&amp;param1=ZmRwLjFfOTI3MTAzMTNORQ==&amp;unique=1677595464&amp;session=2c544a1300c519092899afa4112f269c&amp;hostname=78.8.217.118</t>
  </si>
  <si>
    <t>Paroxetine hydrochloride hemihydrate</t>
  </si>
  <si>
    <t>110429-35-1</t>
  </si>
  <si>
    <t>374.83</t>
  </si>
  <si>
    <t>https://sds.chemicalsafety.com/sds/pda/msds/getpdf.ashx?action=msdsdocument&amp;auth=200C200C200C200C2008207A200D2078200C200C200C200C200C200C200C200C200C2008&amp;param1=ZmRwLjFfNzQ0OTMzMjNORQ==&amp;unique=1677596404&amp;session=2c544a1300c519092899afa4112f269c&amp;hostname=78.8.217.118</t>
  </si>
  <si>
    <t>https://sds.chemicalsafety.com/sds/pda/msds/getpdf.ashx?action=msdsdocument&amp;auth=200C200C200C200C2008207A200D2078200C200C200C200C200C200C200C200C200C2008&amp;param1=ZmRwLjFfMjU3NzMwMTNORQ==&amp;unique=1677596401&amp;session=2c544a1300c519092899afa4112f269c&amp;hostname=78.8.217.118</t>
  </si>
  <si>
    <t>Propylamine</t>
  </si>
  <si>
    <t>107-10-8</t>
  </si>
  <si>
    <t>59.11</t>
  </si>
  <si>
    <t>https://sds.chemicalsafety.com/sds/pda/msds/getpdf.ashx?action=msdsdocument&amp;auth=200C200C200C200C2008207A200D2078200C200C200C200C200C200C200C200C200C2008&amp;param1=ZmRwLjJfOTE3NTc2MDNORQ==&amp;unique=1677598715&amp;session=2c544a1300c519092899afa4112f269c&amp;hostname=78.8.217.118</t>
  </si>
  <si>
    <t>https://sds.chemicalsafety.com/sds/pda/msds/getpdf.ashx?action=msdsdocument&amp;auth=200C200C200C200C2008207A200D2078200C200C200C200C200C200C200C200C200C2008&amp;param1=ZmRwLjFfNTAwMjEzMTNORQ==&amp;unique=1677598717&amp;session=2c544a1300c519092899afa4112f269c&amp;hostname=78.8.217.118</t>
  </si>
  <si>
    <t>1,4-Diaminobutane</t>
  </si>
  <si>
    <t>110-60-1</t>
  </si>
  <si>
    <t>https://sds.chemicalsafety.com/sds/pda/msds/getpdf.ashx?action=msdsdocument&amp;auth=200C200C200C200C2008207A200D2078200C200C200C200C200C200C200C200C200C2008&amp;param1=ZmRwLjFfNzY5MzgxMjNORQ==&amp;unique=1677598945&amp;session=2c544a1300c519092899afa4112f269c&amp;hostname=78.8.217.118</t>
  </si>
  <si>
    <t>https://sds.chemicalsafety.com/sds/pda/msds/getpdf.ashx?action=msdsdocument&amp;auth=200C200C200C200C2008207A200D2078200C200C200C200C200C200C200C200C200C2008&amp;param1=ZmRwLjFfMzA4OTAzMTNORQ==&amp;unique=1677598947&amp;session=2c544a1300c519092899afa4112f269c&amp;hostname=78.8.217.118</t>
  </si>
  <si>
    <t>Sertraline hydrochloride</t>
  </si>
  <si>
    <t>79559-97-0</t>
  </si>
  <si>
    <t>342.69</t>
  </si>
  <si>
    <t>https://sds.chemicalsafety.com/sds/pda/msds/getpdf.ashx?action=msdsdocument&amp;auth=200C200C200C200C2008207A200D2078200C200C200C200C200C200C200C200C200C2008&amp;param1=ZmRwLjFfNDY1MTQxMjNORQ==&amp;unique=1677948840&amp;session=0e1da735f43fe643971f4dc37256385c&amp;hostname=78.8.217.118</t>
  </si>
  <si>
    <t>https://sds.chemicalsafety.com/sds/pda/msds/getpdf.ashx?action=msdsdocument&amp;auth=200C200C200C200C2008207A200D2078200C200C200C200C200C200C200C200C200C2008&amp;param1=ZmRwLjFfMjI1NTMxMjNORQ==&amp;unique=1677948834&amp;session=0e1da735f43fe643971f4dc37256385c&amp;hostname=78.8.217.118</t>
  </si>
  <si>
    <t>Triacetyl-β-cyclodextrin</t>
  </si>
  <si>
    <t>23739-88-0</t>
  </si>
  <si>
    <t>2017.75</t>
  </si>
  <si>
    <t>https://sds.chemicalsafety.com/sds/pda/msds/getpdf.ashx?action=msdsdocument&amp;auth=200C200C200C200C2008207A200D2078200C200C200C200C200C200C200C200C200C2008&amp;param1=ZmRwLjFfNTg5NDc2MDNORQ==&amp;unique=1677949078&amp;session=0e1da735f43fe643971f4dc37256385c&amp;hostname=78.8.217.118</t>
  </si>
  <si>
    <t>https://sds.chemicalsafety.com/sds/pda/msds/getpdf.ashx?action=msdsdocument&amp;auth=200C200C200C200C2008207A200D2078200C200C200C200C200C200C200C200C200C2008&amp;param1=ZmRwLjFfMzc4MzAyMTNORQ==&amp;unique=1677949078&amp;session=0e1da735f43fe643971f4dc37256385c&amp;hostname=78.8.217.118</t>
  </si>
  <si>
    <t>Venlafaxine hydrochloride</t>
  </si>
  <si>
    <t>99300-78-4</t>
  </si>
  <si>
    <t>313.86</t>
  </si>
  <si>
    <t>https://sds.chemicalsafety.com/sds/pda/msds/getpdf.ashx?action=msdsdocument&amp;auth=200C200C200C200C2008207A200D2078200C200C200C200C200C200C200C200C200C2008&amp;param1=ZmRwLjFfNTg0MTYzMjNORQ==&amp;unique=1677949822&amp;session=0e1da735f43fe643971f4dc37256385c&amp;hostname=78.8.217.118</t>
  </si>
  <si>
    <t>https://sds.chemicalsafety.com/sds/pda/msds/getpdf.ashx?action=msdsdocument&amp;auth=200C200C200C200C2008207A200D2078200C200C200C200C200C200C200C200C200C2008&amp;param1=ZmRwLjFfNzAxNDMxMjNORQ==&amp;unique=1677949821&amp;session=0e1da735f43fe643971f4dc37256385c&amp;hostname=78.8.217.118</t>
  </si>
  <si>
    <t>Zearalenone</t>
  </si>
  <si>
    <t>17924-92-4</t>
  </si>
  <si>
    <t>318.36</t>
  </si>
  <si>
    <t>https://sds.chemicalsafety.com/sds/pda/msds/getpdf.ashx?action=msdsdocument&amp;auth=200C200C200C200C2008207A200D2078200C200C200C200C200C200C200C200C200C2008&amp;param1=ZmRwLjFfNjczNzgwMDNORQ==&amp;unique=1677950062&amp;session=0e1da735f43fe643971f4dc37256385c&amp;hostname=78.8.217.118</t>
  </si>
  <si>
    <t>https://sds.chemicalsafety.com/sds/pda/msds/getpdf.ashx?action=msdsdocument&amp;auth=200C200C200C200C2008207A200D2078200C200C200C200C200C200C200C200C200C2008&amp;param1=ZmRwLjFfNDAyNjA1MjNORQ==&amp;unique=1677950063&amp;session=0e1da735f43fe643971f4dc37256385c&amp;hostname=78.8.217.118</t>
  </si>
  <si>
    <t>Methylthymol Blue sodium salt</t>
  </si>
  <si>
    <t>1945-77-3</t>
  </si>
  <si>
    <t>844.76</t>
  </si>
  <si>
    <t>https://sds.chemicalsafety.com/sds/pda/msds/getpdf.ashx?action=msdsdocument&amp;auth=200C200C200C200C2008207A200D2078200C200C200C200C200C200C200C200C200C2008&amp;param1=ZmRwLjFfNTI2NTAzMTNORQ==&amp;unique=1677951144&amp;session=0e1da735f43fe643971f4dc37256385c&amp;hostname=78.8.217.118</t>
  </si>
  <si>
    <t>https://sds.chemicalsafety.com/sds/pda/msds/getpdf.ashx?action=msdsdocument&amp;auth=200C200C200C200C2008207A200D2078200C200C200C200C200C200C200C200C200C2008&amp;param1=ZmRwLjFfOTc2NTMxMTNORQ==&amp;unique=1677951135&amp;session=0e1da735f43fe643971f4dc37256385c&amp;hostname=78.8.217.118</t>
  </si>
  <si>
    <t>Potassium hydroxide</t>
  </si>
  <si>
    <t>1310-58-3</t>
  </si>
  <si>
    <t>56.11</t>
  </si>
  <si>
    <t>https://sds.chemicalsafety.com/sds/pda/msds/getpdf.ashx?action=msdsdocument&amp;auth=200C200C200C200C2008207A200D2078200C200C200C200C200C200C200C200C200C2008&amp;param1=ZmRwLjJfNjQ0MjI2MDNORQ==&amp;unique=1677951333&amp;session=0e1da735f43fe643971f4dc37256385c&amp;hostname=78.8.217.118</t>
  </si>
  <si>
    <t>https://sds.chemicalsafety.com/sds/pda/msds/getpdf.ashx?action=msdsdocument&amp;auth=200C200C200C200C2008207A200D2078200C200C200C200C200C200C200C200C200C2008&amp;param1=ZmRwLjFfOTM3Njg1MDNORQ==&amp;unique=1677951329&amp;session=0e1da735f43fe643971f4dc37256385c&amp;hostname=78.8.217.118</t>
  </si>
  <si>
    <t>Calcium carbonate</t>
  </si>
  <si>
    <t>471-34-1</t>
  </si>
  <si>
    <t>100.09</t>
  </si>
  <si>
    <t>https://sds.chemicalsafety.com/sds/pda/msds/getpdf.ashx?action=msdsdocument&amp;auth=200C200C200C200C2008207A200D2078200C200C200C200C200C200C200C200C200C2008&amp;param1=ZmRwLjFfMjk4MzgxMjNORQ==&amp;unique=1677953939&amp;session=0e1da735f43fe643971f4dc37256385c&amp;hostname=78.8.217.118</t>
  </si>
  <si>
    <t>https://sds.chemicalsafety.com/sds/pda/msds/getpdf.ashx?action=msdsdocument&amp;auth=200C200C200C200C2008207A200D2078200C200C200C200C200C200C200C200C200C2008&amp;param1=ZmRwLjFfNzU2NTQ1MjNORQ==&amp;unique=1677953943&amp;session=0e1da735f43fe643971f4dc37256385c&amp;hostname=78.8.217.118</t>
  </si>
  <si>
    <t>Ammonium iron(II) sulfate hexahydrate</t>
  </si>
  <si>
    <t>7783-85-9</t>
  </si>
  <si>
    <t>392.14</t>
  </si>
  <si>
    <t>https://sds.chemicalsafety.com/sds/pda/msds/getpdf.ashx?action=msdsdocument&amp;auth=200C200C200C200C2008207A200D2078200C200C200C200C200C200C200C200C200C2008&amp;param1=ZmRwLjFfNTc4NTgxMjNORQ==&amp;unique=1677954572&amp;session=0e1da735f43fe643971f4dc37256385c&amp;hostname=78.8.217.118</t>
  </si>
  <si>
    <t>https://sds.chemicalsafety.com/sds/pda/msds/getpdf.ashx?action=msdsdocument&amp;auth=200C200C200C200C2008207A200D2078200C200C200C200C200C200C200C200C200C2008&amp;param1=ZmRwLjFfODAwMDAzMTNORQ==&amp;unique=1677954575&amp;session=0e1da735f43fe643971f4dc37256385c&amp;hostname=78.8.217.118</t>
  </si>
  <si>
    <t>Potassium sulfate</t>
  </si>
  <si>
    <t>7778-80-5</t>
  </si>
  <si>
    <t>174.26</t>
  </si>
  <si>
    <t>https://sds.chemicalsafety.com/sds/pda/msds/getpdf.ashx?action=msdsdocument&amp;auth=200C200C200C200C2008207A200D2078200C200C200C200C200C200C200C200C200C2008&amp;param1=ZmRwLjFfNTU5ODI2MDNORQ==&amp;unique=1677955851&amp;session=0e1da735f43fe643971f4dc37256385c&amp;hostname=78.8.217.118</t>
  </si>
  <si>
    <t>https://sds.chemicalsafety.com/sds/pda/msds/getpdf.ashx?action=msdsdocument&amp;auth=200C200C200C200C2008207A200D2078200C200C200C200C200C200C200C200C200C2008&amp;param1=ZmRwLjFfMTg0ODUxMTNORQ==&amp;unique=1677955842&amp;session=0e1da735f43fe643971f4dc37256385c&amp;hostname=78.8.217.118</t>
  </si>
  <si>
    <t>Sodium phosphate monobasic monohydrate</t>
  </si>
  <si>
    <t>10049-21-5</t>
  </si>
  <si>
    <t>137.99</t>
  </si>
  <si>
    <t>https://sds.chemicalsafety.com/sds/pda/msds/getpdf.ashx?action=msdsdocument&amp;auth=200C200C200C200C2008207A200D2078200C200C200C200C200C200C200C200C200C2008&amp;param1=ZmRwLjJfMDA2MTYzMjNORQ==&amp;unique=1677959227&amp;session=0e1da735f43fe643971f4dc37256385c&amp;hostname=78.8.217.118</t>
  </si>
  <si>
    <t>https://sds.chemicalsafety.com/sds/pda/msds/getpdf.ashx?action=msdsdocument&amp;auth=200C200C200C200C2008207A200D2078200C200C200C200C200C200C200C200C200C2008&amp;param1=ZmRwLjFfNjk3MzUxMTNORQ==&amp;unique=1677959231&amp;session=0e1da735f43fe643971f4dc37256385c&amp;hostname=78.8.217.118</t>
  </si>
  <si>
    <t>Methyl Red</t>
  </si>
  <si>
    <t>493-52-7</t>
  </si>
  <si>
    <t>269.30</t>
  </si>
  <si>
    <t>https://sds.chemicalsafety.com/sds/pda/msds/getpdf.ashx?action=msdsdocument&amp;auth=200C200C200C200C2008207A200D2078200C200C200C200C200C200C200C200C200C2008&amp;param1=ZmRwLjFfNTQ1ODgwMDNORQ==&amp;unique=1677959513&amp;session=0e1da735f43fe643971f4dc37256385c&amp;hostname=78.8.217.118</t>
  </si>
  <si>
    <t>https://sds.chemicalsafety.com/sds/pda/msds/getpdf.ashx?action=msdsdocument&amp;auth=200C200C200C200C2008207A200D2078200C200C200C200C200C200C200C200C200C2008&amp;param1=ZmRwLjFfMDE3NDAzMTNORQ==&amp;unique=1677959513&amp;session=0e1da735f43fe643971f4dc37256385c&amp;hostname=78.8.217.118</t>
  </si>
  <si>
    <t>Sodium thiosulfate pentahydrate</t>
  </si>
  <si>
    <t>10102-17-7</t>
  </si>
  <si>
    <t>248.18</t>
  </si>
  <si>
    <t>https://sds.chemicalsafety.com/sds/pda/msds/getpdf.ashx?action=msdsdocument&amp;auth=200C200C200C200C2008207A200D2078200C200C200C200C200C200C200C200C200C2008&amp;param1=ZmRwLjFfODk1OTc2MDNORQ==&amp;unique=1678021227&amp;session=60679ec97dfd8e96885c0cbe0e61b143&amp;hostname=139.28.41.7</t>
  </si>
  <si>
    <t>https://sds.chemicalsafety.com/sds/pda/msds/getpdf.ashx?action=msdsdocument&amp;auth=200C200C200C200C2008207A200D2078200C200C200C200C200C200C200C200C200C2008&amp;param1=ZmRwLjFfNjI2NjAzMTNORQ==&amp;unique=1678021265&amp;session=60679ec97dfd8e96885c0cbe0e61b143&amp;hostname=139.28.41.7</t>
  </si>
  <si>
    <t>Sodium L-tartrate dibasic dihydrate</t>
  </si>
  <si>
    <t>6106-24-7</t>
  </si>
  <si>
    <t>230.08</t>
  </si>
  <si>
    <t>https://sds.chemicalsafety.com/sds/pda/msds/getpdf.ashx?action=msdsdocument&amp;auth=200C200C200C200C2008207A200D2078200C200C200C200C200C200C200C200C200C2008&amp;param1=ZmRwLjFfOTk0ODYwMDNORQ==&amp;unique=1678022070&amp;session=60679ec97dfd8e96885c0cbe0e61b143&amp;hostname=139.28.41.7</t>
  </si>
  <si>
    <t>https://sds.chemicalsafety.com/sds/pda/msds/getpdf.ashx?action=msdsdocument&amp;auth=200C200C200C200C2008207A200D2078200C200C200C200C200C200C200C200C200C2008&amp;param1=ZmRwLjFfODE1NzAzMTNORQ==&amp;unique=1678022162&amp;session=60679ec97dfd8e96885c0cbe0e61b143&amp;hostname=139.28.41.7</t>
  </si>
  <si>
    <t>Potassium iodate</t>
  </si>
  <si>
    <t>214.00</t>
  </si>
  <si>
    <t>https://sds.chemicalsafety.com/sds/pda/msds/getpdf.ashx?action=msdsdocument&amp;auth=200C200C200C200C2008207A200D2078200C200C200C200C200C200C200C200C200C2008&amp;param1=ZmRwLjFfNTcxNTgxMjNORQ==&amp;unique=1678022927&amp;session=60679ec97dfd8e96885c0cbe0e61b143&amp;hostname=139.28.41.7</t>
  </si>
  <si>
    <t>https://sds.chemicalsafety.com/sds/pda/msds/getpdf.ashx?action=msdsdocument&amp;auth=200C200C200C200C2008207A200D2078200C200C200C200C200C200C200C200C200C2008&amp;param1=ZmRwLjFfMDQ5NjAzMTNORQ==&amp;unique=1678023024&amp;session=60679ec97dfd8e96885c0cbe0e61b143&amp;hostname=139.28.41.7</t>
  </si>
  <si>
    <t>Sodium nitrate</t>
  </si>
  <si>
    <t>7631-99-4</t>
  </si>
  <si>
    <t>84.99</t>
  </si>
  <si>
    <t>https://sds.chemicalsafety.com/sds/pda/msds/getpdf.ashx?action=msdsdocument&amp;auth=200C200C200C200C2008207A200D2078200C200C200C200C200C200C200C200C200C2008&amp;param1=ZmRwLjFfMzEyNTgxMjNORQ==&amp;unique=1678023856&amp;session=60679ec97dfd8e96885c0cbe0e61b143&amp;hostname=139.28.41.7</t>
  </si>
  <si>
    <t>https://sds.chemicalsafety.com/sds/pda/msds/getpdf.ashx?action=msdsdocument&amp;auth=200C200C200C200C2008207A200D2078200C200C200C200C200C200C200C200C200C2008&amp;param1=ZmRwLjFfMTE5ODAzMTNORQ==&amp;unique=1678023950&amp;session=60679ec97dfd8e96885c0cbe0e61b143&amp;hostname=139.28.41.7</t>
  </si>
  <si>
    <t>Potassium permanganate</t>
  </si>
  <si>
    <t>7722-64-7</t>
  </si>
  <si>
    <t>158.03</t>
  </si>
  <si>
    <t>https://sds.chemicalsafety.com/sds/pda/msds/getpdf.ashx?action=msdsdocument&amp;auth=200C200C200C200C2008207A200D2078200C200C200C200C200C200C200C200C200C2008&amp;param1=ZmRwLjFfMTEzMjIyMjNORQ==&amp;unique=1678024330&amp;session=60679ec97dfd8e96885c0cbe0e61b143&amp;hostname=139.28.41.7</t>
  </si>
  <si>
    <t>https://sds.chemicalsafety.com/sds/pda/msds/getpdf.ashx?action=msdsdocument&amp;auth=200C200C200C200C2008207A200D2078200C200C200C200C200C200C200C200C200C2008&amp;param1=ZmRwLjFfOTIxNzg1MDNORQ==&amp;unique=1678024420&amp;session=60679ec97dfd8e96885c0cbe0e61b143&amp;hostname=139.28.41.7</t>
  </si>
  <si>
    <t>Potassium bromate</t>
  </si>
  <si>
    <t>7758-01-2</t>
  </si>
  <si>
    <t>167.00</t>
  </si>
  <si>
    <t>https://sds.chemicalsafety.com/sds/pda/msds/getpdf.ashx?action=msdsdocument&amp;auth=200C200C200C200C2008207A200D2078200C200C200C200C200C200C200C200C200C2008&amp;param1=ZmRwLjFfOTE1NzYwMDNORQ==&amp;unique=1678028268&amp;session=60679ec97dfd8e96885c0cbe0e61b143&amp;hostname=139.28.41.7</t>
  </si>
  <si>
    <t>https://sds.chemicalsafety.com/sds/pda/msds/getpdf.ashx?action=msdsdocument&amp;auth=200C200C200C200C2008207A200D2078200C200C200C200C200C200C200C200C200C2008&amp;param1=ZmRwLjFfMTc0NjAzMTNORQ==&amp;unique=1678028363&amp;session=60679ec97dfd8e96885c0cbe0e61b143&amp;hostname=139.28.41.7</t>
  </si>
  <si>
    <t>Cis-4,7,10,13,16,19-docosahexaenoic acid</t>
  </si>
  <si>
    <t>6217-54-5</t>
  </si>
  <si>
    <t>328.49</t>
  </si>
  <si>
    <t>https://sds.chemicalsafety.com/sds/pda/msds/getpdf.ashx?action=msdsdocument&amp;auth=200C200C200C200C2008207A200D2078200C200C200C200C200C200C200C200C200C2008&amp;param1=ZmRwLjFfOTA0NzAyMjNORQ==&amp;unique=1678028938&amp;session=60679ec97dfd8e96885c0cbe0e61b143&amp;hostname=139.28.41.7</t>
  </si>
  <si>
    <t>https://sds.chemicalsafety.com/sds/pda/msds/getpdf.ashx?action=msdsdocument&amp;auth=200C200C200C200C2008207A200D2078200C200C200C200C200C200C200C200C200C2008&amp;param1=ZmRwLjFfMTMzMTcxMTNORQ==&amp;unique=1678029027&amp;session=60679ec97dfd8e96885c0cbe0e61b143&amp;hostname=139.28.41.7</t>
  </si>
  <si>
    <t>Methyl-trioctylammonium bis(trifluoromethylsulfonyl)imide</t>
  </si>
  <si>
    <t>375395-33-8</t>
  </si>
  <si>
    <t>648.85</t>
  </si>
  <si>
    <t>https://sds.chemicalsafety.com/sds/pda/msds/getpdf.ashx?action=msdsdocument&amp;auth=200C200C200C200C2008207A200D2078200C200C200C200C200C200C200C200C200C2008&amp;param1=ZmRwLjFfMzgwOTc2MDNORQ==&amp;unique=1677963666&amp;session=0e1da735f43fe643971f4dc37256385c&amp;hostname=78.8.217.118</t>
  </si>
  <si>
    <t>https://sds.chemicalsafety.com/sds/pda/msds/getpdf.ashx?action=msdsdocument&amp;auth=200C200C200C200C2008207A200D2078200C200C200C200C200C200C200C200C200C2008&amp;param1=ZmRwLjFfODI4NTQxMTNORQ==&amp;unique=1677963755&amp;session=0e1da735f43fe643971f4dc37256385c&amp;hostname=78.8.217.118</t>
  </si>
  <si>
    <t>Tetrabutylammonium chloride</t>
  </si>
  <si>
    <t>1112-67-0</t>
  </si>
  <si>
    <t>277.9</t>
  </si>
  <si>
    <t>https://sds.chemicalsafety.com/sds/pda/msds/getpdf.ashx?action=msdsdocument&amp;auth=200C200C200C200C2008207A200D2078200C200C200C200C200C200C200C200C200C2008&amp;param1=ZmRwLjFfNTA5MDAxMTNORQ==&amp;unique=1677963745&amp;session=0e1da735f43fe643971f4dc37256385c&amp;hostname=78.8.217.118</t>
  </si>
  <si>
    <t>https://sds.chemicalsafety.com/sds/pda/msds/getpdf.ashx?action=msdsdocument&amp;auth=200C200C200C200C2008207A200D2078200C200C200C200C200C200C200C200C200C2008&amp;param1=ZmRwLjFfMzE3NzgwMDNORQ==&amp;unique=1677963748&amp;session=0e1da735f43fe643971f4dc37256385c&amp;hostname=78.8.217.118</t>
  </si>
  <si>
    <t>Tetrabutylammonium iodide</t>
  </si>
  <si>
    <t>311-28-4</t>
  </si>
  <si>
    <t>369.37</t>
  </si>
  <si>
    <t>https://sds.chemicalsafety.com/sds/pda/msds/getpdf.ashx?action=msdsdocument&amp;auth=200C200C200C200C2008207A200D2078200C200C200C200C200C200C200C200C200C2008&amp;param1=ZmRwLjFfNTAwMjIyMjNORQ==&amp;unique=1677963943&amp;session=0e1da735f43fe643971f4dc37256385c&amp;hostname=78.8.217.118</t>
  </si>
  <si>
    <t>https://sds.chemicalsafety.com/sds/pda/msds/getpdf.ashx?action=msdsdocument&amp;auth=200C200C200C200C2008207A200D2078200C200C200C200C200C200C200C200C200C2008&amp;param1=ZmRwLjFfMjg5NDUxMTNORQ==&amp;unique=1677963939&amp;session=0e1da735f43fe643971f4dc37256385c&amp;hostname=78.8.217.118</t>
  </si>
  <si>
    <t>Tetra-n-pentylammonium iodide</t>
  </si>
  <si>
    <t>2498-20-6</t>
  </si>
  <si>
    <t>425.5</t>
  </si>
  <si>
    <t>https://sds.chemicalsafety.com/sds/pda/msds/getpdf.ashx?action=msdsdocument&amp;auth=200C200C200C200C2008207A200D2078200C200C200C200C200C200C200C200C200C2008&amp;param1=ZmRwLjFfOTcxMTYxMTNORQ==&amp;unique=1677964652&amp;session=0e1da735f43fe643971f4dc37256385c&amp;hostname=78.8.217.118</t>
  </si>
  <si>
    <t>https://sds.chemicalsafety.com/sds/pda/msds/getpdf.ashx?action=msdsdocument&amp;auth=200C200C200C200C2008207A200D2078200C200C200C200C200C200C200C200C200C2008&amp;param1=ZmRwLjFfNDI3NzAzMTNORQ==&amp;unique=1677964653&amp;session=0e1da735f43fe643971f4dc37256385c&amp;hostname=78.8.217.118</t>
  </si>
  <si>
    <t>Tetrapentylammonium bromide</t>
  </si>
  <si>
    <t>866-97-7</t>
  </si>
  <si>
    <t>378.47</t>
  </si>
  <si>
    <t>https://sds.chemicalsafety.com/sds/pda/msds/getpdf.ashx?action=msdsdocument&amp;auth=200C200C200C200C2008207A200D2078200C200C200C200C200C200C200C200C200C2008&amp;param1=ZmRwLjFfNzE1MjIyMjNORQ==&amp;unique=1677965282&amp;session=0e1da735f43fe643971f4dc37256385c&amp;hostname=78.8.217.118</t>
  </si>
  <si>
    <t>https://sds.chemicalsafety.com/sds/pda/msds/getpdf.ashx?action=msdsdocument&amp;auth=200C200C200C200C2008207A200D2078200C200C200C200C200C200C200C200C200C2008&amp;param1=ZmRwLjFfNzIzMDQxMTNORQ==&amp;unique=1677965282&amp;session=0e1da735f43fe643971f4dc37256385c&amp;hostname=78.8.217.118</t>
  </si>
  <si>
    <t>Tetra-n-butylammonium trifluoromethanesulfonate</t>
  </si>
  <si>
    <t>35895-70-6</t>
  </si>
  <si>
    <t>391.5</t>
  </si>
  <si>
    <t>https://sds.chemicalsafety.com/sds/pda/msds/getpdf.ashx?action=msdsdocument&amp;auth=200C200C200C200C2008207A200D2078200C200C200C200C200C200C200C200C200C2008&amp;param1=ZmRwLjFfMDcyOTIxMTNORQ==&amp;unique=1677965639&amp;session=0e1da735f43fe643971f4dc37256385c&amp;hostname=78.8.217.118</t>
  </si>
  <si>
    <t>https://sds.chemicalsafety.com/sds/pda/msds/getpdf.ashx?action=msdsdocument&amp;auth=200C200C200C200C2008207A200D2078200C200C200C200C200C200C200C200C200C2008&amp;param1=ZmRwLjFfNTQxODAzMTNORQ==&amp;unique=1677965639&amp;session=0e1da735f43fe643971f4dc37256385c&amp;hostname=78.8.217.118</t>
  </si>
  <si>
    <t>Tetra-n-octylammonium bromide</t>
  </si>
  <si>
    <t>14866-33-2</t>
  </si>
  <si>
    <t>546.8</t>
  </si>
  <si>
    <t>https://sds.chemicalsafety.com/sds/pda/msds/getpdf.ashx?action=msdsdocument&amp;auth=200C200C200C200C2008207A200D2078200C200C200C200C200C200C200C200C200C2008&amp;param1=ZmRwLjFfODYxMTQyMTNORQ==&amp;unique=1677966047&amp;session=0e1da735f43fe643971f4dc37256385c&amp;hostname=78.8.217.118</t>
  </si>
  <si>
    <t>https://sds.chemicalsafety.com/sds/pda/msds/getpdf.ashx?action=msdsdocument&amp;auth=200C200C200C200C2008207A200D2078200C200C200C200C200C200C200C200C200C2008&amp;param1=ZmRwLjFfMzI3NzAzMTNORQ==&amp;unique=1677966048&amp;session=0e1da735f43fe643971f4dc37256385c&amp;hostname=78.8.217.118</t>
  </si>
  <si>
    <t>Tetrapropylammonium chloride</t>
  </si>
  <si>
    <t>5810-42-4</t>
  </si>
  <si>
    <t>221.81</t>
  </si>
  <si>
    <t>https://sds.chemicalsafety.com/sds/pda/msds/getpdf.ashx?action=msdsdocument&amp;auth=200C200C200C200C2008207A200D2078200C200C200C200C200C200C200C200C200C2008&amp;param1=ZmRwLjFfNTgzMTg2MDNORQ==&amp;unique=1677966176&amp;session=0e1da735f43fe643971f4dc37256385c&amp;hostname=78.8.217.118</t>
  </si>
  <si>
    <t>https://sds.chemicalsafety.com/sds/pda/msds/getpdf.ashx?action=msdsdocument&amp;auth=200C200C200C200C2008207A200D2078200C200C200C200C200C200C200C200C200C2008&amp;param1=ZmRwLjFfMTc4MjIxMTNORQ==&amp;unique=1677966176&amp;session=0e1da735f43fe643971f4dc37256385c&amp;hostname=78.8.217.118</t>
  </si>
  <si>
    <t>Tetrabutylammonium acetate</t>
  </si>
  <si>
    <t>10534-59-5</t>
  </si>
  <si>
    <t>301.51</t>
  </si>
  <si>
    <t>https://sds.chemicalsafety.com/sds/pda/msds/getpdf.ashx?action=msdsdocument&amp;auth=200C200C200C200C2008207A200D2078200C200C200C200C200C200C200C200C200C2008&amp;param1=ZmRwLjFfMjEzNDgxMjNORQ==&amp;unique=1677966859&amp;session=0e1da735f43fe643971f4dc37256385c&amp;hostname=78.8.217.118</t>
  </si>
  <si>
    <t>https://sds.chemicalsafety.com/sds/pda/msds/getpdf.ashx?action=msdsdocument&amp;auth=200C200C200C200C2008207A200D2078200C200C200C200C200C200C200C200C200C2008&amp;param1=ZmRwLjFfNjA3MDExMTNORQ==&amp;unique=1677966857&amp;session=0e1da735f43fe643971f4dc37256385c&amp;hostname=78.8.217.118</t>
  </si>
  <si>
    <t>Tetrabutylammonium 4-toluenesulfonate</t>
  </si>
  <si>
    <t>7182-86-7</t>
  </si>
  <si>
    <t>413.7</t>
  </si>
  <si>
    <t>https://sds.chemicalsafety.com/sds/pda/msds/getpdf.ashx?action=msdsdocument&amp;auth=200C200C200C200C2008207A200D2078200C200C200C200C200C200C200C200C200C2008&amp;param1=ZmRwLjFfNTIzOTYxMTNORQ==&amp;unique=1677967116&amp;session=0e1da735f43fe643971f4dc37256385c&amp;hostname=78.8.217.118</t>
  </si>
  <si>
    <t>https://sds.chemicalsafety.com/sds/pda/msds/getpdf.ashx?action=msdsdocument&amp;auth=200C200C200C200C2008207A200D2078200C200C200C200C200C200C200C200C200C2008&amp;param1=ZmRwLjFfODQwMjg2MDNORQ==&amp;unique=1677967118&amp;session=0e1da735f43fe643971f4dc37256385c&amp;hostname=78.8.217.118</t>
  </si>
  <si>
    <t>1-Allyl-3-methylimidazolium chloride</t>
  </si>
  <si>
    <t>65039-10-3</t>
  </si>
  <si>
    <t>158.6</t>
  </si>
  <si>
    <t>https://sds.chemicalsafety.com/sds/pda/msds/getpdf.ashx?action=msdsdocument&amp;auth=200C200C200C200C2008207A200D2078200C200C200C200C200C200C200C200C200C2008&amp;param1=ZmRwLjFfNjQzMzYxMTNORQ==&amp;unique=1677967547&amp;session=0e1da735f43fe643971f4dc37256385c&amp;hostname=78.8.217.118</t>
  </si>
  <si>
    <t>https://sds.chemicalsafety.com/sds/pda/msds/getpdf.ashx?action=msdsdocument&amp;auth=200C200C200C200C2008207A200D2078200C200C200C200C200C200C200C200C200C2008&amp;param1=ZmRwLjFfMjUzMDEzMTNORQ==&amp;unique=1677967547&amp;session=0e1da735f43fe643971f4dc37256385c&amp;hostname=78.8.217.118</t>
  </si>
  <si>
    <t>1-Butyl-3-methylimidazolium bromide</t>
  </si>
  <si>
    <t>85100-77-2</t>
  </si>
  <si>
    <t>219.1</t>
  </si>
  <si>
    <t>https://sds.chemicalsafety.com/sds/pda/msds/getpdf.ashx?action=msdsdocument&amp;auth=200C200C200C200C2008207A200D2078200C200C200C200C200C200C200C200C200C2008&amp;param1=ZmRwLjFfNDc2NTMxMTNORQ==&amp;unique=1677967721&amp;session=0e1da735f43fe643971f4dc37256385c&amp;hostname=78.8.217.118</t>
  </si>
  <si>
    <t>https://sds.chemicalsafety.com/sds/pda/msds/getpdf.ashx?action=msdsdocument&amp;auth=200C200C200C200C2008207A200D2078200C200C200C200C200C200C200C200C200C2008&amp;param1=ZmRwLjFfMDc4MDEzMTNORQ==&amp;unique=1677967727&amp;session=0e1da735f43fe643971f4dc37256385c&amp;hostname=78.8.217.118</t>
  </si>
  <si>
    <t>1-Butyl-2,3-dimethylimidazolium chloride</t>
  </si>
  <si>
    <t>98892-75-2</t>
  </si>
  <si>
    <t>188.7</t>
  </si>
  <si>
    <t>https://sds.chemicalsafety.com/sds/pda/msds/getpdf.ashx?action=msdsdocument&amp;auth=200C200C200C200C2008207A200D2078200C200C200C200C200C200C200C200C200C2008&amp;param1=ZmRwLjFfMDk3NzQxMTNORQ==&amp;unique=1677968205&amp;session=0e1da735f43fe643971f4dc37256385c&amp;hostname=78.8.217.118</t>
  </si>
  <si>
    <t>https://sds.chemicalsafety.com/sds/pda/msds/getpdf.ashx?action=msdsdocument&amp;auth=200C200C200C200C2008207A200D2078200C200C200C200C200C200C200C200C200C2008&amp;param1=ZmRwLjFfMzIwMTEzMTNORQ==&amp;unique=1677968206&amp;session=0e1da735f43fe643971f4dc37256385c&amp;hostname=78.8.217.118</t>
  </si>
  <si>
    <t>1-Butyl-2,3-dimethylimidazolium tetrafluoroborate</t>
  </si>
  <si>
    <t>402846-78-0</t>
  </si>
  <si>
    <t>240.05</t>
  </si>
  <si>
    <t>https://sds.chemicalsafety.com/sds/pda/msds/getpdf.ashx?action=msdsdocument&amp;auth=200C200C200C200C2008207A200D2078200C200C200C200C200C200C200C200C200C2008&amp;param1=ZmRwLjFfMTgzMTIyMjNORQ==&amp;unique=1677968389&amp;session=0e1da735f43fe643971f4dc37256385c&amp;hostname=78.8.217.118</t>
  </si>
  <si>
    <t>https://sds.chemicalsafety.com/sds/pda/msds/getpdf.ashx?action=msdsdocument&amp;auth=200C200C200C200C2008207A200D2078200C200C200C200C200C200C200C200C200C2008&amp;param1=ZmRwLjFfMzg0MjQyMTNORQ==&amp;unique=1677968386&amp;session=0e1da735f43fe643971f4dc37256385c&amp;hostname=78.8.217.118</t>
  </si>
  <si>
    <t>1-Butyl-3-methylimidazolium methanesulfonate</t>
  </si>
  <si>
    <t>342789-81-5</t>
  </si>
  <si>
    <t>234.3</t>
  </si>
  <si>
    <t>https://sds.chemicalsafety.com/sds/pda/msds/getpdf.ashx?action=msdsdocument&amp;auth=200C200C200C200C2008207A200D2078200C200C200C200C200C200C200C200C200C2008&amp;param1=ZmRwLjFfNjcxMTYxMTNORQ==&amp;unique=1677968748&amp;session=0e1da735f43fe643971f4dc37256385c&amp;hostname=78.8.217.118</t>
  </si>
  <si>
    <t>https://sds.chemicalsafety.com/sds/pda/msds/getpdf.ashx?action=msdsdocument&amp;auth=200C200C200C200C2008207A200D2078200C200C200C200C200C200C200C200C200C2008&amp;param1=ZmRwLjFfNTIzNjkwMDNORQ==&amp;unique=1677968748&amp;session=0e1da735f43fe643971f4dc37256385c&amp;hostname=78.8.217.118</t>
  </si>
  <si>
    <t>1-Butyl-3-methylimidazolium thiocyanate</t>
  </si>
  <si>
    <t>344790-87-0</t>
  </si>
  <si>
    <t>197.3</t>
  </si>
  <si>
    <t>https://sds.chemicalsafety.com/sds/pda/msds/getpdf.ashx?action=msdsdocument&amp;auth=200C200C200C200C2008207A200D2078200C200C200C200C200C200C200C200C200C2008&amp;param1=ZmRwLjFfNDA3MTcxMTNORQ==&amp;unique=1677969004&amp;session=0e1da735f43fe643971f4dc37256385c&amp;hostname=78.8.217.118</t>
  </si>
  <si>
    <t>https://sds.chemicalsafety.com/sds/pda/msds/getpdf.ashx?action=msdsdocument&amp;auth=200C200C200C200C2008207A200D2078200C200C200C200C200C200C200C200C200C2008&amp;param1=ZmRwLjFfNzYzNjQ0MDNORQ==&amp;unique=1677969004&amp;session=0e1da735f43fe643971f4dc37256385c&amp;hostname=78.8.217.118</t>
  </si>
  <si>
    <t>1-Butyl-3-methylimidazolium dicyanamide</t>
  </si>
  <si>
    <t>448245-52-1</t>
  </si>
  <si>
    <t>205.3</t>
  </si>
  <si>
    <t>https://sds.chemicalsafety.com/sds/pda/msds/getpdf.ashx?action=msdsdocument&amp;auth=200C200C200C200C2008207A200D2078200C200C200C200C200C200C200C200C200C2008&amp;param1=ZmRwLjFfNDI3NDYxMTNORQ==&amp;unique=1677969261&amp;session=0e1da735f43fe643971f4dc37256385c&amp;hostname=78.8.217.118</t>
  </si>
  <si>
    <t>https://sds.chemicalsafety.com/sds/pda/msds/getpdf.ashx?action=msdsdocument&amp;auth=200C200C200C200C2008207A200D2078200C200C200C200C200C200C200C200C200C2008&amp;param1=ZmRwLjFfMDI5MDEzMTNORQ==&amp;unique=1677969261&amp;session=0e1da735f43fe643971f4dc37256385c&amp;hostname=78.8.217.118</t>
  </si>
  <si>
    <t>1-Butyl-3-methylimidazolium hydrogen sulfate</t>
  </si>
  <si>
    <t>262297-13-2</t>
  </si>
  <si>
    <t>https://sds.chemicalsafety.com/sds/pda/msds/getpdf.ashx?action=msdsdocument&amp;auth=200C200C200C200C2008207A200D2078200C200C200C200C200C200C200C200C200C2008&amp;param1=ZmRwLjFfNzk4ODYxMTNORQ==&amp;unique=1677969724&amp;session=0e1da735f43fe643971f4dc37256385c&amp;hostname=78.8.217.118</t>
  </si>
  <si>
    <t>https://sds.chemicalsafety.com/sds/pda/msds/getpdf.ashx?action=msdsdocument&amp;auth=200C200C200C200C2008207A200D2078200C200C200C200C200C200C200C200C200C2008&amp;param1=ZmRwLjFfNDQ3OTQ2MDNORQ==&amp;unique=1677969724&amp;session=0e1da735f43fe643971f4dc37256385c&amp;hostname=78.8.217.118</t>
  </si>
  <si>
    <t>1-Butyl-3-methylimidazolium hexafluoroantimonate</t>
  </si>
  <si>
    <t>174645-81-9</t>
  </si>
  <si>
    <t>375.0</t>
  </si>
  <si>
    <t>https://sds.chemicalsafety.com/sds/pda/msds/getpdf.ashx?action=msdsdocument&amp;auth=200C200C200C200C2008207A200D2078200C200C200C200C200C200C200C200C200C2008&amp;param1=ZmRwLjFfMDE4MjcxMTNORQ==&amp;unique=1677969832&amp;session=0e1da735f43fe643971f4dc37256385c&amp;hostname=78.8.217.118</t>
  </si>
  <si>
    <t>https://sds.chemicalsafety.com/sds/pda/msds/getpdf.ashx?action=msdsdocument&amp;auth=200C200C200C200C2008207A200D2078200C200C200C200C200C200C200C200C200C2008&amp;param1=ZmRwLjFfMTIzNjkwMDNORQ==&amp;unique=1677969831&amp;session=0e1da735f43fe643971f4dc37256385c&amp;hostname=78.8.217.118</t>
  </si>
  <si>
    <t>1,2-Dimethyl-3-propylimidazolium bis(trifluoromethylsulfonyl)imide</t>
  </si>
  <si>
    <t>169051-76-7</t>
  </si>
  <si>
    <t>419.4</t>
  </si>
  <si>
    <t>https://sds.chemicalsafety.com/sds/pda/msds/getpdf.ashx?action=msdsdocument&amp;auth=200C200C200C200C2008207A200D2078200C200C200C200C200C200C200C200C200C2008&amp;param1=ZmRwLjFfMTA5NDQxMTNORQ==&amp;unique=1678015301&amp;session=0e1da735f43fe643971f4dc37256385c&amp;hostname=78.8.217.118</t>
  </si>
  <si>
    <t>https://sds.chemicalsafety.com/sds/pda/msds/getpdf.ashx?action=msdsdocument&amp;auth=200C200C200C200C2008207A200D2078200C200C200C200C200C200C200C200C200C2008&amp;param1=ZmRwLjFfOTgyNzU2MDNORQ==&amp;unique=1678015299&amp;session=0e1da735f43fe643971f4dc37256385c&amp;hostname=78.8.217.118</t>
  </si>
  <si>
    <t>1-Decyl-3-methylimidazolium tetrafluoroborate</t>
  </si>
  <si>
    <t>244193-56-4</t>
  </si>
  <si>
    <t>310.2</t>
  </si>
  <si>
    <t>https://sds.chemicalsafety.com/sds/pda/msds/getpdf.ashx?action=msdsdocument&amp;auth=200C200C200C200C2008207A200D2078200C200C200C200C200C200C200C200C200C2008&amp;param1=ZmRwLjFfNDY4MDYxMTNORQ==&amp;unique=1678016628&amp;session=0e1da735f43fe643971f4dc37256385c&amp;hostname=78.8.217.118</t>
  </si>
  <si>
    <t>https://sds.chemicalsafety.com/sds/pda/msds/getpdf.ashx?action=msdsdocument&amp;auth=200C200C200C200C2008207A200D2078200C200C200C200C200C200C200C200C200C2008&amp;param1=ZmRwLjFfNjM5MTEzMTNORQ==&amp;unique=1678016629&amp;session=0e1da735f43fe643971f4dc37256385c&amp;hostname=78.8.217.118</t>
  </si>
  <si>
    <t>1-Ethyl-3-methylimidazolium bromide</t>
  </si>
  <si>
    <t>65039-08-9</t>
  </si>
  <si>
    <t>191.1</t>
  </si>
  <si>
    <t>https://sds.chemicalsafety.com/sds/pda/msds/getpdf.ashx?action=msdsdocument&amp;auth=200C200C200C200C2008207A200D2078200C200C200C200C200C200C200C200C200C2008&amp;param1=ZmRwLjFfOTEzMjMxMTNORQ==&amp;unique=1678017893&amp;session=0e1da735f43fe643971f4dc37256385c&amp;hostname=78.8.217.118</t>
  </si>
  <si>
    <t>https://sds.chemicalsafety.com/sds/pda/msds/getpdf.ashx?action=msdsdocument&amp;auth=200C200C200C200C2008207A200D2078200C200C200C200C200C200C200C200C200C2008&amp;param1=ZmRwLjFfMDczMTEzMTNORQ==&amp;unique=1678017895&amp;session=0e1da735f43fe643971f4dc37256385c&amp;hostname=78.8.217.118</t>
  </si>
  <si>
    <t>1-Ethyl-3-methylimidazolium methanesulfonate</t>
  </si>
  <si>
    <t>145022-45-3</t>
  </si>
  <si>
    <t>206.3</t>
  </si>
  <si>
    <t>https://sds.chemicalsafety.com/sds/pda/msds/getpdf.ashx?action=msdsdocument&amp;auth=200C200C200C200C2008207A200D2078200C200C200C200C200C200C200C200C200C2008&amp;param1=ZmRwLjFfMDczNTYxMTNORQ==&amp;unique=1678020544&amp;session=0e1da735f43fe643971f4dc37256385c&amp;hostname=78.8.217.118</t>
  </si>
  <si>
    <t>https://sds.chemicalsafety.com/sds/pda/msds/getpdf.ashx?action=msdsdocument&amp;auth=200C200C200C200C2008207A200D2078200C200C200C200C200C200C200C200C200C2008&amp;param1=ZmRwLjFfNDc0MTEzMTNORQ==&amp;unique=1678020666&amp;session=0e1da735f43fe643971f4dc37256385c&amp;hostname=78.8.217.118</t>
  </si>
  <si>
    <t>1-Ethyl-3-methylimidazolium thiocyanate</t>
  </si>
  <si>
    <t>331717-63-6</t>
  </si>
  <si>
    <t>169.3</t>
  </si>
  <si>
    <t>https://sds.chemicalsafety.com/sds/pda/msds/getpdf.ashx?action=msdsdocument&amp;auth=200C200C200C200C2008207A200D2078200C200C200C200C200C200C200C200C200C2008&amp;param1=ZmRwLjFfNDk2OTUxMTNORQ==&amp;unique=1678020746&amp;session=0e1da735f43fe643971f4dc37256385c&amp;hostname=78.8.217.118</t>
  </si>
  <si>
    <t>https://sds.chemicalsafety.com/sds/pda/msds/getpdf.ashx?action=msdsdocument&amp;auth=200C200C200C200C2008207A200D2078200C200C200C200C200C200C200C200C200C2008&amp;param1=ZmRwLjFfMDU3MTEzMTNORQ==&amp;unique=1678020746&amp;session=0e1da735f43fe643971f4dc37256385c&amp;hostname=78.8.217.118</t>
  </si>
  <si>
    <t>1-Hexyl-3-methylimidazolium hexafluorophosphate</t>
  </si>
  <si>
    <t>304680-35-1</t>
  </si>
  <si>
    <t>312.2</t>
  </si>
  <si>
    <t>https://sds.chemicalsafety.com/sds/pda/msds/getpdf.ashx?action=msdsdocument&amp;auth=200C200C200C200C2008207A200D2078200C200C200C200C200C200C200C200C200C2008&amp;param1=ZmRwLjFfOTY5NjQxMTNORQ==&amp;unique=1678023753&amp;session=0e1da735f43fe643971f4dc37256385c&amp;hostname=78.8.217.118</t>
  </si>
  <si>
    <t>https://sds.chemicalsafety.com/sds/pda/msds/getpdf.ashx?action=msdsdocument&amp;auth=200C200C200C200C2008207A200D2078200C200C200C200C200C200C200C200C200C2008&amp;param1=ZmRwLjFfODMwMjEzMTNORQ==&amp;unique=1678023755&amp;session=0e1da735f43fe643971f4dc37256385c&amp;hostname=78.8.217.118</t>
  </si>
  <si>
    <t>1-Hexyl-3-methylimidazolium trifluoromethanesulfonate</t>
  </si>
  <si>
    <t>460345-16-8</t>
  </si>
  <si>
    <t>316.3</t>
  </si>
  <si>
    <t>https://sds.chemicalsafety.com/sds/pda/msds/getpdf.ashx?action=msdsdocument&amp;auth=200C200C200C200C2008207A200D2078200C200C200C200C200C200C200C200C200C2008&amp;param1=ZmRwLjFfNTk4NDYxMTNORQ==&amp;unique=1678040981&amp;session=0e1da735f43fe643971f4dc37256385c&amp;hostname=78.8.217.118</t>
  </si>
  <si>
    <t>https://sds.chemicalsafety.com/sds/pda/msds/getpdf.ashx?action=msdsdocument&amp;auth=200C200C200C200C2008207A200D2078200C200C200C200C200C200C200C200C200C2008&amp;param1=ZmRwLjFfMjA0MjEzMTNORQ==&amp;unique=1678040982&amp;session=0e1da735f43fe643971f4dc37256385c&amp;hostname=78.8.217.118</t>
  </si>
  <si>
    <t>1-Hexyl-3-methylimidazolium iodide</t>
  </si>
  <si>
    <t>178631-05-5</t>
  </si>
  <si>
    <t>294.2</t>
  </si>
  <si>
    <t>https://sds.chemicalsafety.com/sds/pda/msds/getpdf.ashx?action=msdsdocument&amp;auth=200C200C200C200C2008207A200D2078200C200C200C200C200C200C200C200C200C2008&amp;param1=ZmRwLjFfODIxMzYxMTNORQ==&amp;unique=1678041653&amp;session=0e1da735f43fe643971f4dc37256385c&amp;hostname=78.8.217.118</t>
  </si>
  <si>
    <t>https://sds.chemicalsafety.com/sds/pda/msds/getpdf.ashx?action=msdsdocument&amp;auth=200C200C200C200C2008207A200D2078200C200C200C200C200C200C200C200C200C2008&amp;param1=ZmRwLjFfMzIwMjEzMTNORQ==&amp;unique=1678041653&amp;session=0e1da735f43fe643971f4dc37256385c&amp;hostname=78.8.217.118</t>
  </si>
  <si>
    <t>1-Methyl-3-propylimidazolium iodide</t>
  </si>
  <si>
    <t>119171-18-5</t>
  </si>
  <si>
    <t>252.1</t>
  </si>
  <si>
    <t>https://sds.chemicalsafety.com/sds/pda/msds/getpdf.ashx?action=msdsdocument&amp;auth=200C200C200C200C2008207A200D2078200C200C200C200C200C200C200C200C200C2008&amp;param1=ZmRwLjFfNTU2ODIxMTNORQ==&amp;unique=1678041814&amp;session=0e1da735f43fe643971f4dc37256385c&amp;hostname=78.8.217.118</t>
  </si>
  <si>
    <t>https://sds.chemicalsafety.com/sds/pda/msds/getpdf.ashx?action=msdsdocument&amp;auth=200C200C200C200C2008207A200D2078200C200C200C200C200C200C200C200C200C2008&amp;param1=ZmRwLjFfODgwMzEzMTNORQ==&amp;unique=1678041813&amp;session=0e1da735f43fe643971f4dc37256385c&amp;hostname=78.8.217.118</t>
  </si>
  <si>
    <t>1-Methyl-3-n-octylimidazolium hexafluorophosphate</t>
  </si>
  <si>
    <t>304680-36-2</t>
  </si>
  <si>
    <t>340.3</t>
  </si>
  <si>
    <t>https://sds.chemicalsafety.com/sds/pda/msds/getpdf.ashx?action=msdsdocument&amp;auth=200C200C200C200C2008207A200D2078200C200C200C200C200C200C200C200C200C2008&amp;param1=ZmRwLjFfMTg0MDQxMTNORQ==&amp;unique=1678042264&amp;session=0e1da735f43fe643971f4dc37256385c&amp;hostname=78.8.217.118</t>
  </si>
  <si>
    <t>https://sds.chemicalsafety.com/sds/pda/msds/getpdf.ashx?action=msdsdocument&amp;auth=200C200C200C200C2008207A200D2078200C200C200C200C200C200C200C200C200C2008&amp;param1=ZmRwLjFfNzY2MTEzMTNORQ==&amp;unique=1678042264&amp;session=0e1da735f43fe643971f4dc37256385c&amp;hostname=78.8.217.118</t>
  </si>
  <si>
    <t>1-Methyl-3-n-octylimidazolium trifluoromethanesulfonate</t>
  </si>
  <si>
    <t>403842-84-2</t>
  </si>
  <si>
    <t>344.4</t>
  </si>
  <si>
    <t>https://sds.chemicalsafety.com/sds/pda/msds/getpdf.ashx?action=msdsdocument&amp;auth=200C200C200C200C2008207A200D2078200C200C200C200C200C200C200C200C200C2008&amp;param1=ZmRwLjFfNzA1NTYxMTNORQ==&amp;unique=1678042398&amp;session=0e1da735f43fe643971f4dc37256385c&amp;hostname=78.8.217.118</t>
  </si>
  <si>
    <t>https://sds.chemicalsafety.com/sds/pda/msds/getpdf.ashx?action=msdsdocument&amp;auth=200C200C200C200C2008207A200D2078200C200C200C200C200C200C200C200C200C2008&amp;param1=ZmRwLjFfNTYxMjEzMTNORQ==&amp;unique=1678042398&amp;session=0e1da735f43fe643971f4dc37256385c&amp;hostname=78.8.217.118</t>
  </si>
  <si>
    <t>1-Methyl-3-octylimidazolium tetrafluoroborate</t>
  </si>
  <si>
    <t>244193-52-0</t>
  </si>
  <si>
    <t>282.1</t>
  </si>
  <si>
    <t>https://sds.chemicalsafety.com/sds/pda/msds/getpdf.ashx?action=msdsdocument&amp;auth=200C200C200C200C2008207A200D2078200C200C200C200C200C200C200C200C200C2008&amp;param1=ZmRwLjFfMjE4OTUxMTNORQ==&amp;unique=1678042552&amp;session=0e1da735f43fe643971f4dc37256385c&amp;hostname=78.8.217.118</t>
  </si>
  <si>
    <t>https://sds.chemicalsafety.com/sds/pda/msds/getpdf.ashx?action=msdsdocument&amp;auth=200C200C200C200C2008207A200D2078200C200C200C200C200C200C200C200C200C2008&amp;param1=ZmRwLjFfNTEyMjEzMTNORQ==&amp;unique=1678042552&amp;session=0e1da735f43fe643971f4dc37256385c&amp;hostname=78.8.217.118</t>
  </si>
  <si>
    <t>1-Methyl-3-n-octylimidazolium bis(trifluoromethylsulfonyl)imide</t>
  </si>
  <si>
    <t>178631-04-4</t>
  </si>
  <si>
    <t>475.5</t>
  </si>
  <si>
    <t>https://sds.chemicalsafety.com/sds/pda/msds/getpdf.ashx?action=msdsdocument&amp;auth=200C200C200C200C2008207A200D2078200C200C200C200C200C200C200C200C200C2008&amp;param1=ZmRwLjFfMzM0MDYxMTNORQ==&amp;unique=1678043377&amp;session=0e1da735f43fe643971f4dc37256385c&amp;hostname=78.8.217.118</t>
  </si>
  <si>
    <t>https://sds.chemicalsafety.com/sds/pda/msds/getpdf.ashx?action=msdsdocument&amp;auth=200C200C200C200C2008207A200D2078200C200C200C200C200C200C200C200C200C2008&amp;param1=ZmRwLjFfNjI2MTEzMTNORQ==&amp;unique=1678043378&amp;session=0e1da735f43fe643971f4dc37256385c&amp;hostname=78.8.217.118</t>
  </si>
  <si>
    <t>1-Benzyl-3-methylimidazolium chloride</t>
  </si>
  <si>
    <t>36443-80-8</t>
  </si>
  <si>
    <t>208.7</t>
  </si>
  <si>
    <t>https://sds.chemicalsafety.com/sds/pda/msds/getpdf.ashx?action=msdsdocument&amp;auth=200C200C200C200C2008207A200D2078200C200C200C200C200C200C200C200C200C2008&amp;param1=ZmRwLjFfNDk0NTYxMTNORQ==&amp;unique=1678043637&amp;session=0e1da735f43fe643971f4dc37256385c&amp;hostname=78.8.217.118</t>
  </si>
  <si>
    <t>https://sds.chemicalsafety.com/sds/pda/msds/getpdf.ashx?action=msdsdocument&amp;auth=200C200C200C200C2008207A200D2078200C200C200C200C200C200C200C200C200C2008&amp;param1=ZmRwLjFfNzE1MTEzMTNORQ==&amp;unique=1678043637&amp;session=0e1da735f43fe643971f4dc37256385c&amp;hostname=78.8.217.118</t>
  </si>
  <si>
    <t>1-Benzyl-3-methylimidazolium tetrafluoroborate</t>
  </si>
  <si>
    <t>500996-04-3</t>
  </si>
  <si>
    <t>260.0</t>
  </si>
  <si>
    <t>https://sds.chemicalsafety.com/sds/pda/msds/getpdf.ashx?action=msdsdocument&amp;auth=200C200C200C200C2008207A200D2078200C200C200C200C200C200C200C200C200C2008&amp;param1=ZmRwLjFfMzUyMDYxMTNORQ==&amp;unique=1678043848&amp;session=0e1da735f43fe643971f4dc37256385c&amp;hostname=78.8.217.118</t>
  </si>
  <si>
    <t>https://sds.chemicalsafety.com/sds/pda/msds/getpdf.ashx?action=msdsdocument&amp;auth=200C200C200C200C2008207A200D2078200C200C200C200C200C200C200C200C200C2008&amp;param1=ZmRwLjFfNTY1MTEzMTNORQ==&amp;unique=1678043849&amp;session=0e1da735f43fe643971f4dc37256385c&amp;hostname=78.8.217.118</t>
  </si>
  <si>
    <t>1-Benzyl-3-methylimidazolium hexafluorophosphate</t>
  </si>
  <si>
    <t>433337-11-2</t>
  </si>
  <si>
    <t>318.2</t>
  </si>
  <si>
    <t>https://sds.chemicalsafety.com/sds/pda/msds/getpdf.ashx?action=msdsdocument&amp;auth=200C200C200C200C2008207A200D2078200C200C200C200C200C200C200C200C200C2008&amp;param1=ZmRwLjFfNzc3MTYxMTNORQ==&amp;unique=1678044450&amp;session=0e1da735f43fe643971f4dc37256385c&amp;hostname=78.8.217.118</t>
  </si>
  <si>
    <t>25.02.202</t>
  </si>
  <si>
    <t>https://sds.chemicalsafety.com/sds/pda/msds/getpdf.ashx?action=msdsdocument&amp;auth=200C200C200C200C2008207A200D2078200C200C200C200C200C200C200C200C200C2008&amp;param1=ZmRwLjFfOTE1MTEzMTNORQ==&amp;unique=1678044451&amp;session=0e1da735f43fe643971f4dc37256385c&amp;hostname=78.8.217.118</t>
  </si>
  <si>
    <t>Tributylhexadecylphosphonium bromide</t>
  </si>
  <si>
    <t>14937-45-2</t>
  </si>
  <si>
    <t>507.7</t>
  </si>
  <si>
    <t>https://sds.chemicalsafety.com/sds/pda/msds/getpdf.ashx?action=msdsdocument&amp;auth=200C200C200C200C2008207A200D2078200C200C200C200C200C200C200C200C200C2008&amp;param1=ZmRwLjFfNDM3MDYxMTNORQ==&amp;unique=1678044730&amp;session=0e1da735f43fe643971f4dc37256385c&amp;hostname=78.8.217.118</t>
  </si>
  <si>
    <t>https://sds.chemicalsafety.com/sds/pda/msds/getpdf.ashx?action=msdsdocument&amp;auth=200C200C200C200C2008207A200D2078200C200C200C200C200C200C200C200C200C2008&amp;param1=ZmRwLjFfNjc0MTg2MDNORQ==&amp;unique=1678044730&amp;session=0e1da735f43fe643971f4dc37256385c&amp;hostname=78.8.217.118</t>
  </si>
  <si>
    <t>Tetrabutylphosphonium bromide</t>
  </si>
  <si>
    <t>3115-68-2</t>
  </si>
  <si>
    <t>339.33</t>
  </si>
  <si>
    <t>https://sds.chemicalsafety.com/sds/pda/msds/getpdf.ashx?action=msdsdocument&amp;auth=200C200C200C200C2008207A200D2078200C200C200C200C200C200C200C200C200C2008&amp;param1=ZmRwLjFfNDIxNTc2MDNORQ==&amp;unique=1678045011&amp;session=0e1da735f43fe643971f4dc37256385c&amp;hostname=78.8.217.118</t>
  </si>
  <si>
    <t>https://sds.chemicalsafety.com/sds/pda/msds/getpdf.ashx?action=msdsdocument&amp;auth=200C200C200C200C2008207A200D2078200C200C200C200C200C200C200C200C200C2008&amp;param1=ZmRwLjFfMjYxODAzMTNORQ==&amp;unique=1678045012&amp;session=0e1da735f43fe643971f4dc37256385c&amp;hostname=78.8.217.118</t>
  </si>
  <si>
    <t>Tetrabutylphosphonium tetrafluoroborate</t>
  </si>
  <si>
    <t>1813-60-1</t>
  </si>
  <si>
    <t>346.2</t>
  </si>
  <si>
    <t>https://sds.chemicalsafety.com/sds/pda/msds/getpdf.ashx?action=msdsdocument&amp;auth=200C200C200C200C2008207A200D2078200C200C200C200C200C200C200C200C200C2008&amp;param1=ZmRwLjFfNTM4MjYxMTNORQ==&amp;unique=1678045283&amp;session=0e1da735f43fe643971f4dc37256385c&amp;hostname=78.8.217.118</t>
  </si>
  <si>
    <t>https://sds.chemicalsafety.com/sds/pda/msds/getpdf.ashx?action=msdsdocument&amp;auth=200C200C200C200C2008207A200D2078200C200C200C200C200C200C200C200C200C2008&amp;param1=ZmRwLjFfNjUzOTYwMDNORQ==&amp;unique=1678045283&amp;session=0e1da735f43fe643971f4dc37256385c&amp;hostname=78.8.217.118</t>
  </si>
  <si>
    <t>Trihexyltetradecylphosphonium dicyanamide</t>
  </si>
  <si>
    <t>701921-71-3</t>
  </si>
  <si>
    <t>549.9</t>
  </si>
  <si>
    <t>https://sds.chemicalsafety.com/sds/pda/msds/getpdf.ashx?action=msdsdocument&amp;auth=200C200C200C200C2008207A200D2078200C200C200C200C200C200C200C200C200C2008&amp;param1=ZmRwLjFfMzcwMDcxMTNORQ==&amp;unique=1678045706&amp;session=0e1da735f43fe643971f4dc37256385c&amp;hostname=78.8.217.118</t>
  </si>
  <si>
    <t>https://sds.chemicalsafety.com/sds/pda/msds/getpdf.ashx?action=msdsdocument&amp;auth=200C200C200C200C2008207A200D2078200C200C200C200C200C200C200C200C200C2008&amp;param1=ZmRwLjFfMDk5Mjg2MDNORQ==&amp;unique=1678045805&amp;session=0e1da735f43fe643971f4dc37256385c&amp;hostname=78.8.217.118</t>
  </si>
  <si>
    <t>1-Butyl-1-methylpiperidinium bis(trifluoromethylsulfonyl)imide</t>
  </si>
  <si>
    <t>623580-02-9</t>
  </si>
  <si>
    <t>436.43</t>
  </si>
  <si>
    <t>https://sds.chemicalsafety.com/sds/pda/msds/getpdf.ashx?action=msdsdocument&amp;auth=200C200C200C200C2008207A200D2078200C200C200C200C200C200C200C200C200C2008&amp;param1=ZmRwLjFfNjMzNjkxMTNORQ==&amp;unique=1678046048&amp;session=0e1da735f43fe643971f4dc37256385c&amp;hostname=78.8.217.118</t>
  </si>
  <si>
    <t>https://sds.chemicalsafety.com/sds/pda/msds/getpdf.ashx?action=msdsdocument&amp;auth=200C200C200C200C2008207A200D2078200C200C200C200C200C200C200C200C200C2008&amp;param1=ZmRwLjFfODcxNjU2MDNORQ==&amp;unique=1678046048&amp;session=0e1da735f43fe643971f4dc37256385c&amp;hostname=78.8.217.118</t>
  </si>
  <si>
    <t>1-Butylpyridinium chloride</t>
  </si>
  <si>
    <t>1124-64-7</t>
  </si>
  <si>
    <t>171.67</t>
  </si>
  <si>
    <t>https://sds.chemicalsafety.com/sds/pda/msds/getpdf.ashx?action=msdsdocument&amp;auth=200C200C200C200C2008207A200D2078200C200C200C200C200C200C200C200C200C2008&amp;param1=ZmRwLjFfMzQzNjkwMDNORQ==&amp;unique=1678046429&amp;session=0e1da735f43fe643971f4dc37256385c&amp;hostname=78.8.217.118</t>
  </si>
  <si>
    <t>https://sds.chemicalsafety.com/sds/pda/msds/getpdf.ashx?action=msdsdocument&amp;auth=200C200C200C200C2008207A200D2078200C200C200C200C200C200C200C200C200C2008&amp;param1=ZmRwLjFfMzE4NjYxMTNORQ==&amp;unique=1678046429&amp;session=0e1da735f43fe643971f4dc37256385c&amp;hostname=78.8.217.118</t>
  </si>
  <si>
    <t>1-Butylpyridinium bromide</t>
  </si>
  <si>
    <t>874-80-6</t>
  </si>
  <si>
    <t>216.1</t>
  </si>
  <si>
    <t>https://sds.chemicalsafety.com/sds/pda/msds/getpdf.ashx?action=msdsdocument&amp;auth=200C200C200C200C2008207A200D2078200C200C200C200C200C200C200C200C200C2008&amp;param1=ZmRwLjFfOTY0NDUxMTNORQ==&amp;unique=1678046584&amp;session=0e1da735f43fe643971f4dc37256385c&amp;hostname=78.8.217.118</t>
  </si>
  <si>
    <t>https://sds.chemicalsafety.com/sds/pda/msds/getpdf.ashx?action=msdsdocument&amp;auth=200C200C200C200C2008207A200D2078200C200C200C200C200C200C200C200C200C2008&amp;param1=ZmRwLjFfMjI5MTEzMTNORQ==&amp;unique=1678046584&amp;session=0e1da735f43fe643971f4dc37256385c&amp;hostname=78.8.217.118</t>
  </si>
  <si>
    <t>1-Butyl-4-methylpyridinium hexafluorophosphate</t>
  </si>
  <si>
    <t>401788-99-6</t>
  </si>
  <si>
    <t>295.2</t>
  </si>
  <si>
    <t>https://sds.chemicalsafety.com/sds/pda/msds/getpdf.ashx?action=msdsdocument&amp;auth=200C200C200C200C2008207A200D2078200C200C200C200C200C200C200C200C200C2008&amp;param1=ZmRwLjFfNTk3MTYxMTNORQ==&amp;unique=1678046824&amp;session=0e1da735f43fe643971f4dc37256385c&amp;hostname=78.8.217.118</t>
  </si>
  <si>
    <t>21.02.202</t>
  </si>
  <si>
    <t>https://sds.chemicalsafety.com/sds/pda/msds/getpdf.ashx?action=msdsdocument&amp;auth=200C200C200C200C2008207A200D2078200C200C200C200C200C200C200C200C200C2008&amp;param1=ZmRwLjFfNDE4MDEzMTNORQ==&amp;unique=1678046827&amp;session=0e1da735f43fe643971f4dc37256385c&amp;hostname=78.8.217.118</t>
  </si>
  <si>
    <t>1-Butyl-4-methylpyridinium tetrafluoroborate</t>
  </si>
  <si>
    <t>343952-33-0</t>
  </si>
  <si>
    <t>237.0</t>
  </si>
  <si>
    <t>https://sds.chemicalsafety.com/sds/pda/msds/getpdf.ashx?action=msdsdocument&amp;auth=200C200C200C200C2008207A200D2078200C200C200C200C200C200C200C200C200C2008&amp;param1=ZmRwLjFfNTkzMTYxMTNORQ==&amp;unique=1678050491&amp;session=0e1da735f43fe643971f4dc37256385c&amp;hostname=78.8.217.118</t>
  </si>
  <si>
    <t>https://sds.chemicalsafety.com/sds/pda/msds/getpdf.ashx?action=msdsdocument&amp;auth=200C200C200C200C2008207A200D2078200C200C200C200C200C200C200C200C200C2008&amp;param1=ZmRwLjFfODE4MDEzMTNORQ==&amp;unique=1678050491&amp;session=0e1da735f43fe643971f4dc37256385c&amp;hostname=78.8.217.118</t>
  </si>
  <si>
    <t>1-Ethylpyridinium bromide</t>
  </si>
  <si>
    <t>1906-79-2</t>
  </si>
  <si>
    <t>188.1</t>
  </si>
  <si>
    <t>https://sds.chemicalsafety.com/sds/pda/msds/getpdf.ashx?action=msdsdocument&amp;auth=200C200C200C200C2008207A200D2078200C200C200C200C200C200C200C200C200C2008&amp;param1=ZmRwLjFfODg5NDQxMTNORQ==&amp;unique=1678050701&amp;session=0e1da735f43fe643971f4dc37256385c&amp;hostname=78.8.217.118</t>
  </si>
  <si>
    <t>https://sds.chemicalsafety.com/sds/pda/msds/getpdf.ashx?action=msdsdocument&amp;auth=200C200C200C200C2008207A200D2078200C200C200C200C200C200C200C200C200C2008&amp;param1=ZmRwLjFfNjE5MTEzMTNORQ==&amp;unique=1678050701&amp;session=0e1da735f43fe643971f4dc37256385c&amp;hostname=78.8.217.118</t>
  </si>
  <si>
    <t>1-Butyl-1-methylpyrrolidinium bromide</t>
  </si>
  <si>
    <t>93457-69-3</t>
  </si>
  <si>
    <t>222.2</t>
  </si>
  <si>
    <t>https://sds.chemicalsafety.com/sds/pda/msds/getpdf.ashx?action=msdsdocument&amp;auth=200C200C200C200C2008207A200D2078200C200C200C200C200C200C200C200C200C2008&amp;param1=ZmRwLjFfMDk0MDcxMTNORQ==&amp;unique=1678051421&amp;session=0e1da735f43fe643971f4dc37256385c&amp;hostname=78.8.217.118</t>
  </si>
  <si>
    <t>https://sds.chemicalsafety.com/sds/pda/msds/getpdf.ashx?action=msdsdocument&amp;auth=200C200C200C200C2008207A200D2078200C200C200C200C200C200C200C200C200C2008&amp;param1=ZmRwLjFfNjEzOTU2MDNORQ==&amp;unique=1678051421&amp;session=0e1da735f43fe643971f4dc37256385c&amp;hostname=78.8.217.118</t>
  </si>
  <si>
    <t>1-Ethyl-1-methylpyrrolidinium bromide</t>
  </si>
  <si>
    <t>69227-51-6</t>
  </si>
  <si>
    <t>194.1</t>
  </si>
  <si>
    <t>https://sds.chemicalsafety.com/sds/pda/msds/getpdf.ashx?action=msdsdocument&amp;auth=200C200C200C200C2008207A200D2078200C200C200C200C200C200C200C200C200C2008&amp;param1=ZmRwLjFfNDA5MTQxMTNORQ==&amp;unique=1678051785&amp;session=0e1da735f43fe643971f4dc37256385c&amp;hostname=78.8.217.118</t>
  </si>
  <si>
    <t>https://sds.chemicalsafety.com/sds/pda/msds/getpdf.ashx?action=msdsdocument&amp;auth=200C200C200C200C2008207A200D2078200C200C200C200C200C200C200C200C200C2008&amp;param1=ZmRwLjFfNzI3MDEzMTNORQ==&amp;unique=1678051785&amp;session=0e1da735f43fe643971f4dc37256385c&amp;hostname=78.8.217.118</t>
  </si>
  <si>
    <t>1-Butyl-1-methylpyrrolidinium hexafluorophosphate</t>
  </si>
  <si>
    <t>330671-29-9</t>
  </si>
  <si>
    <t>287.2</t>
  </si>
  <si>
    <t>https://sds.chemicalsafety.com/sds/pda/msds/getpdf.ashx?action=msdsdocument&amp;auth=200C200C200C200C2008207A200D2078200C200C200C200C200C200C200C200C200C2008&amp;param1=ZmRwLjFfODQxMTcxMTNORQ==&amp;unique=1678052046&amp;session=0e1da735f43fe643971f4dc37256385c&amp;hostname=78.8.217.118</t>
  </si>
  <si>
    <t>https://sds.chemicalsafety.com/sds/pda/msds/getpdf.ashx?action=msdsdocument&amp;auth=200C200C200C200C2008207A200D2078200C200C200C200C200C200C200C200C200C2008&amp;param1=ZmRwLjFfMjAzNjkwMDNORQ==&amp;unique=1678052045&amp;session=0e1da735f43fe643971f4dc37256385c&amp;hostname=78.8.217.118</t>
  </si>
  <si>
    <t>1-Methyl-1-n-octylpyrrolidinium bis(trifluoromethanesulfonyl)imide</t>
  </si>
  <si>
    <t>927021-43-0</t>
  </si>
  <si>
    <t>478.5</t>
  </si>
  <si>
    <t>https://sds.chemicalsafety.com/sds/pda/msds/getpdf.ashx?action=msdsdocument&amp;auth=200C200C200C200C2008207A200D2078200C200C200C200C200C200C200C200C200C2008&amp;param1=ZmRwLjFfMjg4MDkwMTNORQ==&amp;unique=1678052167&amp;session=0e1da735f43fe643971f4dc37256385c&amp;hostname=78.8.217.118</t>
  </si>
  <si>
    <t>https://sds.chemicalsafety.com/sds/pda/msds/getpdf.ashx?action=msdsdocument&amp;auth=200C200C200C200C2008207A200D2078200C200C200C200C200C200C200C200C200C2008&amp;param1=ZmRwLjFfNjI2NTA1MjNORQ==&amp;unique=1678052170&amp;session=0e1da735f43fe643971f4dc37256385c&amp;hostname=78.8.217.118</t>
  </si>
  <si>
    <t>Methyltriphenylphosphonium bromide</t>
  </si>
  <si>
    <t>1779-49-3</t>
  </si>
  <si>
    <t>357.22</t>
  </si>
  <si>
    <t>https://sds.chemicalsafety.com/sds/pda/msds/getpdf.ashx?action=msdsdocument&amp;auth=200C200C200C200C2008207A200D2078200C200C200C200C200C200C200C200C200C2008&amp;param1=ZmRwLjFfMDI4Njc2MDNORQ==&amp;unique=1678102890&amp;session=60679ec97dfd8e96885c0cbe0e61b143&amp;hostname=139.28.41.7</t>
  </si>
  <si>
    <t>https://sds.chemicalsafety.com/sds/pda/msds/getpdf.ashx?action=msdsdocument&amp;auth=200C200C200C200C2008207A200D2078200C200C200C200C200C200C200C200C200C2008&amp;param1=ZmRwLjFfNzIyNzIxMTNORQ==&amp;unique=1678102990&amp;session=60679ec97dfd8e96885c0cbe0e61b143&amp;hostname=139.28.41.7</t>
  </si>
  <si>
    <t>Benzyltriphenylphosphonium chloride</t>
  </si>
  <si>
    <t>1100-88-5</t>
  </si>
  <si>
    <t>388.87</t>
  </si>
  <si>
    <t>https://sds.chemicalsafety.com/sds/pda/msds/getpdf.ashx?action=msdsdocument&amp;auth=200C200C200C200C2008207A200D2078200C200C200C200C200C200C200C200C200C2008&amp;param1=ZmRwLjFfNTMxNzg2MDNORQ==&amp;unique=1678103134&amp;session=60679ec97dfd8e96885c0cbe0e61b143&amp;hostname=139.28.41.7</t>
  </si>
  <si>
    <t>https://sds.chemicalsafety.com/sds/pda/msds/getpdf.ashx?action=msdsdocument&amp;auth=200C200C200C200C2008207A200D2078200C200C200C200C200C200C200C200C200C2008&amp;param1=ZmRwLjFfMDk4OTkyMTNORQ==&amp;unique=1678103251&amp;session=60679ec97dfd8e96885c0cbe0e61b143&amp;hostname=139.28.41.7</t>
  </si>
  <si>
    <t>Zinc chloride</t>
  </si>
  <si>
    <t>7646-85-7</t>
  </si>
  <si>
    <t>136.30</t>
  </si>
  <si>
    <t>https://sds.chemicalsafety.com/sds/pda/msds/getpdf.ashx?action=msdsdocument&amp;auth=200C200C200C200C2008207A200D2078200C200C200C200C200C200C200C200C200C2008&amp;param1=ZmRwLjJfMDU3MTQxMjNORQ==&amp;unique=1678103346&amp;session=60679ec97dfd8e96885c0cbe0e61b143&amp;hostname=139.28.41.7</t>
  </si>
  <si>
    <t>https://sds.chemicalsafety.com/sds/pda/msds/getpdf.ashx?action=msdsdocument&amp;auth=200C200C200C200C2008207A200D2078200C200C200C200C200C200C200C200C200C2008&amp;param1=ZmRwLjFfMDUxMjM0MjNORQ==&amp;unique=1678103556&amp;session=60679ec97dfd8e96885c0cbe0e61b143&amp;hostname=139.28.41.7</t>
  </si>
  <si>
    <t>Benzyldimethyl(2-hydroxyethyl)ammonium chloride</t>
  </si>
  <si>
    <t>7221-40-1</t>
  </si>
  <si>
    <t>215.72</t>
  </si>
  <si>
    <t>https://sds.chemicalsafety.com/sds/pda/msds/getpdf.ashx?action=msdsdocument&amp;auth=200C200C200C200C2008207A200D2078200C200C200C200C200C200C200C200C200C2008&amp;param1=ZmRwLjFfMjUyNjUwMDNORQ==&amp;unique=1678105173&amp;session=60679ec97dfd8e96885c0cbe0e61b143&amp;hostname=139.28.41.7</t>
  </si>
  <si>
    <t>https://sds.chemicalsafety.com/sds/pda/msds/getpdf.ashx?action=msdsdocument&amp;auth=200C200C200C200C2008207A200D2078200C200C200C200C200C200C200C200C200C2008&amp;param1=ZmRwLjFfOTEwMzk0MTNORQ==&amp;unique=1678105322&amp;session=60679ec97dfd8e96885c0cbe0e61b143&amp;hostname=139.28.41.7</t>
  </si>
  <si>
    <t>Acetamid</t>
  </si>
  <si>
    <t>60-35-5</t>
  </si>
  <si>
    <t>59.06</t>
  </si>
  <si>
    <t>https://sds.chemicalsafety.com/sds/pda/msds/getpdf.ashx?action=msdsdocument&amp;auth=200C200C200C200C2008207A200D2078200C200C200C200C200C200C200C200C200C2008&amp;param1=ZmRwLjFfNzg2NzkyMTNORQ==&amp;unique=1678106981&amp;session=60679ec97dfd8e96885c0cbe0e61b143&amp;hostname=139.28.41.7</t>
  </si>
  <si>
    <t>https://sds.chemicalsafety.com/sds/pda/msds/getpdf.ashx?action=msdsdocument&amp;auth=200C200C200C200C2008207A200D2078200C200C200C200C200C200C200C200C200C2008&amp;param1=ZmRwLjFfMzM0NDUxMTNORQ==&amp;unique=1678106973&amp;session=60679ec97dfd8e96885c0cbe0e61b143&amp;hostname=139.28.41.7</t>
  </si>
  <si>
    <t>Benzamid</t>
  </si>
  <si>
    <t>55-21-0</t>
  </si>
  <si>
    <t>https://sds.chemicalsafety.com/sds/pda/msds/getpdf.ashx?action=msdsdocument&amp;auth=200C200C200C200C2008207A200D2078200C200C200C200C200C200C200C200C200C2008&amp;param1=ZmRwLjFfMTY5OTkyMTNORQ==&amp;unique=1678107263&amp;session=60679ec97dfd8e96885c0cbe0e61b143&amp;hostname=139.28.41.7</t>
  </si>
  <si>
    <t>https://sds.chemicalsafety.com/sds/pda/msds/getpdf.ashx?action=msdsdocument&amp;auth=200C200C200C200C2008207A200D2078200C200C200C200C200C200C200C200C200C2008&amp;param1=ZmRwLjFfNTE4MjkwMTNORQ==&amp;unique=1678107329&amp;session=60679ec97dfd8e96885c0cbe0e61b143&amp;hostname=139.28.41.7</t>
  </si>
  <si>
    <t>Oxalic acid</t>
  </si>
  <si>
    <t>144-62-7</t>
  </si>
  <si>
    <t>90.04</t>
  </si>
  <si>
    <t>https://sds.chemicalsafety.com/sds/pda/msds/getpdf.ashx?action=msdsdocument&amp;auth=200C200C200C200C2008207A200D2078200C200C200C200C200C200C200C200C200C2008&amp;param1=ZmRwLjFfMjM2OTE2MDNORQ==&amp;unique=1678108658&amp;session=60679ec97dfd8e96885c0cbe0e61b143&amp;hostname=139.28.41.7</t>
  </si>
  <si>
    <t>https://sds.chemicalsafety.com/sds/pda/msds/getpdf.ashx?action=msdsdocument&amp;auth=200C200C200C200C2008207A200D2078200C200C200C200C200C200C200C200C200C2008&amp;param1=ZmRwLjFfNDY5NjUxMTNORQ==&amp;unique=1678108759&amp;session=60679ec97dfd8e96885c0cbe0e61b143&amp;hostname=139.28.41.7</t>
  </si>
  <si>
    <t>Phenylacetic acid</t>
  </si>
  <si>
    <t>103-82-2</t>
  </si>
  <si>
    <t>https://sds.chemicalsafety.com/sds/pda/msds/getpdf.ashx?action=msdsdocument&amp;auth=200C200C200C200C2008207A200D2078200C200C200C200C200C200C200C200C200C2008&amp;param1=ZmRwLjFfNDIxNzYwMDNORQ==&amp;unique=1678108884&amp;session=60679ec97dfd8e96885c0cbe0e61b143&amp;hostname=139.28.41.7</t>
  </si>
  <si>
    <t>https://sds.chemicalsafety.com/sds/pda/msds/getpdf.ashx?action=msdsdocument&amp;auth=200C200C200C200C2008207A200D2078200C200C200C200C200C200C200C200C200C2008&amp;param1=ZmRwLjFfNTY3NjAzMTNORQ==&amp;unique=1678108953&amp;session=60679ec97dfd8e96885c0cbe0e61b143&amp;hostname=139.28.41.7</t>
  </si>
  <si>
    <t>1,2-Propanediol</t>
  </si>
  <si>
    <t>57-55-6</t>
  </si>
  <si>
    <t>https://sds.chemicalsafety.com/sds/pda/msds/getpdf.ashx?action=msdsdocument&amp;auth=200C200C200C200C2008207A200D2078200C200C200C200C200C200C200C200C200C2008&amp;param1=ZmRwLjFfNTMxNjU2MDNORQ==&amp;unique=1678136053&amp;session=60679ec97dfd8e96885c0cbe0e61b143&amp;hostname=139.28.41.7</t>
  </si>
  <si>
    <t>https://sds.chemicalsafety.com/sds/pda/msds/getpdf.ashx?action=msdsdocument&amp;auth=200C200C200C200C2008207A200D2078200C200C200C200C200C200C200C200C200C2008&amp;param1=ZmRwLjFfOTc3OTAzMTNORQ==&amp;unique=1678136131&amp;session=60679ec97dfd8e96885c0cbe0e61b143&amp;hostname=139.28.41.7</t>
  </si>
  <si>
    <t>Silver chloride</t>
  </si>
  <si>
    <t>7783-90-6</t>
  </si>
  <si>
    <t>143.32</t>
  </si>
  <si>
    <t>https://sds.chemicalsafety.com/sds/pda/msds/getpdf.ashx?action=msdsdocument&amp;auth=200C200C200C200C2008207A200D2078200C200C200C200C200C200C200C200C200C2008&amp;param1=ZmRwLjFfMzAxMjAyMjNORQ==&amp;unique=1678136666&amp;session=60679ec97dfd8e96885c0cbe0e61b143&amp;hostname=139.28.41.7</t>
  </si>
  <si>
    <t>https://sds.chemicalsafety.com/sds/pda/msds/getpdf.ashx?action=msdsdocument&amp;auth=200C200C200C200C2008207A200D2078200C200C200C200C200C200C200C200C200C2008&amp;param1=ZmRwLjFfMjg4MjMxMTNORQ==&amp;unique=1678136769&amp;session=60679ec97dfd8e96885c0cbe0e61b143&amp;hostname=139.28.41.7</t>
  </si>
  <si>
    <t>Copper(II) chloride</t>
  </si>
  <si>
    <t>7447-39-4</t>
  </si>
  <si>
    <t>134.45</t>
  </si>
  <si>
    <t>https://sds.chemicalsafety.com/sds/pda/msds/getpdf.ashx?action=msdsdocument&amp;auth=200C200C200C200C2008207A200D2078200C200C200C200C200C200C200C200C200C2008&amp;param1=ZmRwLjFfODQwMjk2MDNORQ==&amp;unique=1678137634&amp;session=60679ec97dfd8e96885c0cbe0e61b143&amp;hostname=139.28.41.7</t>
  </si>
  <si>
    <t>https://sds.chemicalsafety.com/sds/pda/msds/getpdf.ashx?action=msdsdocument&amp;auth=200C200C200C200C2008207A200D2078200C200C200C200C200C200C200C200C200C2008&amp;param1=ZmRwLjFfODAwNDUxMTNORQ==&amp;unique=1678137718&amp;session=60679ec97dfd8e96885c0cbe0e61b143&amp;hostname=139.28.41.7</t>
  </si>
  <si>
    <t>Yttrium(III) chloride</t>
  </si>
  <si>
    <t>10361-92-9</t>
  </si>
  <si>
    <t>195.26</t>
  </si>
  <si>
    <t>https://sds.chemicalsafety.com/sds/pda/msds/getpdf.ashx?action=msdsdocument&amp;auth=200C200C200C200C2008207A200D2078200C200C200C200C200C200C200C200C200C2008&amp;param1=ZmRwLjFfMjQ1MDI0MDNORQ==&amp;unique=1678138633&amp;session=60679ec97dfd8e96885c0cbe0e61b143&amp;hostname=139.28.41.7</t>
  </si>
  <si>
    <t>https://sds.chemicalsafety.com/sds/pda/msds/getpdf.ashx?action=msdsdocument&amp;auth=200C200C200C200C2008207A200D2078200C200C200C200C200C200C200C200C200C2008&amp;param1=ZmRwLjFfMTUwNTYxMTNORQ==&amp;unique=1678138718&amp;session=60679ec97dfd8e96885c0cbe0e61b143&amp;hostname=139.28.41.7</t>
  </si>
  <si>
    <t>Tin(IV) chloride</t>
  </si>
  <si>
    <t>7646-78-8</t>
  </si>
  <si>
    <t>260.52</t>
  </si>
  <si>
    <t>https://sds.chemicalsafety.com/sds/pda/msds/getpdf.ashx?action=msdsdocument&amp;auth=200C200C200C200C2008207A200D2078200C200C200C200C200C200C200C200C200C2008&amp;param1=ZmRwLjFfNDM0NjI2MDNORQ==&amp;unique=1678138838&amp;session=60679ec97dfd8e96885c0cbe0e61b143&amp;hostname=139.28.41.7</t>
  </si>
  <si>
    <t>https://sds.chemicalsafety.com/sds/pda/msds/getpdf.ashx?action=msdsdocument&amp;auth=200C200C200C200C2008207A200D2078200C200C200C200C200C200C200C200C200C2008&amp;param1=ZmRwLjFfODg1MzUxMTNORQ==&amp;unique=1678138957&amp;session=60679ec97dfd8e96885c0cbe0e61b143&amp;hostname=139.28.41.7</t>
  </si>
  <si>
    <t>Benzene</t>
  </si>
  <si>
    <t>71-43-2</t>
  </si>
  <si>
    <t>78.11</t>
  </si>
  <si>
    <t>https://sds.chemicalsafety.com/sds/pda/msds/getpdf.ashx?action=msdsdocument&amp;auth=200C200C200C200C2008207A200D2078200C200C200C200C200C200C200C200C200C2008&amp;param1=ZmRwLjJfMzcyNTMwMDNORQ==&amp;unique=1678218213&amp;session=ffe609ad4d87d36f4049e78c6027dbfe&amp;hostname=139.28.41.7</t>
  </si>
  <si>
    <t>https://sds.chemicalsafety.com/sds/pda/msds/getpdf.ashx?action=msdsdocument&amp;auth=200C200C200C200C2008207A200D2078200C200C200C200C200C200C200C200C200C2008&amp;param1=ZmRwLjJfNDM0Njk1MDNORQ==&amp;unique=1678218332&amp;session=ffe609ad4d87d36f4049e78c6027dbfe&amp;hostname=139.28.41.7</t>
  </si>
  <si>
    <t>Diethyl ether</t>
  </si>
  <si>
    <t>60-29-7</t>
  </si>
  <si>
    <t>https://sds.chemicalsafety.com/sds/pda/msds/getpdf.ashx?action=msdsdocument&amp;auth=200C200C200C200C2008207A200D2078200C200C200C200C200C200C200C200C200C2008&amp;param1=ZmRwLjFfNjk0MjgwMDNORQ==&amp;unique=1678219385&amp;session=ffe609ad4d87d36f4049e78c6027dbfe&amp;hostname=139.28.41.7</t>
  </si>
  <si>
    <t>https://sds.chemicalsafety.com/sds/pda/msds/getpdf.ashx?action=msdsdocument&amp;auth=200C200C200C200C2008207A200D2078200C200C200C200C200C200C200C200C200C2008&amp;param1=ZmRwLjFfMDk3Njg1MDNORQ==&amp;unique=1678219494&amp;session=ffe609ad4d87d36f4049e78c6027dbfe&amp;hostname=139.28.41.7</t>
  </si>
  <si>
    <t>1-Pentene</t>
  </si>
  <si>
    <t>109-67-1</t>
  </si>
  <si>
    <t>https://sds.chemicalsafety.com/sds/pda/msds/getpdf.ashx?action=msdsdocument&amp;auth=200C200C200C200C2008207A200D2078200C200C200C200C200C200C200C200C200C2008&amp;param1=ZmRwLjFfODc5MzU2MDNORQ==&amp;unique=1678274589&amp;session=16a6a8da7e51bf4b79e724bfec6661d4&amp;hostname=139.28.41.7</t>
  </si>
  <si>
    <t>https://sds.chemicalsafety.com/sds/pda/msds/getpdf.ashx?action=msdsdocument&amp;auth=200C200C200C200C2008207A200D2078200C200C200C200C200C200C200C200C200C2008&amp;param1=ZmRwLjFfMTg0MTEzMTNORQ==&amp;unique=1678274682&amp;session=16a6a8da7e51bf4b79e724bfec6661d4&amp;hostname=139.28.41.7</t>
  </si>
  <si>
    <t>1-Nonene</t>
  </si>
  <si>
    <t>124-11-8</t>
  </si>
  <si>
    <t>126.24</t>
  </si>
  <si>
    <t>https://sds.chemicalsafety.com/sds/pda/msds/getpdf.ashx?action=msdsdocument&amp;auth=200C200C200C200C2008207A200D2078200C200C200C200C200C200C200C200C200C2008&amp;param1=ZmRwLjFfMjQ4MjMwMDNORQ==&amp;unique=1678275712&amp;session=16a6a8da7e51bf4b79e724bfec6661d4&amp;hostname=139.28.41.7</t>
  </si>
  <si>
    <t>https://sds.chemicalsafety.com/sds/pda/msds/getpdf.ashx?action=msdsdocument&amp;auth=200C200C200C200C2008207A200D2078200C200C200C200C200C200C200C200C200C2008&amp;param1=ZmRwLjFfNzc5NzYxMTNORQ==&amp;unique=1678275805&amp;session=16a6a8da7e51bf4b79e724bfec6661d4&amp;hostname=139.28.41.7</t>
  </si>
  <si>
    <t>1,3-Dioxolane</t>
  </si>
  <si>
    <t>646-06-0</t>
  </si>
  <si>
    <t>https://sds.chemicalsafety.com/sds/pda/msds/getpdf.ashx?action=msdsdocument&amp;auth=200C200C200C200C2008207A200D2078200C200C200C200C200C200C200C200C200C2008&amp;param1=ZmRwLjFfMzQ5OTM0MDNORQ==&amp;unique=1678277326&amp;session=16a6a8da7e51bf4b79e724bfec6661d4&amp;hostname=139.28.41.7</t>
  </si>
  <si>
    <t>https://sds.chemicalsafety.com/sds/pda/msds/getpdf.ashx?action=msdsdocument&amp;auth=200C200C200C200C2008207A200D2078200C200C200C200C200C200C200C200C200C2008&amp;param1=ZmRwLjFfNTE2MTYxMTNORQ==&amp;unique=1678277414&amp;session=16a6a8da7e51bf4b79e724bfec6661d4&amp;hostname=139.28.41.7</t>
  </si>
  <si>
    <t>Methyl levulinate</t>
  </si>
  <si>
    <t>624-45-3</t>
  </si>
  <si>
    <t>130.14</t>
  </si>
  <si>
    <t>https://sds.chemicalsafety.com/sds/pda/msds/getpdf.ashx?action=msdsdocument&amp;auth=200C200C200C200C2008207A200D2078200C200C200C200C200C200C200C200C200C2008&amp;param1=ZmRwLjFfMzEwNDYwMDNORQ==&amp;unique=1678279558&amp;session=9fb99e836c4b7336d87ac9618d7cc9cd&amp;hostname=139.28.41.7</t>
  </si>
  <si>
    <t>https://sds.chemicalsafety.com/sds/pda/msds/getpdf.ashx?action=msdsdocument&amp;auth=200C200C200C200C2008207A200D2078200C200C200C200C200C200C200C200C200C2008&amp;param1=ZmRwLjFfMzIxNjYxMTNORQ==&amp;unique=1678279642&amp;session=9fb99e836c4b7336d87ac9618d7cc9cd&amp;hostname=139.28.41.7</t>
  </si>
  <si>
    <t>Tributyl 2-acetylcitrate</t>
  </si>
  <si>
    <t>77-90-7</t>
  </si>
  <si>
    <t>402.48</t>
  </si>
  <si>
    <t>https://sds.chemicalsafety.com/sds/pda/msds/getpdf.ashx?action=msdsdocument&amp;auth=200C200C200C200C2008207A200D2078200C200C200C200C200C200C200C200C200C2008&amp;param1=ZmRwLjFfODY5NTgxMjNORQ==&amp;unique=1678281055&amp;session=9fb99e836c4b7336d87ac9618d7cc9cd&amp;hostname=139.28.41.7</t>
  </si>
  <si>
    <t>https://sds.chemicalsafety.com/sds/pda/msds/getpdf.ashx?action=msdsdocument&amp;auth=200C200C200C200C2008207A200D2078200C200C200C200C200C200C200C200C200C2008&amp;param1=ZmRwLjFfMzc3MTcxMTNORQ==&amp;unique=1678281124&amp;session=9fb99e836c4b7336d87ac9618d7cc9cd&amp;hostname=139.28.41.7</t>
  </si>
  <si>
    <t>cis-1,2-Dichloroethylene</t>
  </si>
  <si>
    <t>156-59-2</t>
  </si>
  <si>
    <t>96.94</t>
  </si>
  <si>
    <t>https://sds.chemicalsafety.com/sds/pda/msds/getpdf.ashx?action=msdsdocument&amp;auth=200C200C200C200C2008207A200D2078200C200C200C200C200C200C200C200C200C2008&amp;param1=ZmRwLjFfMTIyODM2MDNORQ==&amp;unique=1678281431&amp;session=9fb99e836c4b7336d87ac9618d7cc9cd&amp;hostname=139.28.41.7</t>
  </si>
  <si>
    <t>https://sds.chemicalsafety.com/sds/pda/msds/getpdf.ashx?action=msdsdocument&amp;auth=200C200C200C200C2008207A200D2078200C200C200C200C200C200C200C200C200C2008&amp;param1=ZmRwLjFfMzE0NzkxMTNORQ==&amp;unique=1678281536&amp;session=9fb99e836c4b7336d87ac9618d7cc9cd&amp;hostname=139.28.41.7</t>
  </si>
  <si>
    <t>2-Butanol</t>
  </si>
  <si>
    <t>78-92-2</t>
  </si>
  <si>
    <t>https://sds.chemicalsafety.com/sds/pda/msds/getpdf.ashx?action=msdsdocument&amp;auth=200C200C200C200C2008207A200D2078200C200C200C200C200C200C200C200C200C2008&amp;param1=ZmRwLjJfMTE1MjI0MDNORQ==&amp;unique=1678309812&amp;session=2751172db67a17ce680fd5a8642fbf45&amp;hostname=139.28.41.7</t>
  </si>
  <si>
    <t>https://sds.chemicalsafety.com/sds/pda/msds/getpdf.ashx?action=msdsdocument&amp;auth=200C200C200C200C2008207A200D2078200C200C200C200C200C200C200C200C200C2008&amp;param1=ZmRwLjFfMjY4NTEzMTNORQ==&amp;unique=1678309899&amp;session=2751172db67a17ce680fd5a8642fbf45&amp;hostname=139.28.41.7</t>
  </si>
  <si>
    <t>tert-Butanol</t>
  </si>
  <si>
    <t>75-65-0</t>
  </si>
  <si>
    <t>https://sds.chemicalsafety.com/sds/pda/msds/getpdf.ashx?action=msdsdocument&amp;auth=200C200C200C200C2008207A200D2078200C200C200C200C200C200C200C200C200C2008&amp;param1=ZmRwLjFfNzU2NjgwMDNORQ==&amp;unique=1678310017&amp;session=2751172db67a17ce680fd5a8642fbf45&amp;hostname=139.28.41.7</t>
  </si>
  <si>
    <t>https://sds.chemicalsafety.com/sds/pda/msds/getpdf.ashx?action=msdsdocument&amp;auth=200C200C200C200C2008207A200D2078200C200C200C200C200C200C200C200C200C2008&amp;param1=ZmRwLjFfODQxNzAzMTNORQ==&amp;unique=1678310118&amp;session=2751172db67a17ce680fd5a8642fbf45&amp;hostname=139.28.41.7</t>
  </si>
  <si>
    <t>2-Hexanone</t>
  </si>
  <si>
    <t>591-78-6</t>
  </si>
  <si>
    <t>https://sds.chemicalsafety.com/sds/pda/msds/getpdf.ashx?action=msdsdocument&amp;auth=200C200C200C200C2008207A200D2078200C200C200C200C200C200C200C200C200C2008&amp;param1=ZmRwLjFfMTU0MjM2MDNORQ==&amp;unique=1678354761&amp;session=2751172db67a17ce680fd5a8642fbf45&amp;hostname=139.28.41.7</t>
  </si>
  <si>
    <t>https://sds.chemicalsafety.com/sds/pda/msds/getpdf.ashx?action=msdsdocument&amp;auth=200C200C200C200C2008207A200D2078200C200C200C200C200C200C200C200C200C2008&amp;param1=ZmRwLjFfMjUzOTgyMTNORQ==&amp;unique=1678354847&amp;session=2751172db67a17ce680fd5a8642fbf45&amp;hostname=139.28.41.7</t>
  </si>
  <si>
    <t>p-Cymene</t>
  </si>
  <si>
    <t>99-87-6</t>
  </si>
  <si>
    <t>https://sds.chemicalsafety.com/sds/pda/msds/getpdf.ashx?action=msdsdocument&amp;auth=200C200C200C200C2008207A200D2078200C200C200C200C200C200C200C200C200C2008&amp;param1=ZmRwLjFfODc0NjM2MDNORQ==&amp;unique=1678355496&amp;session=2751172db67a17ce680fd5a8642fbf45&amp;hostname=139.28.41.7</t>
  </si>
  <si>
    <t>https://sds.chemicalsafety.com/sds/pda/msds/getpdf.ashx?action=msdsdocument&amp;auth=200C200C200C200C2008207A200D2078200C200C200C200C200C200C200C200C200C2008&amp;param1=ZmRwLjFfNTY0NTAzMTNORQ==&amp;unique=1678355594&amp;session=2751172db67a17ce680fd5a8642fbf45&amp;hostname=139.28.41.7</t>
  </si>
  <si>
    <t>α-Pinene</t>
  </si>
  <si>
    <t>80-56-8</t>
  </si>
  <si>
    <t>https://sds.chemicalsafety.com/sds/pda/msds/getpdf.ashx?action=msdsdocument&amp;auth=200C200C200C200C2008207A200D2078200C200C200C200C200C200C200C200C200C2008&amp;param1=ZmRwLjFfMDY0NzM2MDNORQ==&amp;unique=1678355705&amp;session=2751172db67a17ce680fd5a8642fbf45&amp;hostname=139.28.41.7</t>
  </si>
  <si>
    <t>https://sds.chemicalsafety.com/sds/pda/msds/getpdf.ashx?action=msdsdocument&amp;auth=200C200C200C200C2008207A200D2078200C200C200C200C200C200C200C200C200C2008&amp;param1=ZmRwLjFfMDk5NzUxMTNORQ==&amp;unique=1678355797&amp;session=2751172db67a17ce680fd5a8642fbf45&amp;hostname=139.28.41.7</t>
  </si>
  <si>
    <t>Pentanol, mixture of isomers</t>
  </si>
  <si>
    <t>94624-12-1</t>
  </si>
  <si>
    <t>176.3</t>
  </si>
  <si>
    <t>https://sds.chemicalsafety.com/sds/pda/msds/getpdf.ashx?action=msdsdocument&amp;auth=200C200C200C200C2008207A200D2078200C200C200C200C200C200C200C200C200C2008&amp;param1=ZmRwLjFfNzgxNTYxMTNORQ==&amp;unique=1678364558&amp;session=2430283b0df3d656d5ac4650fb9d03d8&amp;hostname=78.8.217.118</t>
  </si>
  <si>
    <t>https://sds.chemicalsafety.com/sds/pda/msds/getpdf.ashx?action=msdsdocument&amp;auth=200C200C200C200C2008207A200D2078200C200C200C200C200C200C200C200C200C2008&amp;param1=ZmRwLjFfOTg5NjAzMTNORQ==&amp;unique=1678364560&amp;session=2430283b0df3d656d5ac4650fb9d03d8&amp;hostname=78.8.217.118</t>
  </si>
  <si>
    <t>(−)-Scopolamine hydrobromide trihydrate</t>
  </si>
  <si>
    <t>6533-68-2</t>
  </si>
  <si>
    <t>438.31</t>
  </si>
  <si>
    <t>https://sds.chemicalsafety.com/sds/pda/msds/getpdf.ashx?action=msdsdocument&amp;auth=200C200C200C200C2008207A200D2078200C200C200C200C200C200C200C200C200C2008&amp;param1=ZmRwLjFfNTk4NjgyMjNORQ==&amp;unique=1676927414&amp;session=557fdb86592034636826dc01208cc657&amp;hostname=139.28.41.7</t>
  </si>
  <si>
    <t>(−)-α-Thujone</t>
  </si>
  <si>
    <t>546-80-5</t>
  </si>
  <si>
    <t>152.23</t>
  </si>
  <si>
    <t>https://sds.chemicalsafety.com/sds/pda/msds/getpdf.ashx?action=msdsdocument&amp;auth=200C200C200C200C2008207A200D2078200C200C200C200C200C200C200C200C200C2008&amp;param1=ZmRwLjFfMTM3OTQ2MDNORQ==&amp;unique=1676927875&amp;session=557fdb86592034636826dc01208cc657&amp;hostname=139.28.41.7</t>
  </si>
  <si>
    <t>(±)-α-Tocopherol</t>
  </si>
  <si>
    <t>10191-41-0</t>
  </si>
  <si>
    <t>430.71</t>
  </si>
  <si>
    <t>https://sds.chemicalsafety.com/sds/pda/msds/getpdf.ashx?action=msdsdocument&amp;auth=200C200C200C200C2008207A200D2078200C200C200C200C200C200C200C200C200C2008&amp;param1=ZmRwLjJfNDY4MDY2MDNORQ==&amp;unique=1676929006&amp;session=557fdb86592034636826dc01208cc657&amp;hostname=139.28.41.7</t>
  </si>
  <si>
    <t>(R)-(+)-Propranolol hydrochloride</t>
  </si>
  <si>
    <t>13071-11-9</t>
  </si>
  <si>
    <t>295.8</t>
  </si>
  <si>
    <t>https://sds.chemicalsafety.com/sds/pda/msds/getpdf.ashx?action=msdsdocument&amp;auth=200C200C200C200C2008207A200D2078200C200C200C200C200C200C200C200C200C2008&amp;param1=ZmRwLjFfNjg5ODMxMjNORQ==&amp;unique=1677157190&amp;session=6365fb7a9edc69f8e4517c7c8da680ed&amp;hostname=78.8.217.118</t>
  </si>
  <si>
    <t>1-(3-Chlorophenyl)piperazine hydrochloride</t>
  </si>
  <si>
    <t>13078-15-4</t>
  </si>
  <si>
    <t>233.10</t>
  </si>
  <si>
    <t>https://sds.chemicalsafety.com/sds/pda/msds/getpdf.ashx?action=msdsdocument&amp;auth=200C200C200C200C2008207A200D2078200C200C200C200C200C200C200C200C200C2008&amp;param1=ZmRwLjFfNzQ4ODMxMjNORQ==&amp;unique=1676930355&amp;session=557fdb86592034636826dc01208cc657&amp;hostname=139.28.41.7</t>
  </si>
  <si>
    <t>1-(3-Trifluoromethylphenyl)piperazinemonohydrochloride</t>
  </si>
  <si>
    <t>16015-69-3</t>
  </si>
  <si>
    <t>266.70</t>
  </si>
  <si>
    <t>https://sds.chemicalsafety.com/sds/pda/msds/getpdf.ashx?action=msdsdocument&amp;auth=200C200C200C200C2008207A200D2078200C200C200C200C200C200C200C200C200C2008&amp;param1=ZmRwLjFfMDU4MDEzMTNORQ==&amp;unique=1676930683&amp;session=557fdb86592034636826dc01208cc657&amp;hostname=139.28.41.7</t>
  </si>
  <si>
    <t>10,11-Dihydro-10-hydroxycarbamazepine</t>
  </si>
  <si>
    <t>29331-92-8</t>
  </si>
  <si>
    <t>254.28</t>
  </si>
  <si>
    <t>https://sds.chemicalsafety.com/sds/pda/msds/getpdf.ashx?action=msdsdocument&amp;auth=200C200C200C200C2008207A200D2078200C200C200C200C200C200C200C200C200C2008&amp;param1=ZmRwLjFfNDQ4MjMwMDNORQ==&amp;unique=1676931500&amp;session=557fdb86592034636826dc01208cc657&amp;hostname=139.28.41.7</t>
  </si>
  <si>
    <t>2-Methylaminophenol</t>
  </si>
  <si>
    <t>611-24-5</t>
  </si>
  <si>
    <t>123.2</t>
  </si>
  <si>
    <t>https://sds.chemicalsafety.com/sds/pda/msds/getpdf.ashx?action=msdsdocument&amp;auth=200C200C200C200C2008207A200D2078200C200C200C200C200C200C200C200C200C2008&amp;param1=ZmRwLjFfMjcyMTcxMTNORQ==&amp;unique=1676932253&amp;session=557fdb86592034636826dc01208cc657&amp;hostname=139.28.41.7</t>
  </si>
  <si>
    <t>2,3-Naphthalenedicarboxaldehyde</t>
  </si>
  <si>
    <t>7149-49-7</t>
  </si>
  <si>
    <t>184.19</t>
  </si>
  <si>
    <t>https://sds.chemicalsafety.com/sds/pda/msds/getpdf.ashx?action=msdsdocument&amp;auth=200C200C200C200C2008207A200D2078200C200C200C200C200C200C200C200C200C2008&amp;param1=ZmRwLjFfNTM3MzM2MDNORQ==&amp;unique=1676932590&amp;session=557fdb86592034636826dc01208cc657&amp;hostname=139.28.41.7</t>
  </si>
  <si>
    <t>3-Hydroxycoumarin</t>
  </si>
  <si>
    <t>939-19-5</t>
  </si>
  <si>
    <t>162.1</t>
  </si>
  <si>
    <t>https://sds.chemicalsafety.com/sds/pda/msds/getpdf.ashx?action=msdsdocument&amp;auth=200C200C200C200C2008207A200D2078200C200C200C200C200C200C200C200C200C2008&amp;param1=ZmRwLjFfNjEyMDQxMTNORQ==&amp;unique=1677494896&amp;session=49305c2cf7bf8e5ab1ba6b83c8fc70df&amp;hostname=139.28.41.7</t>
  </si>
  <si>
    <t>4-Hydroxywarfarin</t>
  </si>
  <si>
    <t>24579-14-4</t>
  </si>
  <si>
    <t>324.33</t>
  </si>
  <si>
    <t>https://sds.chemicalsafety.com/sds/pda/msds/getpdf.ashx?action=msdsdocument&amp;auth=200C200C200C200C2008207A200D2078200C200C200C200C200C200C200C200C200C2008&amp;param1=ZmRwLjFfMTAwMTQxMDNORQ==&amp;unique=1676979316&amp;session=23742bc2319efd3fb56ee581bcf57170&amp;hostname=139.28.41.7</t>
  </si>
  <si>
    <t>4,7-Dihydroxycoumarin</t>
  </si>
  <si>
    <t>1983-81-9</t>
  </si>
  <si>
    <t>178.1</t>
  </si>
  <si>
    <t>https://sds.chemicalsafety.com/sds/pda/msds/getpdf.ashx?action=msdsdocument&amp;auth=200C200C200C200C2008207A200D2078200C200C200C200C200C200C200C200C200C2008&amp;param1=ZmRwLjFfNzAyMjcxMTNORQ==&amp;unique=1677495103&amp;session=49305c2cf7bf8e5ab1ba6b83c8fc70df&amp;hostname=139.28.41.7</t>
  </si>
  <si>
    <t>5,7-Dihydroxy-4-phenylcoumarin</t>
  </si>
  <si>
    <t>7758-73-8</t>
  </si>
  <si>
    <t>254.2</t>
  </si>
  <si>
    <t>https://sds.chemicalsafety.com/sds/pda/msds/getpdf.ashx?action=msdsdocument&amp;auth=200C200C200C200C2008207A200D2078200C200C200C200C200C200C200C200C200C2008&amp;param1=ZmRwLjFfNTg5NjkwMTNORQ==&amp;unique=1677495911&amp;session=49305c2cf7bf8e5ab1ba6b83c8fc70df&amp;hostname=139.28.41.7</t>
  </si>
  <si>
    <t>5,7-Dihydroxy-4-propylcoumarin</t>
  </si>
  <si>
    <t>66346-59-6</t>
  </si>
  <si>
    <t>220.22</t>
  </si>
  <si>
    <t>https://sds.chemicalsafety.com/sds/pda/msds/getpdf.ashx?action=msdsdocument&amp;auth=200C200C200C200C2008207A200D2078200C200C200C200C200C200C200C200C200C2008&amp;param1=ZmRwLjFfMzM5MDUwMDNORQ==&amp;unique=1676980906&amp;session=23742bc2319efd3fb56ee581bcf57170&amp;hostname=139.28.41.7</t>
  </si>
  <si>
    <t>5-Dimethylamino-1-naphthalenesulfonyl chloride/Dansyl chloride</t>
  </si>
  <si>
    <t>605-65-2</t>
  </si>
  <si>
    <t>269.75</t>
  </si>
  <si>
    <t>https://sds.chemicalsafety.com/sds/pda/msds/getpdf.ashx?action=msdsdocument&amp;auth=200C200C200C200C2008207A200D2078200C200C200C200C200C200C200C200C200C2008&amp;param1=ZmRwLjFfODU4MDAzMTNORQ==&amp;unique=1676981710&amp;session=23742bc2319efd3fb56ee581bcf57170&amp;hostname=139.28.41.7</t>
  </si>
  <si>
    <t>6-Amino-3,4-benzocoumarin</t>
  </si>
  <si>
    <t>83527-99-5</t>
  </si>
  <si>
    <t>211.22</t>
  </si>
  <si>
    <t>https://sds.chemicalsafety.com/sds/pda/msds/getpdf.ashx?action=msdsdocument&amp;auth=200C200C200C200C2008207A200D2078200C200C200C200C200C200C200C200C200C2008&amp;param1=ZmRwLjFfMDc1NDE2MDNORQ==&amp;unique=1677496394&amp;session=49305c2cf7bf8e5ab1ba6b83c8fc70df&amp;hostname=139.28.41.7</t>
  </si>
  <si>
    <t>6-Amino-Chromen-2-One</t>
  </si>
  <si>
    <t>14415-44-2</t>
  </si>
  <si>
    <t>161.16</t>
  </si>
  <si>
    <t>https://sds.chemicalsafety.com/sds/pda/msds/getpdf.ashx?action=msdsdocument&amp;auth=200C200C200C200C2008207A200D2078200C200C200C200C200C200C200C200C200C2008&amp;param1=ZmRwLjFfMjY3MzUwMDNORQ==&amp;unique=1676981955&amp;session=23742bc2319efd3fb56ee581bcf57170&amp;hostname=139.28.41.7</t>
  </si>
  <si>
    <t>6-Hydroxycoumarin</t>
  </si>
  <si>
    <t>6093-68-1</t>
  </si>
  <si>
    <t>https://sds.chemicalsafety.com/sds/pda/msds/getpdf.ashx?action=msdsdocument&amp;auth=200C200C200C200C2008207A200D2078200C200C200C200C200C200C200C200C200C2008&amp;param1=ZmRwLjFfNjA3NjIxMTNORQ==&amp;unique=1677496542&amp;session=49305c2cf7bf8e5ab1ba6b83c8fc70df&amp;hostname=139.28.41.7</t>
  </si>
  <si>
    <t>6-Hydroxywarfarin</t>
  </si>
  <si>
    <t>17834-02-5</t>
  </si>
  <si>
    <t>https://sds.chemicalsafety.com/sds/pda/msds/getpdf.ashx?action=msdsdocument&amp;auth=200C200C200C200C2008207A200D2078200C200C200C200C200C200C200C200C200C2008&amp;param1=ZmRwLjFfNzAxMTQxMDNORQ==&amp;unique=1676982084&amp;session=23742bc2319efd3fb56ee581bcf57170&amp;hostname=139.28.41.7</t>
  </si>
  <si>
    <t>7,8-Dihydroxy-4-phenylcoumarin</t>
  </si>
  <si>
    <t>842-01-3</t>
  </si>
  <si>
    <t>254.24</t>
  </si>
  <si>
    <t>https://sds.chemicalsafety.com/sds/pda/msds/getpdf.ashx?action=msdsdocument&amp;auth=200C200C200C200C2008207A200D2078200C200C200C200C200C200C200C200C200C2008&amp;param1=ZmRwLjFfMjQ3ODE2MDNORQ==&amp;unique=1677497137&amp;session=49305c2cf7bf8e5ab1ba6b83c8fc70df&amp;hostname=139.28.41.7</t>
  </si>
  <si>
    <t>7,8-Dihydroxy-6-methoxycoumarin</t>
  </si>
  <si>
    <t>574-84-5</t>
  </si>
  <si>
    <t>208.17</t>
  </si>
  <si>
    <t>26.20.2021</t>
  </si>
  <si>
    <t>https://sds.chemicalsafety.com/sds/pda/msds/getpdf.ashx?action=msdsdocument&amp;auth=200C200C200C200C2008207A200D2078200C200C200C200C200C200C200C200C200C2008&amp;param1=ZmRwLjFfNzQxMDgwMDNORQ==&amp;unique=1677497290&amp;session=49305c2cf7bf8e5ab1ba6b83c8fc70df&amp;hostname=139.28.41.7</t>
  </si>
  <si>
    <t>7,8-Dihydroxycoumarin</t>
  </si>
  <si>
    <t>486-35-1</t>
  </si>
  <si>
    <t>https://sds.chemicalsafety.com/sds/pda/msds/getpdf.ashx?action=msdsdocument&amp;auth=200C200C200C200C2008207A200D2078200C200C200C200C200C200C200C200C200C2008&amp;param1=ZmRwLjFfNjIxNTgyMjNORQ==&amp;unique=1677496714&amp;session=49305c2cf7bf8e5ab1ba6b83c8fc70df&amp;hostname=139.28.41.7</t>
  </si>
  <si>
    <t>7-Hydroxywarfarin</t>
  </si>
  <si>
    <t>17834-03-6</t>
  </si>
  <si>
    <t>https://sds.chemicalsafety.com/sds/pda/msds/getpdf.ashx?action=msdsdocument&amp;auth=200C200C200C200C2008207A200D2078200C200C200C200C200C200C200C200C200C2008&amp;param1=ZmRwLjFfMzMxMTQxMDNORQ==&amp;unique=1676982296&amp;session=23742bc2319efd3fb56ee581bcf57170&amp;hostname=139.28.41.7</t>
  </si>
  <si>
    <t>8-Hydroxywarfarin</t>
  </si>
  <si>
    <t>17834-04-7</t>
  </si>
  <si>
    <t>https://sds.chemicalsafety.com/sds/pda/msds/getpdf.ashx?action=msdsdocument&amp;auth=200C200C200C200C2008207A200D2078200C200C200C200C200C200C200C200C200C2008&amp;param1=ZmRwLjFfNjUxMTQxMDNORQ==&amp;unique=1676982434&amp;session=23742bc2319efd3fb56ee581bcf57170&amp;hostname=139.28.41.7</t>
  </si>
  <si>
    <t>Acid Red 33</t>
  </si>
  <si>
    <t>3567-66-6</t>
  </si>
  <si>
    <t>467.38</t>
  </si>
  <si>
    <t>https://sds.chemicalsafety.com/sds/pda/msds/getpdf.ashx?action=msdsdocument&amp;auth=200C200C200C200C2008207A200D2078200C200C200C200C200C200C200C200C200C2008&amp;param1=ZmRwLjFfNjM3MzMwMDNORQ==&amp;unique=1676995073&amp;session=23742bc2319efd3fb56ee581bcf57170&amp;hostname=139.28.41.7</t>
  </si>
  <si>
    <t>Aluminum</t>
  </si>
  <si>
    <t>7429-90-5</t>
  </si>
  <si>
    <t>26.98</t>
  </si>
  <si>
    <t>https://sds.chemicalsafety.com/sds/pda/msds/getpdf.ashx?action=msdsdocument&amp;auth=200C200C200C200C2008207A200D2078200C200C200C200C200C200C200C200C200C2008&amp;param1=ZmRwLjJfNzkwMjAyMjNORQ==&amp;unique=1677065931&amp;session=21623f89b354e08589e0ade18e06e2bb&amp;hostname=139.28.41.7</t>
  </si>
  <si>
    <t>Allyl hexanoate</t>
  </si>
  <si>
    <t>123-68-2</t>
  </si>
  <si>
    <t>https://sds.chemicalsafety.com/sds/pda/msds/getpdf.ashx?action=msdsdocument&amp;auth=200C200C200C200C2008207A200D2078200C200C200C200C200C200C200C200C200C2008&amp;param1=ZmRwLjFfNjU4MzMwMDNORQ==&amp;unique=1677066174&amp;session=21623f89b354e08589e0ade18e06e2bb&amp;hostname=139.28.41.7</t>
  </si>
  <si>
    <t>Alprazolam</t>
  </si>
  <si>
    <t>28981-97-7</t>
  </si>
  <si>
    <t>308.76</t>
  </si>
  <si>
    <t>https://sds.chemicalsafety.com/sds/pda/msds/getpdf.ashx?action=msdsdocument&amp;auth=200C200C200C200C2008207A200D2078200C200C200C200C200C200C200C200C200C2008&amp;param1=ZmRwLjFfODY4MzMwMDNORQ==&amp;unique=1677066303&amp;session=21623f89b354e08589e0ade18e06e2bb&amp;hostname=139.28.41.7</t>
  </si>
  <si>
    <t>Ammonium hydroxide, 28%</t>
  </si>
  <si>
    <t>1336-21-6</t>
  </si>
  <si>
    <t>35.05</t>
  </si>
  <si>
    <t>https://sds.chemicalsafety.com/sds/pda/msds/getpdf.ashx?action=msdsdocument&amp;auth=200C200C200C200C2008207A200D2078200C200C200C200C200C200C200C200C200C2008&amp;param1=ZmRwLjFfNjM5OTkyMTNORQ==&amp;unique=1677067037&amp;session=21623f89b354e08589e0ade18e06e2bb&amp;hostname=139.28.41.7</t>
  </si>
  <si>
    <t>β-Cyclodextrin, sulfated sodium salt</t>
  </si>
  <si>
    <t>37191-69-8</t>
  </si>
  <si>
    <t>?</t>
  </si>
  <si>
    <t>https://sds.chemicalsafety.com/sds/pda/msds/getpdf.ashx?action=msdsdocument&amp;auth=200C200C200C200C2008207A200D2078200C200C200C200C200C200C200C200C200C2008&amp;param1=ZmRwLjFfNzMwMjc2MDNORQ==&amp;unique=1677108213&amp;session=6ea14deee4aa445e7572ca8b582550dc&amp;hostname=139.28.41.7</t>
  </si>
  <si>
    <t>b-NADPH</t>
  </si>
  <si>
    <t>100929-71-3</t>
  </si>
  <si>
    <t>1142.12</t>
  </si>
  <si>
    <t>https://sds.chemicalsafety.com/sds/pda/msds/getpdf.ashx?action=msdsdocument&amp;auth=200C200C200C200C2008207A200D2078200C200C200C200C200C200C200C200C200C2008&amp;param1=ZmRwLjFfNTU2NTczMjNORQ==&amp;unique=1677149272&amp;session=10158fc67466c96792c3f504b6473b73&amp;hostname=139.28.41.7</t>
  </si>
  <si>
    <t>BRIJ 35</t>
  </si>
  <si>
    <t>9002-92-0</t>
  </si>
  <si>
    <t>1199.56</t>
  </si>
  <si>
    <t>https://sds.chemicalsafety.com/sds/pda/msds/getpdf.ashx?action=msdsdocument&amp;auth=200C200C200C200C2008207A200D2078200C200C200C200C200C200C200C200C200C2008&amp;param1=ZmRwLjFfOTU2MjYzMDNORQ==&amp;unique=1677149450&amp;session=10158fc67466c96792c3f504b6473b73&amp;hostname=139.28.41.7</t>
  </si>
  <si>
    <t>Bromazepam</t>
  </si>
  <si>
    <t>1812-30-2</t>
  </si>
  <si>
    <t>316.2</t>
  </si>
  <si>
    <t>https://sds.chemicalsafety.com/sds/pda/msds/getpdf.ashx?action=msdsdocument&amp;auth=200C200C200C200C2008207A200D2078200C200C200C200C200C200C200C200C200C2008&amp;param1=ZmRwLjFfODc0NTMwMDNORQ==&amp;unique=1677149664&amp;session=10158fc67466c96792c3f504b6473b73&amp;hostname=139.28.41.7</t>
  </si>
  <si>
    <t>Butyl phenylacetate</t>
  </si>
  <si>
    <t>122-43-0</t>
  </si>
  <si>
    <t>192.25</t>
  </si>
  <si>
    <t>https://sds.chemicalsafety.com/sds/pda/msds/getpdf.ashx?action=msdsdocument&amp;auth=200C200C200C200C2008207A200D2078200C200C200C200C200C200C200C200C200C2008&amp;param1=ZmRwLjFfMzM5NzgxMjNORQ==&amp;unique=1677150659&amp;session=10158fc67466c96792c3f504b6473b73&amp;hostname=139.28.41.7</t>
  </si>
  <si>
    <t>Carbon disulfide</t>
  </si>
  <si>
    <t>75-15-0</t>
  </si>
  <si>
    <t>76.14</t>
  </si>
  <si>
    <t>https://sds.chemicalsafety.com/sds/pda/msds/getpdf.ashx?action=msdsdocument&amp;auth=200C200C200C200C2008207A200D2078200C200C200C200C200C200C200C200C200C2008&amp;param1=ZmRwLjFfMzMwODgwMDNORQ==&amp;unique=1677153149&amp;session=10158fc67466c96792c3f504b6473b73&amp;hostname=139.28.41.7</t>
  </si>
  <si>
    <t>Carbon black</t>
  </si>
  <si>
    <t>1333-86-4</t>
  </si>
  <si>
    <t>12.01</t>
  </si>
  <si>
    <t>https://sds.chemicalsafety.com/sds/pda/msds/getpdf.ashx?action=msdsdocument&amp;auth=200C200C200C200C2008207A200D2078200C200C200C200C200C200C200C200C200C2008&amp;param1=ZmRwLjFfOTAzODkyMTNORQ==&amp;unique=1677153388&amp;session=10158fc67466c96792c3f504b6473b73&amp;hostname=139.28.41.7</t>
  </si>
  <si>
    <t>Cesium carbonate</t>
  </si>
  <si>
    <t>534-17-8</t>
  </si>
  <si>
    <t>325.82</t>
  </si>
  <si>
    <t>https://sds.chemicalsafety.com/sds/pda/msds/getpdf.ashx?action=msdsdocument&amp;auth=200C200C200C200C2008207A200D2078200C200C200C200C200C200C200C200C200C2008&amp;param1=ZmRwLjJfNzE3MTQxMjNORQ==&amp;unique=1677156198&amp;session=10158fc67466c96792c3f504b6473b73&amp;hostname=139.28.41.7</t>
  </si>
  <si>
    <t>Chlordiazepoxide</t>
  </si>
  <si>
    <t>58-25-3</t>
  </si>
  <si>
    <t>299.75</t>
  </si>
  <si>
    <t>https://sds.chemicalsafety.com/sds/pda/msds/getpdf.ashx?action=msdsdocument&amp;auth=200C200C200C200C2008207A200D2078200C200C200C200C200C200C200C200C200C2008&amp;param1=ZmRwLjFfNzk1NTQ1MjNORQ==&amp;unique=1677156383&amp;session=10158fc67466c96792c3f504b6473b73&amp;hostname=139.28.41.7</t>
  </si>
  <si>
    <t>Chlorhexidine digluconate</t>
  </si>
  <si>
    <t>18472-51-0</t>
  </si>
  <si>
    <t>897.8</t>
  </si>
  <si>
    <t>https://sds.chemicalsafety.com/sds/pda/msds/getpdf.ashx?action=msdsdocument&amp;auth=200C200C200C200C2008207A200D2078200C200C200C200C200C200C200C200C200C2008&amp;param1=ZmRwLjFfOTI0MzYxMTNORQ==&amp;unique=1677619593&amp;session=2769514b688cb754cd0d8f1507d36947&amp;hostname=139.28.41.7</t>
  </si>
  <si>
    <t>Clonazepam</t>
  </si>
  <si>
    <t>1622-61-3</t>
  </si>
  <si>
    <t>315.71</t>
  </si>
  <si>
    <t>https://sds.chemicalsafety.com/sds/pda/msds/getpdf.ashx?action=msdsdocument&amp;auth=200C200C200C200C2008207A200D2078200C200C200C200C200C200C200C200C200C2008&amp;param1=ZmRwLjFfNDk2MTYzMjNORQ==&amp;unique=1677166637&amp;session=10158fc67466c96792c3f504b6473b73&amp;hostname=139.28.41.7</t>
  </si>
  <si>
    <t>Clorazepate Dipotassium</t>
  </si>
  <si>
    <t>57109-90-7</t>
  </si>
  <si>
    <t>408.92</t>
  </si>
  <si>
    <t>https://sds.chemicalsafety.com/sds/pda/msds/getpdf.ashx?action=msdsdocument&amp;auth=200C200C200C200C2008207A200D2078200C200C200C200C200C200C200C200C200C2008&amp;param1=ZmRwLjFfNzU4NTQ1MjNORQ==&amp;unique=1677166788&amp;session=10158fc67466c96792c3f504b6473b73&amp;hostname=139.28.41.7</t>
  </si>
  <si>
    <t>Copper(II) phthalocyanine</t>
  </si>
  <si>
    <t>147-14-8</t>
  </si>
  <si>
    <t>576.07</t>
  </si>
  <si>
    <t>https://sds.chemicalsafety.com/sds/pda/msds/getpdf.ashx?action=msdsdocument&amp;auth=200C200C200C200C2008207A200D2078200C200C200C200C200C200C200C200C200C2008&amp;param1=ZmRwLjFfNzAzNDQ0MDNORQ==&amp;unique=1677493962&amp;session=49305c2cf7bf8e5ab1ba6b83c8fc70df&amp;hostname=139.28.41.7</t>
  </si>
  <si>
    <t>Coumachlor</t>
  </si>
  <si>
    <t>81-82-3</t>
  </si>
  <si>
    <t>342.77</t>
  </si>
  <si>
    <t>https://sds.chemicalsafety.com/sds/pda/msds/getpdf.ashx?action=msdsdocument&amp;auth=200C200C200C200C2008207A200D2078200C200C200C200C200C200C200C200C200C2008&amp;param1=ZmRwLjFfMzAxMjkxMjNORQ==&amp;unique=1677494199&amp;session=49305c2cf7bf8e5ab1ba6b83c8fc70df&amp;hostname=139.28.41.7</t>
  </si>
  <si>
    <t>Coumafuryl</t>
  </si>
  <si>
    <t>117-52-2</t>
  </si>
  <si>
    <t>298.29</t>
  </si>
  <si>
    <t>https://sds.chemicalsafety.com/sds/pda/msds/getpdf.ashx?action=msdsdocument&amp;auth=200C200C200C200C2008207A200D2078200C200C200C200C200C200C200C200C200C2008&amp;param1=ZmRwLjFfNzIyNjMwMDNORQ==&amp;unique=1677494351&amp;session=49305c2cf7bf8e5ab1ba6b83c8fc70df&amp;hostname=139.28.41.7</t>
  </si>
  <si>
    <t>Coumatetralyl</t>
  </si>
  <si>
    <t>5836-29-3</t>
  </si>
  <si>
    <t>292.33</t>
  </si>
  <si>
    <t>https://sds.chemicalsafety.com/sds/pda/msds/getpdf.ashx?action=msdsdocument&amp;auth=200C200C200C200C2008207A200D2078200C200C200C200C200C200C200C200C200C2008&amp;param1=ZmRwLjFfMDMyNjMwMDNORQ==&amp;unique=1677498036&amp;session=49305c2cf7bf8e5ab1ba6b83c8fc70df&amp;hostname=139.28.41.7</t>
  </si>
  <si>
    <t>Dansyl chloride</t>
  </si>
  <si>
    <t>https://sds.chemicalsafety.com/sds/pda/msds/getpdf.ashx?action=msdsdocument&amp;auth=200C200C200C200C2008207A200D2078200C200C200C200C200C200C200C200C200C2008&amp;param1=ZmRwLjFfODU4MDAzMTNORQ==&amp;unique=1677498790&amp;session=49305c2cf7bf8e5ab1ba6b83c8fc70df&amp;hostname=139.28.41.7</t>
  </si>
  <si>
    <t>Diazepam</t>
  </si>
  <si>
    <t>439-14-5</t>
  </si>
  <si>
    <t>284.7</t>
  </si>
  <si>
    <t>https://sds.chemicalsafety.com/sds/pda/msds/getpdf.ashx?action=msdsdocument&amp;auth=200C200C200C200C2008207A200D2078200C200C200C200C200C200C200C200C200C2008&amp;param1=ZmRwLjFfOTA5MzE0MDNORQ==&amp;unique=1677500032&amp;session=49305c2cf7bf8e5ab1ba6b83c8fc70df&amp;hostname=139.28.41.7</t>
  </si>
  <si>
    <t>Disodium edetate</t>
  </si>
  <si>
    <t>6381-92-6</t>
  </si>
  <si>
    <t>372.24</t>
  </si>
  <si>
    <t>https://sds.chemicalsafety.com/sds/pda/msds/getpdf.ashx?action=msdsdocument&amp;auth=200C200C200C200C2008207A200D2078200C200C200C200C200C200C200C200C200C2008&amp;param1=ZmRwLjFfODg1NDgxMjNORQ==&amp;unique=1677535264&amp;session=f99c59d06bf130d9b71feb3ce96b8ec3&amp;hostname=139.28.41.7</t>
  </si>
  <si>
    <t>Electrolytic iron</t>
  </si>
  <si>
    <t xml:space="preserve">7439-89-6 </t>
  </si>
  <si>
    <t>55.85</t>
  </si>
  <si>
    <t>https://sds.chemicalsafety.com/sds/pda/msds/getpdf.ashx?action=msdsdocument&amp;auth=200C200C200C200C2008207A200D2078200C200C200C200C200C200C200C200C200C2008&amp;param1=ZmRwLjFfMzk0NjAyMjNORQ==&amp;unique=1677667799&amp;session=cee9c3e3124a7c78e3d61a62e6a5f1a2&amp;hostname=139.28.41.7</t>
  </si>
  <si>
    <t>Ergonovine Maleate</t>
  </si>
  <si>
    <t>129-51-1</t>
  </si>
  <si>
    <t>441.48</t>
  </si>
  <si>
    <t>https://sds.chemicalsafety.com/sds/pda/msds/getpdf.ashx?action=msdsdocument&amp;auth=200C200C200C200C2008207A200D2078200C200C200C200C200C200C200C200C200C2008&amp;param1=ZmRwLjFfNTQwNjE0MDNORQ==&amp;unique=1677535674&amp;session=f99c59d06bf130d9b71feb3ce96b8ec3&amp;hostname=139.28.41.7</t>
  </si>
  <si>
    <t>Eriochrome cyanine r</t>
  </si>
  <si>
    <t>3564-18-9</t>
  </si>
  <si>
    <t>536.4</t>
  </si>
  <si>
    <t>https://sds.chemicalsafety.com/sds/pda/msds/getpdf.ashx?action=msdsdocument&amp;auth=200C200C200C200C2008207A200D2078200C200C200C200C200C200C200C200C200C2008&amp;param1=ZmRwLjFfNjg0NDAyMTNORQ==&amp;unique=1677535855&amp;session=f99c59d06bf130d9b71feb3ce96b8ec3&amp;hostname=139.28.41.7</t>
  </si>
  <si>
    <t>Erythromycin</t>
  </si>
  <si>
    <t>114-07-8</t>
  </si>
  <si>
    <t>733.93</t>
  </si>
  <si>
    <t>https://sds.chemicalsafety.com/sds/pda/msds/getpdf.ashx?action=msdsdocument&amp;auth=200C200C200C200C2008207A200D2078200C200C200C200C200C200C200C200C200C2008&amp;param1=ZmRwLjFfNDcwMzgwMDNORQ==&amp;unique=1677535977&amp;session=f99c59d06bf130d9b71feb3ce96b8ec3&amp;hostname=139.28.41.7</t>
  </si>
  <si>
    <t>Estazolam</t>
  </si>
  <si>
    <t>29975-16-4</t>
  </si>
  <si>
    <t>294.74</t>
  </si>
  <si>
    <t>https://sds.chemicalsafety.com/sds/pda/msds/getpdf.ashx?action=msdsdocument&amp;auth=200C200C200C200C2008207A200D2078200C200C200C200C200C200C200C200C200C2008&amp;param1=ZmRwLjFfNDkwMzgwMDNORQ==&amp;unique=1677536152&amp;session=f99c59d06bf130d9b71feb3ce96b8ec3&amp;hostname=139.28.41.7</t>
  </si>
  <si>
    <t>Ethanol</t>
  </si>
  <si>
    <t>64-17-5</t>
  </si>
  <si>
    <t>46.07</t>
  </si>
  <si>
    <t>https://sds.chemicalsafety.com/sds/pda/msds/getpdf.ashx?action=msdsdocument&amp;auth=200C200C200C200C2008207A200D2078200C200C200C200C200C200C200C200C200C2008&amp;param1=ZmRwLjFfODA4MzMwMDNORQ==&amp;unique=1677536363&amp;session=f99c59d06bf130d9b71feb3ce96b8ec3&amp;hostname=139.28.41.7</t>
  </si>
  <si>
    <t>Fast Black K Salt hemi(zinc chloride) salt</t>
  </si>
  <si>
    <t>64071-86-9</t>
  </si>
  <si>
    <t>417.88</t>
  </si>
  <si>
    <t>https://sds.chemicalsafety.com/sds/pda/msds/getpdf.ashx?action=msdsdocument&amp;auth=200C200C200C200C2008207A200D2078200C200C200C200C200C200C200C200C200C2008&amp;param1=ZmRwLjFfNDE3MzQxMDNORQ==&amp;unique=1677584528&amp;session=2769514b688cb754cd0d8f1507d36947&amp;hostname=139.28.41.7</t>
  </si>
  <si>
    <t>Flunitrazepam</t>
  </si>
  <si>
    <t>1622-62-4</t>
  </si>
  <si>
    <t>313.3</t>
  </si>
  <si>
    <t>https://sds.chemicalsafety.com/sds/pda/msds/getpdf.ashx?action=msdsdocument&amp;auth=200C200C200C200C2008207A200D2078200C200C200C200C200C200C200C200C200C2008&amp;param1=ZmRwLjFfMTA2MDQxMjNORQ==&amp;unique=1677618665&amp;session=2769514b688cb754cd0d8f1507d36947&amp;hostname=139.28.41.7</t>
  </si>
  <si>
    <t>Hexadimethrine bromide</t>
  </si>
  <si>
    <t>28728-55-4</t>
  </si>
  <si>
    <t>variable</t>
  </si>
  <si>
    <t>https://www.sigmaaldrich.com/PL/en/sds/sigma/107689</t>
  </si>
  <si>
    <t>Hydrochloric acid, 37% w/w aqueous solution</t>
  </si>
  <si>
    <t>7647-01-0</t>
  </si>
  <si>
    <t>https://sds.chemicalsafety.com/sds/pda/msds/getpdf.ashx?action=msdsdocument&amp;auth=200C200C200C200C2008207A200D2078200C200C200C200C200C200C200C200C200C2008&amp;param1=ZmRwLjFfMTk0MDI2MDNORQ==&amp;unique=1677620673&amp;session=2769514b688cb754cd0d8f1507d36947&amp;hostname=139.28.41.7</t>
  </si>
  <si>
    <t>Hydrogen peroxide, 35% w/w aqueous solution</t>
  </si>
  <si>
    <t>7722-84-1</t>
  </si>
  <si>
    <t>https://sds.chemicalsafety.com/sds/pda/msds/getpdf.ashx?action=msdsdocument&amp;auth=200C200C200C200C2008207A200D2078200C200C200C200C200C200C200C200C200C2008&amp;param1=ZmRwLjFfOTM4MzAzMTNORQ==&amp;unique=1678718991&amp;session=1d3566c261e46de5d6d15d8e915c98bc&amp;hostname=149.156.235.69</t>
  </si>
  <si>
    <t>-Ketamine hydrochloride</t>
  </si>
  <si>
    <t>1867-66-9</t>
  </si>
  <si>
    <t>274.19</t>
  </si>
  <si>
    <t>https://sds.chemicalsafety.com/sds/pda/msds/getpdf.ashx?action=msdsdocument&amp;auth=200C200C200C200C2008207A200D2078200C200C200C200C200C200C200C200C200C2008&amp;param1=ZmRwLjFfNzYwMjgwMDNORQ==&amp;unique=1677668332&amp;session=cee9c3e3124a7c78e3d61a62e6a5f1a2&amp;hostname=139.28.41.7</t>
  </si>
  <si>
    <t>L-Hyoscyamine</t>
  </si>
  <si>
    <t>101-31-5</t>
  </si>
  <si>
    <t>289.4</t>
  </si>
  <si>
    <t>https://sds.chemicalsafety.com/sds/pda/msds/getpdf.ashx?action=msdsdocument&amp;auth=200C200C200C200C2008207A200D2078200C200C200C200C200C200C200C200C200C2008&amp;param1=ZmRwLjFfNDA3MDkwMTNORQ==&amp;unique=1677666988&amp;session=cee9c3e3124a7c78e3d61a62e6a5f1a2&amp;hostname=139.28.41.7</t>
  </si>
  <si>
    <t>Lorazepam</t>
  </si>
  <si>
    <t>846-49-1</t>
  </si>
  <si>
    <t>321.16</t>
  </si>
  <si>
    <t>https://sds.chemicalsafety.com/sds/pda/msds/getpdf.ashx?action=msdsdocument&amp;auth=200C200C200C200C2008207A200D2078200C200C200C200C200C200C200C200C200C2008&amp;param1=ZmRwLjFfODYwMjgwMDNORQ==&amp;unique=1677668698&amp;session=cee9c3e3124a7c78e3d61a62e6a5f1a2&amp;hostname=139.28.41.7</t>
  </si>
  <si>
    <t>Magnesium sulfate hydrate</t>
  </si>
  <si>
    <t>22189-08-8</t>
  </si>
  <si>
    <t>120.37</t>
  </si>
  <si>
    <t>https://sds.chemicalsafety.com/sds/pda/msds/getpdf.ashx?action=msdsdocument&amp;auth=200C200C200C200C2008207A200D2078200C200C200C200C200C200C200C200C200C2008&amp;param1=ZmRwLjJfMzU1MDg2MDNORQ==&amp;unique=1676923928&amp;session=9c1a704466e3bae6447bfa7b329f5889&amp;hostname=78.8.217.118</t>
  </si>
  <si>
    <t>Malachite green chloride</t>
  </si>
  <si>
    <t>569-64-2</t>
  </si>
  <si>
    <t>364.91</t>
  </si>
  <si>
    <t>https://sds.chemicalsafety.com/sds/pda/msds/getpdf.ashx?action=msdsdocument&amp;auth=200C200C200C200C2008207A200D2078200C200C200C200C200C200C200C200C200C2008&amp;param1=ZmRwLjFfMTEzNDgwMDNORQ==&amp;unique=1676926065&amp;session=9c1a704466e3bae6447bfa7b329f5889&amp;hostname=78.8.217.118</t>
  </si>
  <si>
    <t>Maltol</t>
  </si>
  <si>
    <t>118-71-8</t>
  </si>
  <si>
    <t>126.11</t>
  </si>
  <si>
    <t>https://sds.chemicalsafety.com/sds/pda/msds/getpdf.ashx?action=msdsdocument&amp;auth=200C200C200C200C2008207A200D2078200C200C200C200C200C200C200C200C200C2008&amp;param1=ZmRwLjFfNjIzNDgwMDNORQ==&amp;unique=1676926351&amp;session=9c1a704466e3bae6447bfa7b329f5889&amp;hostname=78.8.217.118</t>
  </si>
  <si>
    <t>Methyl eugenol</t>
  </si>
  <si>
    <t>93-15-2</t>
  </si>
  <si>
    <t>https://sds.chemicalsafety.com/sds/pda/msds/getpdf.ashx?action=msdsdocument&amp;auth=200C200C200C200C2008207A200D2078200C200C200C200C200C200C200C200C200C2008&amp;param1=ZmRwLjFfMTE4NDgxMjNORQ==&amp;unique=1676930561&amp;session=9c1a704466e3bae6447bfa7b329f5889&amp;hostname=78.8.217.118</t>
  </si>
  <si>
    <t>Myristicin</t>
  </si>
  <si>
    <t>607-91-0</t>
  </si>
  <si>
    <t>192.21</t>
  </si>
  <si>
    <t>https://sds.chemicalsafety.com/sds/pda/msds/getpdf.ashx?action=msdsdocument&amp;auth=200C200C200C200C2008207A200D2078200C200C200C200C200C200C200C200C200C2008&amp;param1=ZmRwLjFfNTg3NDgwMDNORQ==&amp;unique=1677006774&amp;session=7e72ee6b9a74e6f21cae92cd484df72a&amp;hostname=78.8.217.118</t>
  </si>
  <si>
    <t>n-Amyl acetate</t>
  </si>
  <si>
    <t>628-63-7</t>
  </si>
  <si>
    <t>130.19</t>
  </si>
  <si>
    <t>https://sds.chemicalsafety.com/sds/pda/msds/getpdf.ashx?action=msdsdocument&amp;auth=200C200C200C200C2008207A200D2078200C200C200C200C200C200C200C200C200C2008&amp;param1=ZmRwLjFfNDE3NTEwMDNORQ==&amp;unique=1677008043&amp;session=7e72ee6b9a74e6f21cae92cd484df72a&amp;hostname=78.8.217.118</t>
  </si>
  <si>
    <t>N-Desmethylclozapine</t>
  </si>
  <si>
    <t>6104-71-8</t>
  </si>
  <si>
    <t>312.80</t>
  </si>
  <si>
    <t>https://sds.chemicalsafety.com/sds/pda/msds/getpdf.ashx?action=msdsdocument&amp;auth=200C200C200C200C2008207A200D2078200C200C200C200C200C200C200C200C200C2008&amp;param1=ZmRwLjFfNjA5ODMzMjNORQ==&amp;unique=1677008511&amp;session=7e72ee6b9a74e6f21cae92cd484df72a&amp;hostname=78.8.217.118</t>
  </si>
  <si>
    <t>n-Heptane</t>
  </si>
  <si>
    <t>142-82-5</t>
  </si>
  <si>
    <t>100.20</t>
  </si>
  <si>
    <t>https://sds.chemicalsafety.com/sds/pda/msds/getpdf.ashx?action=msdsdocument&amp;auth=200C200C200C200C2008207A200D2078200C200C200C200C200C200C200C200C200C2008&amp;param1=ZmRwLjJfNjQzNTAzMTNORQ==&amp;unique=1677008799&amp;session=7e72ee6b9a74e6f21cae92cd484df72a&amp;hostname=78.8.217.118</t>
  </si>
  <si>
    <t>Nitrazepam</t>
  </si>
  <si>
    <t>146-22-5</t>
  </si>
  <si>
    <t>281.3</t>
  </si>
  <si>
    <t>https://sds.chemicalsafety.com/sds/pda/msds/getpdf.ashx?action=msdsdocument&amp;auth=200C200C200C200C2008207A200D2078200C200C200C200C200C200C200C200C200C2008&amp;param1=ZmRwLjJfNDI2MDQxMjNORQ==&amp;unique=1677009224&amp;session=7e72ee6b9a74e6f21cae92cd484df72a&amp;hostname=78.8.217.118</t>
  </si>
  <si>
    <t>Nitric Acid</t>
  </si>
  <si>
    <t>7697-37-2</t>
  </si>
  <si>
    <t>63.01</t>
  </si>
  <si>
    <t>Air Liquide</t>
  </si>
  <si>
    <t>https://sds.chemicalsafety.com/sds/pda/msds/getpdf.ashx?action=msdsdocument&amp;auth=200C200C200C200C2008207A200D2078200C200C200C200C200C200C200C200C200C2008&amp;param1=ZmRwLjFfNjQyNTAyMDNORQ==&amp;unique=1677009484&amp;session=7e72ee6b9a74e6f21cae92cd484df72a&amp;hostname=78.8.217.118</t>
  </si>
  <si>
    <t>Norclomipramine hydrochloride</t>
  </si>
  <si>
    <t>303-48-0</t>
  </si>
  <si>
    <t>337.29</t>
  </si>
  <si>
    <t>https://sds.chemicalsafety.com/sds/pda/msds/getpdf.ashx?action=msdsdocument&amp;auth=200C200C200C200C2008207A200D2078200C200C200C200C200C200C200C200C200C2008&amp;param1=ZmRwLjFfMzU0NjYwMDNORQ==&amp;unique=1677010359&amp;session=7e72ee6b9a74e6f21cae92cd484df72a&amp;hostname=78.8.217.118</t>
  </si>
  <si>
    <t>Nordoxepin hydrochloride</t>
  </si>
  <si>
    <t>2887-91-4</t>
  </si>
  <si>
    <t>301.81</t>
  </si>
  <si>
    <t>https://sds.chemicalsafety.com/sds/pda/msds/getpdf.ashx?action=msdsdocument&amp;auth=200C200C200C200C2008207A200D2078200C200C200C200C200C200C200C200C200C2008&amp;param1=ZmRwLjFfNDQwNTgwMDNORQ==&amp;unique=1677010490&amp;session=7e72ee6b9a74e6f21cae92cd484df72a&amp;hostname=78.8.217.118</t>
  </si>
  <si>
    <t>Orange II sodium salt</t>
  </si>
  <si>
    <t>633-96-5</t>
  </si>
  <si>
    <t>350.32</t>
  </si>
  <si>
    <t>https://sds.chemicalsafety.com/sds/pda/msds/getpdf.ashx?action=msdsdocument&amp;auth=200C200C200C200C2008207A200D2078200C200C200C200C200C200C200C200C200C2008&amp;param1=ZmRwLjFfODM5ODc3MDNORQ==&amp;unique=1677013391&amp;session=7e72ee6b9a74e6f21cae92cd484df72a&amp;hostname=78.8.217.118</t>
  </si>
  <si>
    <t>Oxazepam</t>
  </si>
  <si>
    <t>604-75-1</t>
  </si>
  <si>
    <t>286.71</t>
  </si>
  <si>
    <t>https://sds.chemicalsafety.com/sds/pda/msds/getpdf.ashx?action=msdsdocument&amp;auth=200C200C200C200C2008207A200D2078200C200C200C200C200C200C200C200C200C2008&amp;param1=ZmRwLjFfMTUxNzgxMjNORQ==&amp;unique=1677013844&amp;session=7e72ee6b9a74e6f21cae92cd484df72a&amp;hostname=78.8.217.118</t>
  </si>
  <si>
    <t>Patent Blue VF</t>
  </si>
  <si>
    <t>129-17-9</t>
  </si>
  <si>
    <t>566.66</t>
  </si>
  <si>
    <t>https://sds.chemicalsafety.com/sds/pda/msds/getpdf.ashx?action=msdsdocument&amp;auth=200C200C200C200C2008207A200D2078200C200C200C200C200C200C200C200C200C2008&amp;param1=ZmRwLjFfMzg3NzQxMDNORQ==&amp;unique=1677014467&amp;session=7e72ee6b9a74e6f21cae92cd484df72a&amp;hostname=78.8.217.118</t>
  </si>
  <si>
    <t>Phenethyl phenylacetate</t>
  </si>
  <si>
    <t>102-20-5</t>
  </si>
  <si>
    <t>240.30</t>
  </si>
  <si>
    <t>https://sds.chemicalsafety.com/sds/pda/msds/getpdf.ashx?action=msdsdocument&amp;auth=200C200C200C200C2008207A200D2078200C200C200C200C200C200C200C200C200C2008&amp;param1=ZmRwLjFfMDU3ODgxMjNORQ==&amp;unique=1677017138&amp;session=7e72ee6b9a74e6f21cae92cd484df72a&amp;hostname=78.8.217.118</t>
  </si>
  <si>
    <t>Phenethyl cinnamate</t>
  </si>
  <si>
    <t>103-53-7</t>
  </si>
  <si>
    <t>252.31</t>
  </si>
  <si>
    <t>https://sds.chemicalsafety.com/sds/pda/msds/getpdf.ashx?action=msdsdocument&amp;auth=200C200C200C200C2008207A200D2078200C200C200C200C200C200C200C200C200C2008&amp;param1=ZmRwLjFfMjE2MTkxMjNORQ==&amp;unique=1677444750&amp;session=bdf11b8600b42b0c2a10febd77821c6b&amp;hostname=78.8.217.118</t>
  </si>
  <si>
    <t>Prazepam</t>
  </si>
  <si>
    <t>2955-38-6</t>
  </si>
  <si>
    <t>324.80</t>
  </si>
  <si>
    <t>https://sds.chemicalsafety.com/sds/pda/msds/getpdf.ashx?action=msdsdocument&amp;auth=200C200C200C200C2008207A200D2078200C200C200C200C200C200C200C200C200C2008&amp;param1=ZmRwLjFfMDk5OTEyMjNORQ==&amp;unique=1677018958&amp;session=7e72ee6b9a74e6f21cae92cd484df72a&amp;hostname=78.8.217.118</t>
  </si>
  <si>
    <t>Propylene glycol</t>
  </si>
  <si>
    <t>https://sds.chemicalsafety.com/sds/pda/msds/getpdf.ashx?action=msdsdocument&amp;auth=200C200C200C200C2008207A200D2078200C200C200C200C200C200C200C200C200C2008&amp;param1=ZmRwLjFfMTY3MTQxMjNORQ==&amp;unique=1677019767&amp;session=7e72ee6b9a74e6f21cae92cd484df72a&amp;hostname=78.8.217.118</t>
  </si>
  <si>
    <t>Salvinorin B</t>
  </si>
  <si>
    <t>92545-30-7</t>
  </si>
  <si>
    <t>390.43</t>
  </si>
  <si>
    <t>https://sds.chemicalsafety.com/sds/pda/msds/getpdf.ashx?action=msdsdocument&amp;auth=200C200C200C200C2008207A200D2078200C200C200C200C200C200C200C200C200C2008&amp;param1=ZmRwLjFfNjYzNzUzMjNORQ==&amp;unique=1677158446&amp;session=6365fb7a9edc69f8e4517c7c8da680ed&amp;hostname=78.8.217.118</t>
  </si>
  <si>
    <t>Silica gel</t>
  </si>
  <si>
    <t>7631-86-9</t>
  </si>
  <si>
    <t>60.08</t>
  </si>
  <si>
    <t>https://sds.chemicalsafety.com/sds/pda/msds/getpdf.ashx?action=msdsdocument&amp;auth=200C200C200C200C2008207A200D2078200C200C200C200C200C200C200C200C200C2008&amp;param1=ZmRwLjFfOTc0NjAzMTNORQ==&amp;unique=1677158568&amp;session=6365fb7a9edc69f8e4517c7c8da680ed&amp;hostname=78.8.217.118</t>
  </si>
  <si>
    <t>Sodium hydroxide</t>
  </si>
  <si>
    <t>1310-73-2</t>
  </si>
  <si>
    <t>40.00</t>
  </si>
  <si>
    <t>https://sds.chemicalsafety.com/sds/pda/msds/getpdf.ashx?action=msdsdocument&amp;auth=200C200C200C200C2008207A200D2078200C200C200C200C200C200C200C200C200C2008&amp;param1=ZmRwLjFfODU4Nzc2MDNORQ==&amp;unique=1677161827&amp;session=6365fb7a9edc69f8e4517c7c8da680ed&amp;hostname=78.8.217.118</t>
  </si>
  <si>
    <t>Sodium phosphate dibasic</t>
  </si>
  <si>
    <t>7558-79-4</t>
  </si>
  <si>
    <t>141.96</t>
  </si>
  <si>
    <t>https://sds.chemicalsafety.com/sds/pda/msds/getpdf.ashx?action=msdsdocument&amp;auth=200C200C200C200C2008207A200D2078200C200C200C200C200C200C200C200C200C2008&amp;param1=ZmRwLjdfNzkyNjgxMjNORQ==&amp;unique=1677162960&amp;session=6365fb7a9edc69f8e4517c7c8da680ed&amp;hostname=78.8.217.118</t>
  </si>
  <si>
    <t>Sodium phosphate monobasic</t>
  </si>
  <si>
    <t>7558-80-7</t>
  </si>
  <si>
    <t>119.98</t>
  </si>
  <si>
    <t>https://sds.chemicalsafety.com/sds/pda/msds/getpdf.ashx?action=msdsdocument&amp;auth=200C200C200C200C2008207A200D2078200C200C200C200C200C200C200C200C200C2008&amp;param1=ZmRwLjFfOTU1ODYwMDNORQ==&amp;unique=1677433288&amp;session=bdf11b8600b42b0c2a10febd77821c6b&amp;hostname=78.8.217.118</t>
  </si>
  <si>
    <t>Sodium taurodeoxycholate hydrate</t>
  </si>
  <si>
    <t>207737-97-1</t>
  </si>
  <si>
    <t>521.69</t>
  </si>
  <si>
    <t>https://sds.chemicalsafety.com/sds/pda/msds/getpdf.ashx?action=msdsdocument&amp;auth=200C200C200C200C2008207A200D2078200C200C200C200C200C200C200C200C200C2008&amp;param1=ZmRwLjFfOTI0NTgxMjNORQ==&amp;unique=1677436569&amp;session=bdf11b8600b42b0c2a10febd77821c6b&amp;hostname=78.8.217.118</t>
  </si>
  <si>
    <t>Sodium tripolyphosphate</t>
  </si>
  <si>
    <t>7758-29-4</t>
  </si>
  <si>
    <t>https://sds.chemicalsafety.com/sds/pda/msds/getpdf.ashx?action=msdsdocument&amp;auth=200C200C200C200C2008207A200D2078200C200C200C200C200C200C200C200C200C2008&amp;param1=ZmRwLjFfOTUxMjAxMDNORQ==&amp;unique=1677434516&amp;session=bdf11b8600b42b0c2a10febd77821c6b&amp;hostname=78.8.217.118</t>
  </si>
  <si>
    <t>Strontium nitrate</t>
  </si>
  <si>
    <t>10042-76-9</t>
  </si>
  <si>
    <t>211.63</t>
  </si>
  <si>
    <t>https://sds.chemicalsafety.com/sds/pda/msds/getpdf.ashx?action=msdsdocument&amp;auth=200C200C200C200C2008207A200D2078200C200C200C200C200C200C200C200C200C2008&amp;param1=ZmRwLjFfODk0OTI2MDNORQ==&amp;unique=1677074208&amp;session=6ea14deee4aa445e7572ca8b582550dc&amp;hostname=139.28.41.7</t>
  </si>
  <si>
    <t>Sudan Blue II</t>
  </si>
  <si>
    <t>17354-14-2</t>
  </si>
  <si>
    <t>350.45</t>
  </si>
  <si>
    <t>https://sds.chemicalsafety.com/sds/pda/msds/getpdf.ashx?action=msdsdocument&amp;auth=200C200C200C200C2008207A200D2078200C200C200C200C200C200C200C200C200C2008&amp;param1=ZmRwLjJfNzYwNzE0MDNORQ==&amp;unique=1677434872&amp;session=bdf11b8600b42b0c2a10febd77821c6b&amp;hostname=78.8.217.118</t>
  </si>
  <si>
    <t>Tartaric acid</t>
  </si>
  <si>
    <t>87-69-4</t>
  </si>
  <si>
    <t>150.09</t>
  </si>
  <si>
    <t>https://sds.chemicalsafety.com/sds/pda/msds/getpdf.ashx?action=msdsdocument&amp;auth=200C200C200C200C2008207A200D2078200C200C200C200C200C200C200C200C200C2008&amp;param1=ZmRwLjFfMzY1NjgwMDNORQ==&amp;unique=1677436318&amp;session=bdf11b8600b42b0c2a10febd77821c6b&amp;hostname=78.8.217.118</t>
  </si>
  <si>
    <t>Temazepam</t>
  </si>
  <si>
    <t>846-50-4</t>
  </si>
  <si>
    <t>300.7</t>
  </si>
  <si>
    <t>https://sds.chemicalsafety.com/sds/pda/msds/getpdf.ashx?action=msdsdocument&amp;auth=200C200C200C200C2008207A200D2078200C200C200C200C200C200C200C200C200C2008&amp;param1=ZmRwLjFfODM4OTkxMjNORQ==&amp;unique=1677436728&amp;session=bdf11b8600b42b0c2a10febd77821c6b&amp;hostname=78.8.217.118</t>
  </si>
  <si>
    <t>Trimethyltetradecylammonium bromide</t>
  </si>
  <si>
    <t>1119-97-7</t>
  </si>
  <si>
    <t>336.41</t>
  </si>
  <si>
    <t>https://sds.chemicalsafety.com/sds/pda/msds/getpdf.ashx?action=msdsdocument&amp;auth=200C200C200C200C2008207A200D2078200C200C200C200C200C200C200C200C200C2008&amp;param1=ZmRwLjFfNTE2ODgxMjNORQ==&amp;unique=1677437277&amp;session=bdf11b8600b42b0c2a10febd77821c6b&amp;hostname=78.8.217.118</t>
  </si>
  <si>
    <t>Thioridazine</t>
  </si>
  <si>
    <t>50-52-2</t>
  </si>
  <si>
    <t>370.57</t>
  </si>
  <si>
    <t>https://sds.chemicalsafety.com/sds/pda/msds/getpdf.ashx?action=msdsdocument&amp;auth=200C200C200C200C2008207A200D2078200C200C200C200C200C200C200C200C200C2008&amp;param1=ZmRwLjFfOTQ5NzQ1MjNORQ==&amp;unique=1677438170&amp;session=bdf11b8600b42b0c2a10febd77821c6b&amp;hostname=78.8.217.118</t>
  </si>
  <si>
    <t>Umbelliferone</t>
  </si>
  <si>
    <t>93-35-6</t>
  </si>
  <si>
    <t>https://sds.chemicalsafety.com/sds/pda/msds/getpdf.ashx?action=msdsdocument&amp;auth=200C200C200C200C2008207A200D2078200C200C200C200C200C200C200C200C200C2008&amp;param1=ZmRwLjFfMDEwODgxMjNORQ==&amp;unique=1677442350&amp;session=bdf11b8600b42b0c2a10febd77821c6b&amp;hostname=78.8.217.118</t>
  </si>
  <si>
    <t>Victoria Blue B</t>
  </si>
  <si>
    <t>2580-56-5</t>
  </si>
  <si>
    <t>506.09</t>
  </si>
  <si>
    <t>Fisher Scientific</t>
  </si>
  <si>
    <t>https://sds.chemicalsafety.com/sds/pda/msds/getpdf.ashx?action=msdsdocument&amp;auth=200C200C200C200C2008207A200D2078200C200C200C200C200C200C200C200C200C2008&amp;param1=ZmRwLjFfOTYwMTEwMDNORQ==&amp;unique=1677443902&amp;session=bdf11b8600b42b0c2a10febd77821c6b&amp;hostname=78.8.217.118</t>
  </si>
  <si>
    <t>Warfarin</t>
  </si>
  <si>
    <t>81-81-2</t>
  </si>
  <si>
    <t>https://sds.chemicalsafety.com/sds/pda/msds/getpdf.ashx?action=msdsdocument&amp;auth=200C200C200C200C2008207A200D2078200C200C200C200C200C200C200C200C200C2008&amp;param1=ZmRwLjJfMjgyNzgwMDNORQ==&amp;unique=1677444009&amp;session=bdf11b8600b42b0c2a10febd77821c6b&amp;hostname=78.8.217.118</t>
  </si>
  <si>
    <t>Zinc</t>
  </si>
  <si>
    <t>7440-66-6</t>
  </si>
  <si>
    <t>65.39</t>
  </si>
  <si>
    <t>https://sds.chemicalsafety.com/sds/pda/msds/getpdf.ashx?action=msdsdocument&amp;auth=200C200C200C200C2008207A200D2078200C200C200C200C200C200C200C200C200C2008&amp;param1=ZmRwLjNfNDcxMDg2MDNORQ==&amp;unique=1677444600&amp;session=bdf11b8600b42b0c2a10febd77821c6b&amp;hostname=78.8.217.118</t>
  </si>
  <si>
    <t>(2-Hydroxyethyl)-beta-cyclodextrin</t>
  </si>
  <si>
    <t>128446-32-2</t>
  </si>
  <si>
    <t>1443.4</t>
  </si>
  <si>
    <t>https://sds.chemicalsafety.com/sds/pda/msds/getpdf.ashx?action=msdsdocument&amp;auth=200C200C200C200C2008207A200D2078200C200C200C200C200C200C200C200C200C2008&amp;param1=ZmRwLjFfMzE4OTIwMTNORQ==&amp;unique=1677528341&amp;session=196cbe312fdaa5177aa60b1a0780f7ae&amp;hostname=78.8.217.118</t>
  </si>
  <si>
    <t>(2-Hydroxypropyl)-α-cyclodextrin</t>
  </si>
  <si>
    <t>128446-33-3</t>
  </si>
  <si>
    <t>https://sds.chemicalsafety.com/sds/pda/msds/getpdf.ashx?action=msdsdocument&amp;auth=200C200C200C200C2008207A200D2078200C200C200C200C200C200C200C200C200C2008&amp;param1=ZmRwLjFfMTAyNzU2MDNORQ==&amp;unique=1677528457&amp;session=196cbe312fdaa5177aa60b1a0780f7ae&amp;hostname=78.8.217.118</t>
  </si>
  <si>
    <t>Sodium 1-hexanesulfonate monohydrate</t>
  </si>
  <si>
    <t>207300-91-2</t>
  </si>
  <si>
    <t>206.24</t>
  </si>
  <si>
    <t>https://sds.chemicalsafety.com/sds/pda/msds/getpdf.ashx?action=msdsdocument&amp;auth=200C200C200C200C2008207A200D2078200C200C200C200C200C200C200C200C200C2008&amp;param1=ZmRwLjFfMzIzODYwMDNORQ==&amp;unique=1677529374&amp;session=196cbe312fdaa5177aa60b1a0780f7ae&amp;hostname=78.8.217.118</t>
  </si>
  <si>
    <t>3-Cyano-7-hydroxy-4-methylcoumarin</t>
  </si>
  <si>
    <t>2829-46-1</t>
  </si>
  <si>
    <t>201.18</t>
  </si>
  <si>
    <t>https://sds.chemicalsafety.com/sds/pda/msds/getpdf.ashx?action=msdsdocument&amp;auth=200C200C200C200C2008207A200D2078200C200C200C200C200C200C200C200C200C2008&amp;param1=ZmRwLjFfNTE4MzQwMDNORQ==&amp;unique=1677529616&amp;session=196cbe312fdaa5177aa60b1a0780f7ae&amp;hostname=78.8.217.118</t>
  </si>
  <si>
    <t>3-Cyano-7-hydroxycoumarin</t>
  </si>
  <si>
    <t>19088-73-4</t>
  </si>
  <si>
    <t>187.2</t>
  </si>
  <si>
    <t>https://sds.chemicalsafety.com/sds/pda/msds/getpdf.ashx?action=msdsdocument&amp;auth=200C200C200C200C2008207A200D2078200C200C200C200C200C200C200C200C200C2008&amp;param1=ZmRwLjFfMzE5NzkxMTNORQ==&amp;unique=1677529749&amp;session=196cbe312fdaa5177aa60b1a0780f7ae&amp;hostname=78.8.217.118</t>
  </si>
  <si>
    <t>C-Methylcalix[4]resorcinarene</t>
  </si>
  <si>
    <t>65338-98-9</t>
  </si>
  <si>
    <t>544.6</t>
  </si>
  <si>
    <t>https://sds.chemicalsafety.com/sds/pda/msds/getpdf.ashx?action=msdsdocument&amp;auth=200C200C200C200C2008207A200D2078200C200C200C200C200C200C200C200C200C2008&amp;param1=ZmRwLjFfNDk0NTY0MjNORQ==&amp;unique=1677534683&amp;session=196cbe312fdaa5177aa60b1a0780f7ae&amp;hostname=78.8.217.118</t>
  </si>
  <si>
    <t>Cucurbituril</t>
  </si>
  <si>
    <t>80262-44-8</t>
  </si>
  <si>
    <t>996.8</t>
  </si>
  <si>
    <t>https://sds.chemicalsafety.com/sds/pda/msds/getpdf.ashx?action=msdsdocument&amp;auth=200C200C200C200C2008207A200D2078200C200C200C200C200C200C200C200C200C2008&amp;param1=ZmRwLjFfNzE3NjMxMjNORQ==&amp;unique=1677534763&amp;session=196cbe312fdaa5177aa60b1a0780f7ae&amp;hostname=78.8.217.118</t>
  </si>
  <si>
    <t>Heptakis(2,6-di-O-methyl)-β-cyclodextrin</t>
  </si>
  <si>
    <t>51166-71-3</t>
  </si>
  <si>
    <t>1331.36</t>
  </si>
  <si>
    <t>https://sds.chemicalsafety.com/sds/pda/msds/getpdf.ashx?action=msdsdocument&amp;auth=200C200C200C200C2008207A200D2078200C200C200C200C200C200C200C200C200C2008&amp;param1=ZmRwLjFfNTMxNzc2MDNORQ==&amp;unique=1677595833&amp;session=2c544a1300c519092899afa4112f269c&amp;hostname=78.8.217.118</t>
  </si>
  <si>
    <t>Sulfuric acid</t>
  </si>
  <si>
    <t>7664-93-9</t>
  </si>
  <si>
    <t>98.08</t>
  </si>
  <si>
    <t>https://sds.chemicalsafety.com/sds/pda/msds/getpdf.ashx?action=msdsdocument&amp;auth=200C200C200C200C2008207A200D2078200C200C200C200C200C200C200C200C200C2008&amp;param1=ZmRwLjFfNjgwMjAyMjNORQ==&amp;unique=1677950412&amp;session=0e1da735f43fe643971f4dc37256385c&amp;hostname=78.8.217.118</t>
  </si>
  <si>
    <t>Sodium phosphate dibasic dodecahydrate</t>
  </si>
  <si>
    <t>10039-32-4</t>
  </si>
  <si>
    <t>358.14</t>
  </si>
  <si>
    <t>https://sds.chemicalsafety.com/sds/pda/msds/getpdf.ashx?action=msdsdocument&amp;auth=200C200C200C200C2008207A200D2078200C200C200C200C200C200C200C200C200C2008&amp;param1=ZmRwLjFfNjY4MzgxMjNORQ==&amp;unique=1677959108&amp;session=0e1da735f43fe643971f4dc37256385c&amp;hostname=78.8.217.118</t>
  </si>
  <si>
    <t>Magnesium chloride hexahydrate</t>
  </si>
  <si>
    <t>7791-18-6</t>
  </si>
  <si>
    <t>203.30</t>
  </si>
  <si>
    <t>https://sds.chemicalsafety.com/sds/pda/msds/getpdf.ashx?action=msdsdocument&amp;auth=200C200C200C200C2008207A200D2078200C200C200C200C200C200C200C200C200C2008&amp;param1=ZmRwLjFfMzY0NjgxMjNORQ==&amp;unique=1677961183&amp;session=0e1da735f43fe643971f4dc37256385c&amp;hostname=78.8.217.118</t>
  </si>
  <si>
    <t>Ammonium nitrate</t>
  </si>
  <si>
    <t>6484-52-2</t>
  </si>
  <si>
    <t>80.04</t>
  </si>
  <si>
    <t>https://sds.chemicalsafety.com/sds/pda/msds/getpdf.ashx?action=msdsdocument&amp;auth=200C200C200C200C2008207A200D2078200C200C200C200C200C200C200C200C200C2008&amp;param1=ZmRwLjFfMTcwOTI2MDNORQ==&amp;unique=1678024047&amp;session=60679ec97dfd8e96885c0cbe0e61b143&amp;hostname=139.28.41.7</t>
  </si>
  <si>
    <t>Cobalt(II) nitrate hexahydrate</t>
  </si>
  <si>
    <t>10026-22-9</t>
  </si>
  <si>
    <t>291.03</t>
  </si>
  <si>
    <t>https://sds.chemicalsafety.com/sds/pda/msds/getpdf.ashx?action=msdsdocument&amp;auth=200C200C200C200C2008207A200D2078200C200C200C200C200C200C200C200C200C2008&amp;param1=ZmRwLjFfMDIzNDgxMjNORQ==&amp;unique=1678024185&amp;session=60679ec97dfd8e96885c0cbe0e61b143&amp;hostname=139.28.41.7</t>
  </si>
  <si>
    <t>Sodium hydrosulfite</t>
  </si>
  <si>
    <t>7775-14-6</t>
  </si>
  <si>
    <t>174.11</t>
  </si>
  <si>
    <t>https://sds.chemicalsafety.com/sds/pda/msds/getpdf.ashx?action=msdsdocument&amp;auth=200C200C200C200C2008207A200D2078200C200C200C200C200C200C200C200C200C2008&amp;param1=ZmRwLjFfOTc0ODYwMDNORQ==&amp;unique=1678028146&amp;session=60679ec97dfd8e96885c0cbe0e61b143&amp;hostname=139.28.41.7</t>
  </si>
  <si>
    <t>Albumin</t>
  </si>
  <si>
    <t>9048-46-8</t>
  </si>
  <si>
    <t>https://sds.chemicalsafety.com/sds/pda/msds/getpdf.ashx?action=msdsdocument&amp;auth=200C200C200C200C2008207A200D2078200C200C200C200C200C200C200C200C200C2008&amp;param1=ZmRwLjFfMDM3Nzg1MDNORQ==&amp;unique=1678028537&amp;session=60679ec97dfd8e96885c0cbe0e61b143&amp;hostname=139.28.41.7</t>
  </si>
  <si>
    <t>Amyltriethylammonium bis(trifluoromethanesulfonyl)imide</t>
  </si>
  <si>
    <t>906478-91-9</t>
  </si>
  <si>
    <t>452.5</t>
  </si>
  <si>
    <t>https://sds.chemicalsafety.com/sds/pda/msds/getpdf.ashx?action=msdsdocument&amp;auth=200C200C200C200C2008207A200D2078200C200C200C200C200C200C200C200C200C2008&amp;param1=ZmRwLjFfNTI4MjcxMTNORQ==&amp;unique=1677962720&amp;session=0e1da735f43fe643971f4dc37256385c&amp;hostname=78.8.217.118</t>
  </si>
  <si>
    <t>Butyltrimethylammonium bis(trifluoromethylsulfonyl)imide</t>
  </si>
  <si>
    <t>258273-75-5</t>
  </si>
  <si>
    <t>396.37</t>
  </si>
  <si>
    <t>https://sds.chemicalsafety.com/sds/pda/msds/getpdf.ashx?action=msdsdocument&amp;auth=200C200C200C200C2008207A200D2078200C200C200C200C200C200C200C200C200C2008&amp;param1=ZmRwLjFfOTg0OTg2MDNORQ==&amp;unique=1677962861&amp;session=0e1da735f43fe643971f4dc37256385c&amp;hostname=78.8.217.118</t>
  </si>
  <si>
    <t>Benzyl(ethyl)dimethylammonium bis(trifluoromethanesulfonyl)imide</t>
  </si>
  <si>
    <t>1186103-43-4</t>
  </si>
  <si>
    <t>444.4</t>
  </si>
  <si>
    <t>https://sds.chemicalsafety.com/sds/pda/msds/getpdf.ashx?action=msdsdocument&amp;auth=200C200C200C200C2008207A200D2078200C200C200C200C200C200C200C200C200C2008&amp;param1=ZmRwLjFfMDYxODAyMTNORQ==&amp;unique=1677963092&amp;session=0e1da735f43fe643971f4dc37256385c&amp;hostname=78.8.217.118</t>
  </si>
  <si>
    <t>Cyclohexyltrimethylammonium bis(trifluoromethanesulfonyl)imide</t>
  </si>
  <si>
    <t>952155-74-7</t>
  </si>
  <si>
    <t>422.4</t>
  </si>
  <si>
    <t>https://sds.chemicalsafety.com/sds/pda/msds/getpdf.ashx?action=msdsdocument&amp;auth=200C200C200C200C2008207A200D2078200C200C200C200C200C200C200C200C200C2008&amp;param1=ZmRwLjFfNTgxODkxMTNORQ==&amp;unique=1677963162&amp;session=0e1da735f43fe643971f4dc37256385c&amp;hostname=78.8.217.118</t>
  </si>
  <si>
    <t>Diethyl(methyl)propylammonium bis(fluorosulfonyl)imide</t>
  </si>
  <si>
    <t>1235234-32-8</t>
  </si>
  <si>
    <t>310.4</t>
  </si>
  <si>
    <t>https://sds.chemicalsafety.com/sds/pda/msds/getpdf.ashx?action=msdsdocument&amp;auth=200C200C200C200C2008207A200D2078200C200C200C200C200C200C200C200C200C2008&amp;param1=ZmRwLjFfODA0MTEyMTNORQ==&amp;unique=1677963249&amp;session=0e1da735f43fe643971f4dc37256385c&amp;hostname=78.8.217.118</t>
  </si>
  <si>
    <t>N,N-Diethyl-n-methyl-n-(2-methoxyethyl)ammoniumimidodisulfuryl fluoride</t>
  </si>
  <si>
    <t>1079129-48-8</t>
  </si>
  <si>
    <t>326.4</t>
  </si>
  <si>
    <t>https://sds.chemicalsafety.com/sds/pda/msds/getpdf.ashx?action=msdsdocument&amp;auth=200C200C200C200C2008207A200D2078200C200C200C200C200C200C200C200C200C2008&amp;param1=ZmRwLjFfMDAxNzkxMTNORQ==&amp;unique=1677963317&amp;session=0e1da735f43fe643971f4dc37256385c&amp;hostname=78.8.217.118</t>
  </si>
  <si>
    <t>Ethyl(2-methoxyethyl)dimethylammonium bis(fluorosulfonyl)imide</t>
  </si>
  <si>
    <t>1235234-35-1</t>
  </si>
  <si>
    <t>312.4</t>
  </si>
  <si>
    <t>https://sds.chemicalsafety.com/sds/pda/msds/getpdf.ashx?action=msdsdocument&amp;auth=200C200C200C200C2008207A200D2078200C200C200C200C200C200C200C200C200C2008&amp;param1=ZmRwLjFfNjUyODAyMTNORQ==&amp;unique=1677963374&amp;session=0e1da735f43fe643971f4dc37256385c&amp;hostname=78.8.217.118</t>
  </si>
  <si>
    <t>Ethyl(2-methoxyethyl)dimethylammonium bis(trifluoromethanesulfonyl)i</t>
  </si>
  <si>
    <t>557788-37-1</t>
  </si>
  <si>
    <t>412.4</t>
  </si>
  <si>
    <t>https://sds.chemicalsafety.com/sds/pda/msds/getpdf.ashx?action=msdsdocument&amp;auth=200C200C200C200C2008207A200D2078200C200C200C200C200C200C200C200C200C2008&amp;param1=ZmRwLjFfODA1MDEyMTNORQ==&amp;unique=1677963433&amp;session=0e1da735f43fe643971f4dc37256385c&amp;hostname=78.8.217.118</t>
  </si>
  <si>
    <t>Ethyl(3-methoxypropyl)dimethylammonium bis(trifluoromethanesulfonyl)imide</t>
  </si>
  <si>
    <t>1373334-05-4</t>
  </si>
  <si>
    <t>426.4</t>
  </si>
  <si>
    <t>https://sds.chemicalsafety.com/sds/pda/msds/getpdf.ashx?action=msdsdocument&amp;auth=200C200C200C200C2008207A200D2078200C200C200C200C200C200C200C200C200C2008&amp;param1=ZmRwLjFfMjcyMTEyMTNORQ==&amp;unique=1677963485&amp;session=0e1da735f43fe643971f4dc37256385c&amp;hostname=78.8.217.118</t>
  </si>
  <si>
    <t>Ethyl(dimethyl)(2-phenylethyl)ammonium bis(trifluoromethanesulfonyl)imide</t>
  </si>
  <si>
    <t>1804970-28-2</t>
  </si>
  <si>
    <t>458.4</t>
  </si>
  <si>
    <t>https://sds.chemicalsafety.com/sds/pda/msds/getpdf.ashx?action=msdsdocument&amp;auth=200C200C200C200C2008207A200D2078200C200C200C200C200C200C200C200C200C2008&amp;param1=ZmRwLjFfMTAzODEwMTNORQ==&amp;unique=1677963614&amp;session=0e1da735f43fe643971f4dc37256385c&amp;hostname=78.8.217.118</t>
  </si>
  <si>
    <t>Tetra-n-octylammonium iodide</t>
  </si>
  <si>
    <t>16829-91-7</t>
  </si>
  <si>
    <t>593.8</t>
  </si>
  <si>
    <t>https://sds.chemicalsafety.com/sds/pda/msds/getpdf.ashx?action=msdsdocument&amp;auth=200C200C200C200C2008207A200D2078200C200C200C200C200C200C200C200C200C2008&amp;param1=ZmRwLjFfODQ4NTYxMTNORQ==&amp;unique=1677964821&amp;session=0e1da735f43fe643971f4dc37256385c&amp;hostname=78.8.217.118</t>
  </si>
  <si>
    <t>Tetrapentylammonium chloride</t>
  </si>
  <si>
    <t>4965-17-7</t>
  </si>
  <si>
    <t>334.02</t>
  </si>
  <si>
    <t>https://sds.chemicalsafety.com/sds/pda/msds/getpdf.ashx?action=msdsdocument&amp;auth=200C200C200C200C2008207A200D2078200C200C200C200C200C200C200C200C200C2008&amp;param1=ZmRwLjFfMTQ1ODc2MDNORQ==&amp;unique=1677965468&amp;session=0e1da735f43fe643971f4dc37256385c&amp;hostname=78.8.217.118</t>
  </si>
  <si>
    <t>Tetrahexylammonium bromide</t>
  </si>
  <si>
    <t>4328-13-6</t>
  </si>
  <si>
    <t>434.58</t>
  </si>
  <si>
    <t>https://sds.chemicalsafety.com/sds/pda/msds/getpdf.ashx?action=msdsdocument&amp;auth=200C200C200C200C2008207A200D2078200C200C200C200C200C200C200C200C200C2008&amp;param1=ZmRwLjFfOTUxODgxMjNORQ==&amp;unique=1677965794&amp;session=0e1da735f43fe643971f4dc37256385c&amp;hostname=78.8.217.118</t>
  </si>
  <si>
    <t>Tributylmethylammonium bis(trifluoromethanesulfonyl)imide</t>
  </si>
  <si>
    <t>405514-94-5</t>
  </si>
  <si>
    <t>480.5</t>
  </si>
  <si>
    <t>https://sds.chemicalsafety.com/sds/pda/msds/getpdf.ashx?action=msdsdocument&amp;auth=200C200C200C200C2008207A200D2078200C200C200C200C200C200C200C200C200C2008&amp;param1=ZmRwLjFfMjk1OTYxMTNORQ==&amp;unique=1677966799&amp;session=0e1da735f43fe643971f4dc37256385c&amp;hostname=78.8.217.118</t>
  </si>
  <si>
    <t>Trimethylpropylammonium bis(trifluoromethanesulfonyl)imide</t>
  </si>
  <si>
    <t>268536-05-6</t>
  </si>
  <si>
    <t>382.3</t>
  </si>
  <si>
    <t>https://sds.chemicalsafety.com/sds/pda/msds/getpdf.ashx?action=msdsdocument&amp;auth=200C200C200C200C2008207A200D2078200C200C200C200C200C200C200C200C200C2008&amp;param1=ZmRwLjFfNDE0MjcxMTNORQ==&amp;unique=1677966996&amp;session=0e1da735f43fe643971f4dc37256385c&amp;hostname=78.8.217.118</t>
  </si>
  <si>
    <t>Tributyl(methyl)ammonium dicyanamide</t>
  </si>
  <si>
    <t>1262230-03-4</t>
  </si>
  <si>
    <t>266.4</t>
  </si>
  <si>
    <t>https://sds.chemicalsafety.com/sds/pda/msds/getpdf.ashx?action=msdsdocument&amp;auth=200C200C200C200C2008207A200D2078200C200C200C200C200C200C200C200C200C2008&amp;param1=ZmRwLjFfNDMxMTEyMTNORQ==&amp;unique=1677967053&amp;session=0e1da735f43fe643971f4dc37256385c&amp;hostname=78.8.217.118</t>
  </si>
  <si>
    <t>Methyltributylammonium iodide</t>
  </si>
  <si>
    <t>3085-79-8</t>
  </si>
  <si>
    <t>327.3</t>
  </si>
  <si>
    <t>https://sds.chemicalsafety.com/sds/pda/msds/getpdf.ashx?action=msdsdocument&amp;auth=200C200C200C200C2008207A200D2078200C200C200C200C200C200C200C200C200C2008&amp;param1=ZmRwLjFfNzkzMjMwMTNORQ==&amp;unique=1677967273&amp;session=0e1da735f43fe643971f4dc37256385c&amp;hostname=78.8.217.118</t>
  </si>
  <si>
    <t>1-Methylimidazolium bromide</t>
  </si>
  <si>
    <t>101023-58-9</t>
  </si>
  <si>
    <t>163.0</t>
  </si>
  <si>
    <t>https://sds.chemicalsafety.com/sds/pda/msds/getpdf.ashx?action=msdsdocument&amp;auth=200C200C200C200C2008207A200D2078200C200C200C200C200C200C200C200C200C2008&amp;param1=ZmRwLjFfMDUyODMwMTNORQ==&amp;unique=1677967329&amp;session=0e1da735f43fe643971f4dc37256385c&amp;hostname=78.8.217.118</t>
  </si>
  <si>
    <t>1-Methylimidazolium trifluoromethanesulfonate</t>
  </si>
  <si>
    <t>99257-94-0</t>
  </si>
  <si>
    <t>232.2</t>
  </si>
  <si>
    <t>https://sds.chemicalsafety.com/sds/pda/msds/getpdf.ashx?action=msdsdocument&amp;auth=200C200C200C200C2008207A200D2078200C200C200C200C200C200C200C200C200C2008&amp;param1=ZmRwLjFfNjk1NzAwMTNORQ==&amp;unique=1677967379&amp;session=0e1da735f43fe643971f4dc37256385c&amp;hostname=78.8.217.118</t>
  </si>
  <si>
    <t>1-Methylimidazole bis(trifluoromethanesulfonyl)imide</t>
  </si>
  <si>
    <t>353239-08-4</t>
  </si>
  <si>
    <t>363.3</t>
  </si>
  <si>
    <t>https://sds.chemicalsafety.com/sds/pda/msds/getpdf.ashx?action=msdsdocument&amp;auth=200C200C200C200C2008207A200D2078200C200C200C200C200C200C200C200C200C2008&amp;param1=ZmRwLjFfODU4MDkwMTNORQ==&amp;unique=1677967430&amp;session=0e1da735f43fe643971f4dc37256385c&amp;hostname=78.8.217.118</t>
  </si>
  <si>
    <t>1-Vinylimidazolium bis(trifluoromethanesulfonyl)imide</t>
  </si>
  <si>
    <t>1013027-27-4</t>
  </si>
  <si>
    <t>375.3</t>
  </si>
  <si>
    <t>https://sds.chemicalsafety.com/sds/pda/msds/getpdf.ashx?action=msdsdocument&amp;auth=200C200C200C200C2008207A200D2078200C200C200C200C200C200C200C200C200C2008&amp;param1=ZmRwLjFfNDQ2ODAyMTNORQ==&amp;unique=1677967498&amp;session=0e1da735f43fe643971f4dc37256385c&amp;hostname=78.8.217.118</t>
  </si>
  <si>
    <t>1-Allyl-3-methylimidazolium bis(trifluoromethylsulfonyl)imide</t>
  </si>
  <si>
    <t>655249-87-9</t>
  </si>
  <si>
    <t>403.3</t>
  </si>
  <si>
    <t>https://sds.chemicalsafety.com/sds/pda/msds/getpdf.ashx?action=msdsdocument&amp;auth=200C200C200C200C2008207A200D2078200C200C200C200C200C200C200C200C200C2008&amp;param1=ZmRwLjFfMTI0MjcxMTNORQ==&amp;unique=1677967657&amp;session=0e1da735f43fe643971f4dc37256385c&amp;hostname=78.8.217.118</t>
  </si>
  <si>
    <t>1-Butyl-3-methylimidazolium chloride</t>
  </si>
  <si>
    <t>79917-90-1</t>
  </si>
  <si>
    <t>174.7</t>
  </si>
  <si>
    <t>https://sds.chemicalsafety.com/sds/pda/msds/getpdf.ashx?action=msdsdocument&amp;auth=200C200C200C200C2008207A200D2078200C200C200C200C200C200C200C200C200C2008&amp;param1=ZmRwLjFfODY4MzIxMTNORQ==&amp;unique=1677967833&amp;session=0e1da735f43fe643971f4dc37256385c&amp;hostname=78.8.217.118</t>
  </si>
  <si>
    <t>1-Butyl-3-methylimidazolium tetrafluoroborate</t>
  </si>
  <si>
    <t>174501-65-6</t>
  </si>
  <si>
    <t>226.0</t>
  </si>
  <si>
    <t>https://sds.chemicalsafety.com/sds/pda/msds/getpdf.ashx?action=msdsdocument&amp;auth=200C200C200C200C2008207A200D2078200C200C200C200C200C200C200C200C200C2008&amp;param1=ZmRwLjFfNTY3MDMxMTNORQ==&amp;unique=1677967924&amp;session=0e1da735f43fe643971f4dc37256385c&amp;hostname=78.8.217.118</t>
  </si>
  <si>
    <t>1-Butyl-3-methylimidazolium hexafluorophosphate</t>
  </si>
  <si>
    <t>174501-64-5</t>
  </si>
  <si>
    <t>284.2</t>
  </si>
  <si>
    <t>https://sds.chemicalsafety.com/sds/pda/msds/getpdf.ashx?action=msdsdocument&amp;auth=200C200C200C200C2008207A200D2078200C200C200C200C200C200C200C200C200C2008&amp;param1=ZmRwLjFfNTgwMzkwMTNORQ==&amp;unique=1677968032&amp;session=0e1da735f43fe643971f4dc37256385c&amp;hostname=78.8.217.118</t>
  </si>
  <si>
    <t>1-Butyl-3-methylimidazolium trifluoromethanesulfonate</t>
  </si>
  <si>
    <t>174899-66-2</t>
  </si>
  <si>
    <t>288.3</t>
  </si>
  <si>
    <t>https://sds.chemicalsafety.com/sds/pda/msds/getpdf.ashx?action=msdsdocument&amp;auth=200C200C200C200C2008207A200D2078200C200C200C200C200C200C200C200C200C2008&amp;param1=ZmRwLjFfMzkxMTYxMTNORQ==&amp;unique=1677968100&amp;session=0e1da735f43fe643971f4dc37256385c&amp;hostname=78.8.217.118</t>
  </si>
  <si>
    <t>1,2-Dimethyl-3-butylimidazolium hexafluoro phosphate</t>
  </si>
  <si>
    <t>227617-70-1</t>
  </si>
  <si>
    <t>298.2</t>
  </si>
  <si>
    <t>https://sds.chemicalsafety.com/sds/pda/msds/getpdf.ashx?action=msdsdocument&amp;auth=200C200C200C200C2008207A200D2078200C200C200C200C200C200C200C200C200C2008&amp;param1=ZmRwLjFfNTgxNzMyMTNORQ==&amp;unique=1677968319&amp;session=0e1da735f43fe643971f4dc37256385c&amp;hostname=78.8.217.118</t>
  </si>
  <si>
    <t>1-Butyl-3-methylimidazolium tetrachloroferrate</t>
  </si>
  <si>
    <t>359845-21-9</t>
  </si>
  <si>
    <t>336.9</t>
  </si>
  <si>
    <t>https://sds.chemicalsafety.com/sds/pda/msds/getpdf.ashx?action=msdsdocument&amp;auth=200C200C200C200C2008207A200D2078200C200C200C200C200C200C200C200C200C2008&amp;param1=ZmRwLjFfNTY0NjYxMTNORQ==&amp;unique=1677968543&amp;session=0e1da735f43fe643971f4dc37256385c&amp;hostname=78.8.217.118</t>
  </si>
  <si>
    <t>1-Butyl-3-methylimidazolium iodide</t>
  </si>
  <si>
    <t>65039-05-6</t>
  </si>
  <si>
    <t>266.1</t>
  </si>
  <si>
    <t>https://sds.chemicalsafety.com/sds/pda/msds/getpdf.ashx?action=msdsdocument&amp;auth=200C200C200C200C2008207A200D2078200C200C200C200C200C200C200C200C200C2008&amp;param1=ZmRwLjFfMjk3ODYxMTNORQ==&amp;unique=1677968602&amp;session=0e1da735f43fe643971f4dc37256385c&amp;hostname=78.8.217.118</t>
  </si>
  <si>
    <t>1-Butyl-2,3-dimethylimidazolium bis(trifluoromethanesulfonyl)imide</t>
  </si>
  <si>
    <t>350493-08-2</t>
  </si>
  <si>
    <t>433.4</t>
  </si>
  <si>
    <t>https://sds.chemicalsafety.com/sds/pda/msds/getpdf.ashx?action=msdsdocument&amp;auth=200C200C200C200C2008207A200D2078200C200C200C200C200C200C200C200C200C2008&amp;param1=ZmRwLjFfOTU3MjcxMTNORQ==&amp;unique=1677968688&amp;session=0e1da735f43fe643971f4dc37256385c&amp;hostname=78.8.217.118</t>
  </si>
  <si>
    <t>1-Butyl-3-methylimidazolium trifluoro(trifluoromethyl)borate</t>
  </si>
  <si>
    <t>741677-68-9</t>
  </si>
  <si>
    <t>276.0</t>
  </si>
  <si>
    <t>https://sds.chemicalsafety.com/sds/pda/msds/getpdf.ashx?action=msdsdocument&amp;auth=200C200C200C200C2008207A200D2078200C200C200C200C200C200C200C200C200C2008&amp;param1=ZmRwLjFfNjgxMjcxMTNORQ==&amp;unique=1677968866&amp;session=0e1da735f43fe643971f4dc37256385c&amp;hostname=78.8.217.118</t>
  </si>
  <si>
    <t>1-Butyl-3-methylimidazolium tribromide</t>
  </si>
  <si>
    <t>820965-08-0</t>
  </si>
  <si>
    <t>657.4</t>
  </si>
  <si>
    <t>https://sds.chemicalsafety.com/sds/pda/msds/getpdf.ashx?action=msdsdocument&amp;auth=200C200C200C200C2008207A200D2078200C200C200C200C200C200C200C200C200C2008&amp;param1=ZmRwLjFfNjY3NjkxMTNORQ==&amp;unique=1677968944&amp;session=0e1da735f43fe643971f4dc37256385c&amp;hostname=78.8.217.118</t>
  </si>
  <si>
    <t>1-Butyl-2,3-dimethylimidazolium trifluoromethanesulfonate</t>
  </si>
  <si>
    <t>765910-73-4</t>
  </si>
  <si>
    <t>302.3</t>
  </si>
  <si>
    <t>https://sds.chemicalsafety.com/sds/pda/msds/getpdf.ashx?action=msdsdocument&amp;auth=200C200C200C200C2008207A200D2078200C200C200C200C200C200C200C200C200C2008&amp;param1=ZmRwLjFfODAwMTQxMTNORQ==&amp;unique=1677969124&amp;session=0e1da735f43fe643971f4dc37256385c&amp;hostname=78.8.217.118</t>
  </si>
  <si>
    <t>3,3’-(Butane-1,4-diyl)bis(1-vinyl-3-imidazolium) bis(trifluoromethanesulfonyl)imide</t>
  </si>
  <si>
    <t>1312310-16-9</t>
  </si>
  <si>
    <t>804.6</t>
  </si>
  <si>
    <t>https://sds.chemicalsafety.com/sds/pda/msds/getpdf.ashx?action=msdsdocument&amp;auth=200C200C200C200C2008207A200D2078200C200C200C200C200C200C200C200C200C2008&amp;param1=ZmRwLjFfMjc2MzEyMjNORQ==&amp;unique=1677969201&amp;session=0e1da735f43fe643971f4dc37256385c&amp;hostname=78.8.217.118</t>
  </si>
  <si>
    <t>1-Butyl-3-methylimidazolium tricyanomethanide</t>
  </si>
  <si>
    <t>878027-73-7</t>
  </si>
  <si>
    <t>229.3</t>
  </si>
  <si>
    <t>https://sds.chemicalsafety.com/sds/pda/msds/getpdf.ashx?action=msdsdocument&amp;auth=200C200C200C200C2008207A200D2078200C200C200C200C200C200C200C200C200C2008&amp;param1=ZmRwLjFfNzM4ODAyMTNORQ==&amp;unique=1677969382&amp;session=0e1da735f43fe643971f4dc37256385c&amp;hostname=78.8.217.118</t>
  </si>
  <si>
    <t>1-Butyl-3-methylimidazolium trifluoroacetate</t>
  </si>
  <si>
    <t>174899-94-6</t>
  </si>
  <si>
    <t>252.2</t>
  </si>
  <si>
    <t>https://sds.chemicalsafety.com/sds/pda/msds/getpdf.ashx?action=msdsdocument&amp;auth=200C200C200C200C2008207A200D2078200C200C200C200C200C200C200C200C200C2008&amp;param1=ZmRwLjFfNDM5ODAwMTNORQ==&amp;unique=1677969425&amp;session=0e1da735f43fe643971f4dc37256385c&amp;hostname=78.8.217.118</t>
  </si>
  <si>
    <t>1,3-Dimethylimidazolium chloride</t>
  </si>
  <si>
    <t>79917-88-7</t>
  </si>
  <si>
    <t>132.6</t>
  </si>
  <si>
    <t>https://sds.chemicalsafety.com/sds/pda/msds/getpdf.ashx?action=msdsdocument&amp;auth=200C200C200C200C2008207A200D2078200C200C200C200C200C200C200C200C200C2008&amp;param1=ZmRwLjFfMjM4MTYxMTNORQ==&amp;unique=1678015039&amp;session=0e1da735f43fe643971f4dc37256385c&amp;hostname=78.8.217.118</t>
  </si>
  <si>
    <t>1,2-Dimethyl-3-propylimidazolium iodide</t>
  </si>
  <si>
    <t>218151-78-1</t>
  </si>
  <si>
    <t>https://sds.chemicalsafety.com/sds/pda/msds/getpdf.ashx?action=msdsdocument&amp;auth=200C200C200C200C2008207A200D2078200C200C200C200C200C200C200C200C200C2008&amp;param1=ZmRwLjFfOTk3MTcxMTNORQ==&amp;unique=1678015143&amp;session=0e1da735f43fe643971f4dc37256385c&amp;hostname=78.8.217.118</t>
  </si>
  <si>
    <t>1-Decyl-3-methylimidazolium bis(trifluoromethanesulfonyl)imide</t>
  </si>
  <si>
    <t>433337-23-6</t>
  </si>
  <si>
    <t>503.5</t>
  </si>
  <si>
    <t>https://sds.chemicalsafety.com/sds/pda/msds/getpdf.ashx?action=msdsdocument&amp;auth=200C200C200C200C2008207A200D2078200C200C200C200C200C200C200C200C200C2008&amp;param1=ZmRwLjFfNTE5MzQxMTNORQ==&amp;unique=1678015661&amp;session=0e1da735f43fe643971f4dc37256385c&amp;hostname=78.8.217.118</t>
  </si>
  <si>
    <t>1,3-Dimethylimidazolium iodide</t>
  </si>
  <si>
    <t>4333-62-4</t>
  </si>
  <si>
    <t>224.0</t>
  </si>
  <si>
    <t>https://sds.chemicalsafety.com/sds/pda/msds/getpdf.ashx?action=msdsdocument&amp;auth=200C200C200C200C2008207A200D2078200C200C200C200C200C200C200C200C200C2008&amp;param1=ZmRwLjFfMTA5OTMxMTNORQ==&amp;unique=1678015730&amp;session=0e1da735f43fe643971f4dc37256385c&amp;hostname=78.8.217.118</t>
  </si>
  <si>
    <t>1,3-Dimethylimidazolium bis(trifluoromethanesulfonyl)imide</t>
  </si>
  <si>
    <t>174899-81-1</t>
  </si>
  <si>
    <t>377.3</t>
  </si>
  <si>
    <t>https://sds.chemicalsafety.com/sds/pda/msds/getpdf.ashx?action=msdsdocument&amp;auth=200C200C200C200C2008207A200D2078200C200C200C200C200C200C200C200C200C2008&amp;param1=ZmRwLjFfMDk1ODAyMTNORQ==&amp;unique=1678016391&amp;session=0e1da735f43fe643971f4dc37256385c&amp;hostname=78.8.217.118</t>
  </si>
  <si>
    <t>1-Decyl-3-methylimidazolium bromide</t>
  </si>
  <si>
    <t>188589-32-4</t>
  </si>
  <si>
    <t>303.3</t>
  </si>
  <si>
    <t>https://sds.chemicalsafety.com/sds/pda/msds/getpdf.ashx?action=msdsdocument&amp;auth=200C200C200C200C2008207A200D2078200C200C200C200C200C200C200C200C200C2008&amp;param1=ZmRwLjFfODE2MjEwMTNORQ==&amp;unique=1678016465&amp;session=0e1da735f43fe643971f4dc37256385c&amp;hostname=78.8.217.118</t>
  </si>
  <si>
    <t>1-Decyl-3-methylimidazolium chloride</t>
  </si>
  <si>
    <t>171058-18-7</t>
  </si>
  <si>
    <t>258.8</t>
  </si>
  <si>
    <t>https://sds.chemicalsafety.com/sds/pda/msds/getpdf.ashx?action=msdsdocument&amp;auth=200C200C200C200C2008207A200D2078200C200C200C200C200C200C200C200C200C2008&amp;param1=ZmRwLjFfNDk4MjcxMTNORQ==&amp;unique=1678016533&amp;session=0e1da735f43fe643971f4dc37256385c&amp;hostname=78.8.217.118</t>
  </si>
  <si>
    <t>1-Dodecyl-3-methylimidazolium bromide</t>
  </si>
  <si>
    <t>61546-00-7</t>
  </si>
  <si>
    <t>331.3</t>
  </si>
  <si>
    <t>https://sds.chemicalsafety.com/sds/pda/msds/getpdf.ashx?action=msdsdocument&amp;auth=200C200C200C200C2008207A200D2078200C200C200C200C200C200C200C200C200C2008&amp;param1=ZmRwLjFfNTY4NzEwMTNORQ==&amp;unique=1678016765&amp;session=0e1da735f43fe643971f4dc37256385c&amp;hostname=78.8.217.118</t>
  </si>
  <si>
    <t>1-Dodecyl-3-methylimidazolium bis(trifluoromethanesulfonyl)imide</t>
  </si>
  <si>
    <t>404001-48-5</t>
  </si>
  <si>
    <t>531.6</t>
  </si>
  <si>
    <t>https://sds.chemicalsafety.com/sds/pda/msds/getpdf.ashx?action=msdsdocument&amp;auth=200C200C200C200C2008207A200D2078200C200C200C200C200C200C200C200C200C2008&amp;param1=ZmRwLjFfMTAxNTEwMTNORQ==&amp;unique=1678016833&amp;session=0e1da735f43fe643971f4dc37256385c&amp;hostname=78.8.217.118</t>
  </si>
  <si>
    <t>3-Ethyl-1-methyl-1h-imidazol-3-iumbis((trifluoromethyl)sulfonyl)amide</t>
  </si>
  <si>
    <t>174899-82-2</t>
  </si>
  <si>
    <t>391.3</t>
  </si>
  <si>
    <t>https://sds.chemicalsafety.com/sds/pda/msds/getpdf.ashx?action=msdsdocument&amp;auth=200C200C200C200C2008207A200D2078200C200C200C200C200C200C200C200C200C2008&amp;param1=ZmRwLjFfNTI1NTY0MjNORQ==&amp;unique=1678018276&amp;session=0e1da735f43fe643971f4dc37256385c&amp;hostname=78.8.217.118</t>
  </si>
  <si>
    <t>1-Ethyl-3-methylimidazolium p-toluenesulfonate</t>
  </si>
  <si>
    <t>328090-25-1</t>
  </si>
  <si>
    <t>282.4</t>
  </si>
  <si>
    <t>https://sds.chemicalsafety.com/sds/pda/msds/getpdf.ashx?action=msdsdocument&amp;auth=200C200C200C200C2008207A200D2078200C200C200C200C200C200C200C200C200C2008&amp;param1=ZmRwLjFfNjg0OTIxMTNORQ==&amp;unique=1678018572&amp;session=0e1da735f43fe643971f4dc37256385c&amp;hostname=78.8.217.118</t>
  </si>
  <si>
    <t>1-Ethyl-3-methylimidazolium tetrachloroferrate</t>
  </si>
  <si>
    <t>850331-04-3</t>
  </si>
  <si>
    <t>308.8</t>
  </si>
  <si>
    <t>https://sds.chemicalsafety.com/sds/pda/msds/getpdf.ashx?action=msdsdocument&amp;auth=200C200C200C200C2008207A200D2078200C200C200C200C200C200C200C200C200C2008&amp;param1=ZmRwLjFfMjUyMjUxMTNORQ==&amp;unique=1678020210&amp;session=0e1da735f43fe643971f4dc37256385c&amp;hostname=78.8.217.118</t>
  </si>
  <si>
    <t>1-Ethyl-2,3-dimethylimidazolium bis(trifluoromethanesulfonyl)imide</t>
  </si>
  <si>
    <t>174899-90-2</t>
  </si>
  <si>
    <t>405.3</t>
  </si>
  <si>
    <t>https://sds.chemicalsafety.com/sds/pda/msds/getpdf.ashx?action=msdsdocument&amp;auth=200C200C200C200C2008207A200D2078200C200C200C200C200C200C200C200C200C2008&amp;param1=ZmRwLjFfNTk5MjcxMTNORQ==&amp;unique=1678020269&amp;session=0e1da735f43fe643971f4dc37256385c&amp;hostname=78.8.217.118</t>
  </si>
  <si>
    <t>1-Ethyl-3-methylimidazolium trifluoro(trifluoromethyl)borate</t>
  </si>
  <si>
    <t>681856-28-0</t>
  </si>
  <si>
    <t>248.0</t>
  </si>
  <si>
    <t>https://sds.chemicalsafety.com/sds/pda/msds/getpdf.ashx?action=msdsdocument&amp;auth=200C200C200C200C2008207A200D2078200C200C200C200C200C200C200C200C200C2008&amp;param1=ZmRwLjFfMjM5MDcxMTNORQ==&amp;unique=1678020883&amp;session=0e1da735f43fe643971f4dc37256385c&amp;hostname=78.8.217.118</t>
  </si>
  <si>
    <t>3-Ethyl-1-vinylimidazolium bis(trifluoromethanesulfonyl)imide</t>
  </si>
  <si>
    <t>319476-28-3</t>
  </si>
  <si>
    <t>https://sds.chemicalsafety.com/sds/pda/msds/getpdf.ashx?action=msdsdocument&amp;auth=200C200C200C200C2008207A200D2078200C200C200C200C200C200C200C200C200C2008&amp;param1=ZmRwLjFfMDgwODAyMTNORQ==&amp;unique=1678021386&amp;session=0e1da735f43fe643971f4dc37256385c&amp;hostname=78.8.217.118</t>
  </si>
  <si>
    <t>1-Ethyl-3-methylimidazolium tricyanomethanide</t>
  </si>
  <si>
    <t>666823-18-3</t>
  </si>
  <si>
    <t>201.2</t>
  </si>
  <si>
    <t>https://sds.chemicalsafety.com/sds/pda/msds/getpdf.ashx?action=msdsdocument&amp;auth=200C200C200C200C2008207A200D2078200C200C200C200C200C200C200C200C200C2008&amp;param1=ZmRwLjFfODk0ODAyMTNORQ==&amp;unique=1678021463&amp;session=0e1da735f43fe643971f4dc37256385c&amp;hostname=78.8.217.118</t>
  </si>
  <si>
    <t>1-Ethyl-3-methylimidazolium trifluoroacetate</t>
  </si>
  <si>
    <t>174899-65-1</t>
  </si>
  <si>
    <t>224.2</t>
  </si>
  <si>
    <t>https://sds.chemicalsafety.com/sds/pda/msds/getpdf.ashx?action=msdsdocument&amp;auth=200C200C200C200C2008207A200D2078200C200C200C200C200C200C200C200C200C2008&amp;param1=ZmRwLjFfMjgwMDcxMTNORQ==&amp;unique=1678021536&amp;session=0e1da735f43fe643971f4dc37256385c&amp;hostname=78.8.217.118</t>
  </si>
  <si>
    <t>1-Hexyl-3-methylimidazolium bromide</t>
  </si>
  <si>
    <t>85100-78-3</t>
  </si>
  <si>
    <t>247.2</t>
  </si>
  <si>
    <t>https://sds.chemicalsafety.com/sds/pda/msds/getpdf.ashx?action=msdsdocument&amp;auth=200C200C200C200C2008207A200D2078200C200C200C200C200C200C200C200C200C2008&amp;param1=ZmRwLjFfNDQxMTcxMTNORQ==&amp;unique=1678041179&amp;session=0e1da735f43fe643971f4dc37256385c&amp;hostname=78.8.217.118</t>
  </si>
  <si>
    <t>1-(2-Hydroxyethyl)-3-methylimidazolium chloride</t>
  </si>
  <si>
    <t>61755-34-8</t>
  </si>
  <si>
    <t>162.6</t>
  </si>
  <si>
    <t>https://sds.chemicalsafety.com/sds/pda/msds/getpdf.ashx?action=msdsdocument&amp;auth=200C200C200C200C2008207A200D2078200C200C200C200C200C200C200C200C200C2008&amp;param1=ZmRwLjFfMzIyOTAyMTNORQ==&amp;unique=1678041260&amp;session=0e1da735f43fe643971f4dc37256385c&amp;hostname=78.8.217.118</t>
  </si>
  <si>
    <t>1-(2-Hydroxyethyl)-3-methylimidazolium bis(trifluoromethanesulfonyl)imide</t>
  </si>
  <si>
    <t>174899-86-6</t>
  </si>
  <si>
    <t>407.3</t>
  </si>
  <si>
    <t>https://sds.chemicalsafety.com/sds/pda/msds/getpdf.ashx?action=msdsdocument&amp;auth=200C200C200C200C2008207A200D2078200C200C200C200C200C200C200C200C200C2008&amp;param1=ZmRwLjFfOTE2MjEwMTNORQ==&amp;unique=1678041375&amp;session=0e1da735f43fe643971f4dc37256385c&amp;hostname=78.8.217.118</t>
  </si>
  <si>
    <t>1-Hexyl-2,3-dimethylimidazolium iodide</t>
  </si>
  <si>
    <t>288627-94-1</t>
  </si>
  <si>
    <t>308.2</t>
  </si>
  <si>
    <t>https://sds.chemicalsafety.com/sds/pda/msds/getpdf.ashx?action=msdsdocument&amp;auth=200C200C200C200C2008207A200D2078200C200C200C200C200C200C200C200C200C2008&amp;param1=ZmRwLjFfNDMyMjcxMTNORQ==&amp;unique=1678041429&amp;session=0e1da735f43fe643971f4dc37256385c&amp;hostname=78.8.217.118</t>
  </si>
  <si>
    <t>1-Hexyl-3-methylimidazolium bis(trifluoromethylsulfonyl)imide</t>
  </si>
  <si>
    <t>382150-50-7</t>
  </si>
  <si>
    <t>447.4</t>
  </si>
  <si>
    <t>https://sds.chemicalsafety.com/sds/pda/msds/getpdf.ashx?action=msdsdocument&amp;auth=200C200C200C200C2008207A200D2078200C200C200C200C200C200C200C200C200C2008&amp;param1=ZmRwLjFfODgyMzQxMTNORQ==&amp;unique=1678041496&amp;session=0e1da735f43fe643971f4dc37256385c&amp;hostname=78.8.217.118</t>
  </si>
  <si>
    <t>1-(2-Hydroxyethyl)-3-methylimidazolium tetrafluoroborate</t>
  </si>
  <si>
    <t>374564-83-7</t>
  </si>
  <si>
    <t>214.0</t>
  </si>
  <si>
    <t>https://sds.chemicalsafety.com/sds/pda/msds/getpdf.ashx?action=msdsdocument&amp;auth=200C200C200C200C2008207A200D2078200C200C200C200C200C200C200C200C200C2008&amp;param1=ZmRwLjFfMzg4ODkxMTNORQ==&amp;unique=1678041544&amp;session=0e1da735f43fe643971f4dc37256385c&amp;hostname=78.8.217.118</t>
  </si>
  <si>
    <t>1-Methyl-3-n-octylimidazolium bromide</t>
  </si>
  <si>
    <t>61545-99-1</t>
  </si>
  <si>
    <t>275.2</t>
  </si>
  <si>
    <t>https://sds.chemicalsafety.com/sds/pda/msds/getpdf.ashx?action=msdsdocument&amp;auth=200C200C200C200C2008207A200D2078200C200C200C200C200C200C200C200C200C2008&amp;param1=ZmRwLjFfNDE5ODUxMTNORQ==&amp;unique=1678041943&amp;session=0e1da735f43fe643971f4dc37256385c&amp;hostname=78.8.217.118</t>
  </si>
  <si>
    <t>1-Methyl-3-propylimidazolium bromide</t>
  </si>
  <si>
    <t>85100-76-1</t>
  </si>
  <si>
    <t>205.1</t>
  </si>
  <si>
    <t>https://sds.chemicalsafety.com/sds/pda/msds/getpdf.ashx?action=msdsdocument&amp;auth=200C200C200C200C2008207A200D2078200C200C200C200C200C200C200C200C200C2008&amp;param1=ZmRwLjFfNTAyMDkwMTNORQ==&amp;unique=1678043136&amp;session=0e1da735f43fe643971f4dc37256385c&amp;hostname=78.8.217.118</t>
  </si>
  <si>
    <t>1-Methyl-3-propylimidazolium chloride</t>
  </si>
  <si>
    <t>79917-89-8</t>
  </si>
  <si>
    <t>160.6</t>
  </si>
  <si>
    <t>https://sds.chemicalsafety.com/sds/pda/msds/getpdf.ashx?action=msdsdocument&amp;auth=200C200C200C200C2008207A200D2078200C200C200C200C200C200C200C200C200C2008&amp;param1=ZmRwLjFfNDY4NzEwMTNORQ==&amp;unique=1678043225&amp;session=0e1da735f43fe643971f4dc37256385c&amp;hostname=78.8.217.118</t>
  </si>
  <si>
    <t>1-Methyl-3-propylimidazolium tetrafluoroborate</t>
  </si>
  <si>
    <t>244193-48-4</t>
  </si>
  <si>
    <t>212.0</t>
  </si>
  <si>
    <t>https://sds.chemicalsafety.com/sds/pda/msds/getpdf.ashx?action=msdsdocument&amp;auth=200C200C200C200C2008207A200D2078200C200C200C200C200C200C200C200C200C2008&amp;param1=ZmRwLjFfMzY0NjEwMTNORQ==&amp;unique=1678043277&amp;session=0e1da735f43fe643971f4dc37256385c&amp;hostname=78.8.217.118</t>
  </si>
  <si>
    <t>1-Methyl-3-pentylimidazolium bromide</t>
  </si>
  <si>
    <t>343851-31-0</t>
  </si>
  <si>
    <t>233.2</t>
  </si>
  <si>
    <t>https://sds.chemicalsafety.com/sds/pda/msds/getpdf.ashx?action=msdsdocument&amp;auth=200C200C200C200C2008207A200D2078200C200C200C200C200C200C200C200C200C2008&amp;param1=ZmRwLjFfMTU1OTAyMTNORQ==&amp;unique=1678043326&amp;session=0e1da735f43fe643971f4dc37256385c&amp;hostname=78.8.217.118</t>
  </si>
  <si>
    <t>1-Methyl-3-propylimidazolium bis(trifluoromethanesulfonyl)imide</t>
  </si>
  <si>
    <t>216299-72-8</t>
  </si>
  <si>
    <t>https://sds.chemicalsafety.com/sds/pda/msds/getpdf.ashx?action=msdsdocument&amp;auth=200C200C200C200C2008207A200D2078200C200C200C200C200C200C200C200C200C2008&amp;param1=ZmRwLjFfNDk3NjEwMTNORQ==&amp;unique=1678043459&amp;session=0e1da735f43fe643971f4dc37256385c&amp;hostname=78.8.217.118</t>
  </si>
  <si>
    <t>1-Methyl-3-(4-sulfobutyl)imidazolium bis(trifluoromethanesulfonyl)imide</t>
  </si>
  <si>
    <t>909390-59-6</t>
  </si>
  <si>
    <t>499.4</t>
  </si>
  <si>
    <t>https://sds.chemicalsafety.com/sds/pda/msds/getpdf.ashx?action=msdsdocument&amp;auth=200C200C200C200C2008207A200D2078200C200C200C200C200C200C200C200C200C2008&amp;param1=ZmRwLjFfODU2NTEwMTNORQ==&amp;unique=1678043512&amp;session=0e1da735f43fe643971f4dc37256385c&amp;hostname=78.8.217.118</t>
  </si>
  <si>
    <t>3-Methyl-1-(4-sulfobutyl)-1h-imidazol-3-iumhydrogensulfate</t>
  </si>
  <si>
    <t>827320-59-2</t>
  </si>
  <si>
    <t>316.4</t>
  </si>
  <si>
    <t>https://sds.chemicalsafety.com/sds/pda/msds/getpdf.ashx?action=msdsdocument&amp;auth=200C200C200C200C2008207A200D2078200C200C200C200C200C200C200C200C200C2008&amp;param1=ZmRwLjFfOTU2NTEwMTNORQ==&amp;unique=1678043576&amp;session=0e1da735f43fe643971f4dc37256385c&amp;hostname=78.8.217.118</t>
  </si>
  <si>
    <t>4-Ethyl-4-methylmorpholin-4-ium bromide</t>
  </si>
  <si>
    <t>65756-41-4</t>
  </si>
  <si>
    <t>210.1</t>
  </si>
  <si>
    <t>https://sds.chemicalsafety.com/sds/pda/msds/getpdf.ashx?action=msdsdocument&amp;auth=200C200C200C200C2008207A200D2078200C200C200C200C200C200C200C200C200C2008&amp;param1=ZmRwLjFfOTA0MDAyMTNORQ==&amp;unique=1678044600&amp;session=0e1da735f43fe643971f4dc37256385c&amp;hostname=78.8.217.118</t>
  </si>
  <si>
    <t>Tributylhexylphosphonium bromide</t>
  </si>
  <si>
    <t>105890-71-9</t>
  </si>
  <si>
    <t>367.4</t>
  </si>
  <si>
    <t>https://sds.chemicalsafety.com/sds/pda/msds/getpdf.ashx?action=msdsdocument&amp;auth=200C200C200C200C2008207A200D2078200C200C200C200C200C200C200C200C200C2008&amp;param1=ZmRwLjFfMjY5ODAwMTNORQ==&amp;unique=1678044664&amp;session=0e1da735f43fe643971f4dc37256385c&amp;hostname=78.8.217.118</t>
  </si>
  <si>
    <t>Tributylmethylphosphonium iodide</t>
  </si>
  <si>
    <t>1702-42-7</t>
  </si>
  <si>
    <t>344.3</t>
  </si>
  <si>
    <t>https://sds.chemicalsafety.com/sds/pda/msds/getpdf.ashx?action=msdsdocument&amp;auth=200C200C200C200C2008207A200D2078200C200C200C200C200C200C200C200C200C2008&amp;param1=ZmRwLjFfNzg1MjYxMTNORQ==&amp;unique=1678044852&amp;session=0e1da735f43fe643971f4dc37256385c&amp;hostname=78.8.217.118</t>
  </si>
  <si>
    <t>Tributyl-n-octylphosphonium bromide</t>
  </si>
  <si>
    <t>57702-65-5</t>
  </si>
  <si>
    <t>395.4</t>
  </si>
  <si>
    <t>https://sds.chemicalsafety.com/sds/pda/msds/getpdf.ashx?action=msdsdocument&amp;auth=200C200C200C200C2008207A200D2078200C200C200C200C200C200C200C200C200C2008&amp;param1=ZmRwLjFfMjA4NjkxMTNORQ==&amp;unique=1678044954&amp;session=0e1da735f43fe643971f4dc37256385c&amp;hostname=78.8.217.118</t>
  </si>
  <si>
    <t>Tetra-n-octylphosphonium bromide</t>
  </si>
  <si>
    <t>23906-97-0</t>
  </si>
  <si>
    <t>563.8</t>
  </si>
  <si>
    <t>https://sds.chemicalsafety.com/sds/pda/msds/getpdf.ashx?action=msdsdocument&amp;auth=200C200C200C200C2008207A200D2078200C200C200C200C200C200C200C200C200C2008&amp;param1=ZmRwLjFfMDY2MjQxMTNORQ==&amp;unique=1678045228&amp;session=0e1da735f43fe643971f4dc37256385c&amp;hostname=78.8.217.118</t>
  </si>
  <si>
    <t>Tetrabutylphosphonium hexafluorophosphate</t>
  </si>
  <si>
    <t>111928-21-3</t>
  </si>
  <si>
    <t>404.4</t>
  </si>
  <si>
    <t>https://sds.chemicalsafety.com/sds/pda/msds/getpdf.ashx?action=msdsdocument&amp;auth=200C200C200C200C2008207A200D2078200C200C200C200C200C200C200C200C200C2008&amp;param1=ZmRwLjFfNDQ3NTQxMTNORQ==&amp;unique=1678045439&amp;session=0e1da735f43fe643971f4dc37256385c&amp;hostname=78.8.217.118</t>
  </si>
  <si>
    <t>Tetrabutylphosphonium o,o-diethyl phosphorodithioate</t>
  </si>
  <si>
    <t>96131-57-6</t>
  </si>
  <si>
    <t>444.7</t>
  </si>
  <si>
    <t>https://sds.chemicalsafety.com/sds/pda/msds/getpdf.ashx?action=msdsdocument&amp;auth=200C200C200C200C2008207A200D2078200C200C200C200C200C200C200C200C200C2008&amp;param1=ZmRwLjFfMTM0MDkwMTNORQ==&amp;unique=1678045548&amp;session=0e1da735f43fe643971f4dc37256385c&amp;hostname=78.8.217.118</t>
  </si>
  <si>
    <t>Tributyl(2-methoxyethyl)phosphonium bis(trifluoromethanesulfonyl)imide</t>
  </si>
  <si>
    <t>959698-44-3</t>
  </si>
  <si>
    <t>541.6</t>
  </si>
  <si>
    <t>https://sds.chemicalsafety.com/sds/pda/msds/getpdf.ashx?action=msdsdocument&amp;auth=200C200C200C200C2008207A200D2078200C200C200C200C200C200C200C200C200C2008&amp;param1=ZmRwLjFfNzc1MTcxMTNORQ==&amp;unique=1678045598&amp;session=0e1da735f43fe643971f4dc37256385c&amp;hostname=78.8.217.118</t>
  </si>
  <si>
    <t>Tributylmethylphosphonium bis(trifluoromethanesulfonyl)imide</t>
  </si>
  <si>
    <t>324575-10-2</t>
  </si>
  <si>
    <t>497.5</t>
  </si>
  <si>
    <t>https://sds.chemicalsafety.com/sds/pda/msds/getpdf.ashx?action=msdsdocument&amp;auth=200C200C200C200C2008207A200D2078200C200C200C200C200C200C200C200C200C2008&amp;param1=ZmRwLjFfODA4MDcxMTNORQ==&amp;unique=1678045653&amp;session=0e1da735f43fe643971f4dc37256385c&amp;hostname=78.8.217.118</t>
  </si>
  <si>
    <t>Tributyl(ethyl)phosphonium diethyl phosphate</t>
  </si>
  <si>
    <t>20445-94-7</t>
  </si>
  <si>
    <t>384.5</t>
  </si>
  <si>
    <t>https://sds.chemicalsafety.com/sds/pda/msds/getpdf.ashx?action=msdsdocument&amp;auth=200C200C200C200C2008207A200D2078200C200C200C200C200C200C200C200C200C2008&amp;param1=ZmRwLjFfNTk4NzEwMTNORQ==&amp;unique=1678045880&amp;session=0e1da735f43fe643971f4dc37256385c&amp;hostname=78.8.217.118</t>
  </si>
  <si>
    <t>Hishicolin px-4mp</t>
  </si>
  <si>
    <t>20445-88-9</t>
  </si>
  <si>
    <t>342.4</t>
  </si>
  <si>
    <t>https://sds.chemicalsafety.com/sds/pda/msds/getpdf.ashx?action=msdsdocument&amp;auth=200C200C200C200C2008207A200D2078200C200C200C200C200C200C200C200C200C2008&amp;param1=ZmRwLjFfNTU1MDAyMTNORQ==&amp;unique=1678045935&amp;session=0e1da735f43fe643971f4dc37256385c&amp;hostname=78.8.217.118</t>
  </si>
  <si>
    <t>1-Butyl-1-methylpiperidinium bromide</t>
  </si>
  <si>
    <t>94280-72-5</t>
  </si>
  <si>
    <t>236.2</t>
  </si>
  <si>
    <t>https://sds.chemicalsafety.com/sds/pda/msds/getpdf.ashx?action=msdsdocument&amp;auth=200C200C200C200C2008207A200D2078200C200C200C200C200C200C200C200C200C2008&amp;param1=ZmRwLjFfNDc0OTYxMTNORQ==&amp;unique=1678045997&amp;session=0e1da735f43fe643971f4dc37256385c&amp;hostname=78.8.217.118</t>
  </si>
  <si>
    <t>1-Methyl-1-propylpiperidinium bromide</t>
  </si>
  <si>
    <t>88840-42-0</t>
  </si>
  <si>
    <t>https://sds.chemicalsafety.com/sds/pda/msds/getpdf.ashx?action=msdsdocument&amp;auth=200C200C200C200C2008207A200D2078200C200C200C200C200C200C200C200C200C2008&amp;param1=ZmRwLjFfMjI5NTkxMTNORQ==&amp;unique=1678046210&amp;session=0e1da735f43fe643971f4dc37256385c&amp;hostname=78.8.217.118</t>
  </si>
  <si>
    <t>1-Methyl-1-propylpiperidinium bis(fluorosulfonyl)imide</t>
  </si>
  <si>
    <t>911303-46-3</t>
  </si>
  <si>
    <t>322.4</t>
  </si>
  <si>
    <t>https://sds.chemicalsafety.com/sds/pda/msds/getpdf.ashx?action=msdsdocument&amp;auth=200C200C200C200C2008207A200D2078200C200C200C200C200C200C200C200C200C2008&amp;param1=ZmRwLjFfMTY5OTAyMTNORQ==&amp;unique=1678046283&amp;session=0e1da735f43fe643971f4dc37256385c&amp;hostname=78.8.217.118</t>
  </si>
  <si>
    <t>1-Methylpyridin-1-ium hexafluorophosphate</t>
  </si>
  <si>
    <t>117029-34-2</t>
  </si>
  <si>
    <t>239.1</t>
  </si>
  <si>
    <t>https://sds.chemicalsafety.com/sds/pda/msds/getpdf.ashx?action=msdsdocument&amp;auth=200C200C200C200C2008207A200D2078200C200C200C200C200C200C200C200C200C2008&amp;param1=ZmRwLjFfOTczMTUwMTNORQ==&amp;unique=1678046331&amp;session=0e1da735f43fe643971f4dc37256385c&amp;hostname=78.8.217.118</t>
  </si>
  <si>
    <t>1-Methylpyridinium bis(trifluoromethanesulfonyl)imide</t>
  </si>
  <si>
    <t>742086-10-8</t>
  </si>
  <si>
    <t>374.3</t>
  </si>
  <si>
    <t>https://sds.chemicalsafety.com/sds/pda/msds/getpdf.ashx?action=msdsdocument&amp;auth=200C200C200C200C2008207A200D2078200C200C200C200C200C200C200C200C200C2008&amp;param1=ZmRwLjFfNTMzNTQwMTNORQ==&amp;unique=1678046381&amp;session=0e1da735f43fe643971f4dc37256385c&amp;hostname=78.8.217.118</t>
  </si>
  <si>
    <t>1-Butylpyridinium hexafluorophosphate</t>
  </si>
  <si>
    <t>186088-50-6</t>
  </si>
  <si>
    <t>281.2</t>
  </si>
  <si>
    <t>https://sds.chemicalsafety.com/sds/pda/msds/getpdf.ashx?action=msdsdocument&amp;auth=200C200C200C200C2008207A200D2078200C200C200C200C200C200C200C200C200C2008&amp;param1=ZmRwLjFfODIyNTQxMTNORQ==&amp;unique=1678046723&amp;session=0e1da735f43fe643971f4dc37256385c&amp;hostname=78.8.217.118</t>
  </si>
  <si>
    <t>1-Butyl-4-methylpyridinium bromide</t>
  </si>
  <si>
    <t>65350-59-6</t>
  </si>
  <si>
    <t>https://sds.chemicalsafety.com/sds/pda/msds/getpdf.ashx?action=msdsdocument&amp;auth=200C200C200C200C2008207A200D2078200C200C200C200C200C200C200C200C200C2008&amp;param1=ZmRwLjFfNTM3ODQxMTNORQ==&amp;unique=1678046776&amp;session=0e1da735f43fe643971f4dc37256385c&amp;hostname=78.8.217.118</t>
  </si>
  <si>
    <t>1-Butyl-3-methylpyridinium bromide</t>
  </si>
  <si>
    <t>26576-85-2</t>
  </si>
  <si>
    <t>https://sds.chemicalsafety.com/sds/pda/msds/getpdf.ashx?action=msdsdocument&amp;auth=200C200C200C200C2008207A200D2078200C200C200C200C200C200C200C200C200C2008&amp;param1=ZmRwLjFfNDY4MzUxMTNORQ==&amp;unique=1678050272&amp;session=0e1da735f43fe643971f4dc37256385c&amp;hostname=78.8.217.118</t>
  </si>
  <si>
    <t>1-Butylpyridinium tetrafluoroborate</t>
  </si>
  <si>
    <t>203389-28-0</t>
  </si>
  <si>
    <t>223.0</t>
  </si>
  <si>
    <t>https://sds.chemicalsafety.com/sds/pda/msds/getpdf.ashx?action=msdsdocument&amp;auth=200C200C200C200C2008207A200D2078200C200C200C200C200C200C200C200C200C2008&amp;param1=ZmRwLjFfNzcwNDkxMTNORQ==&amp;unique=1678050344&amp;session=0e1da735f43fe643971f4dc37256385c&amp;hostname=78.8.217.118</t>
  </si>
  <si>
    <t>1-Butyl-3-methylpyridinium chloride</t>
  </si>
  <si>
    <t>125652-55-3</t>
  </si>
  <si>
    <t>185.7</t>
  </si>
  <si>
    <t>https://sds.chemicalsafety.com/sds/pda/msds/getpdf.ashx?action=msdsdocument&amp;auth=200C200C200C200C2008207A200D2078200C200C200C200C200C200C200C200C200C2008&amp;param1=ZmRwLjFfNzEwMDcxMTNORQ==&amp;unique=1678050390&amp;session=0e1da735f43fe643971f4dc37256385c&amp;hostname=78.8.217.118</t>
  </si>
  <si>
    <t>1-Butyl-4-methylpyridinium chloride</t>
  </si>
  <si>
    <t>112400-86-9</t>
  </si>
  <si>
    <t>https://sds.chemicalsafety.com/sds/pda/msds/getpdf.ashx?action=msdsdocument&amp;auth=200C200C200C200C2008207A200D2078200C200C200C200C200C200C200C200C200C2008&amp;param1=ZmRwLjFfMTM4OTYxMTNORQ==&amp;unique=1678050435&amp;session=0e1da735f43fe643971f4dc37256385c&amp;hostname=78.8.217.118</t>
  </si>
  <si>
    <t>1-Butylpyridinium bis(trifluoromethanesulfonyl)imide</t>
  </si>
  <si>
    <t>187863-42-9</t>
  </si>
  <si>
    <t>416.4</t>
  </si>
  <si>
    <t>https://sds.chemicalsafety.com/sds/pda/msds/getpdf.ashx?action=msdsdocument&amp;auth=200C200C200C200C2008207A200D2078200C200C200C200C200C200C200C200C200C2008&amp;param1=ZmRwLjFfNzI2MDEyMTNORQ==&amp;unique=1678050612&amp;session=0e1da735f43fe643971f4dc37256385c&amp;hostname=78.8.217.118</t>
  </si>
  <si>
    <t>1-Butyl-4-methylpyridinium bis(trifluoromethanesulfonyl)imide</t>
  </si>
  <si>
    <t>475681-62-0</t>
  </si>
  <si>
    <t>430.4</t>
  </si>
  <si>
    <t>https://sds.chemicalsafety.com/sds/pda/msds/getpdf.ashx?action=msdsdocument&amp;auth=200C200C200C200C2008207A200D2078200C200C200C200C200C200C200C200C200C2008&amp;param1=ZmRwLjFfNzUwNzEwMTNORQ==&amp;unique=1678050660&amp;session=0e1da735f43fe643971f4dc37256385c&amp;hostname=78.8.217.118</t>
  </si>
  <si>
    <t>1-Ethyl-3-methylpyridinium ethyl sulfate</t>
  </si>
  <si>
    <t>872672-50-9</t>
  </si>
  <si>
    <t>247.3</t>
  </si>
  <si>
    <t>https://sds.chemicalsafety.com/sds/pda/msds/getpdf.ashx?action=msdsdocument&amp;auth=200C200C200C200C2008207A200D2078200C200C200C200C200C200C200C200C200C2008&amp;param1=ZmRwLjFfNzc1NTYxMTNORQ==&amp;unique=1678050952&amp;session=0e1da735f43fe643971f4dc37256385c&amp;hostname=78.8.217.118</t>
  </si>
  <si>
    <t>1-Ethyl-3-methylpyridinium bis(trifluoromethanesulfonyl)imide</t>
  </si>
  <si>
    <t>841251-37-4</t>
  </si>
  <si>
    <t>402.3</t>
  </si>
  <si>
    <t>https://sds.chemicalsafety.com/sds/pda/msds/getpdf.ashx?action=msdsdocument&amp;auth=200C200C200C200C2008207A200D2078200C200C200C200C200C200C200C200C200C2008&amp;param1=ZmRwLjFfMDY0MTAyMTNORQ==&amp;unique=1678050995&amp;session=0e1da735f43fe643971f4dc37256385c&amp;hostname=78.8.217.118</t>
  </si>
  <si>
    <t>1-Ethyl-4-methylpyridinium bromide</t>
  </si>
  <si>
    <t>32353-49-4</t>
  </si>
  <si>
    <t>202.1</t>
  </si>
  <si>
    <t>https://sds.chemicalsafety.com/sds/pda/msds/getpdf.ashx?action=msdsdocument&amp;auth=200C200C200C200C2008207A200D2078200C200C200C200C200C200C200C200C200C2008&amp;param1=ZmRwLjFfNzk4MDEyMTNORQ==&amp;unique=1678051047&amp;session=0e1da735f43fe643971f4dc37256385c&amp;hostname=78.8.217.118</t>
  </si>
  <si>
    <t>1-Hexylpyridinium hexafluorophosphate</t>
  </si>
  <si>
    <t>797789-00-5</t>
  </si>
  <si>
    <t>309.2</t>
  </si>
  <si>
    <t>https://sds.chemicalsafety.com/sds/pda/msds/getpdf.ashx?action=msdsdocument&amp;auth=200C200C200C200C2008207A200D2078200C200C200C200C200C200C200C200C200C2008&amp;param1=ZmRwLjFfOTY4MTcxMTNORQ==&amp;unique=1678051088&amp;session=0e1da735f43fe643971f4dc37256385c&amp;hostname=78.8.217.118</t>
  </si>
  <si>
    <t>1-Propylpyridinium chloride</t>
  </si>
  <si>
    <t>23271-47-8</t>
  </si>
  <si>
    <t>157.6</t>
  </si>
  <si>
    <t>https://sds.chemicalsafety.com/sds/pda/msds/getpdf.ashx?action=msdsdocument&amp;auth=200C200C200C200C2008207A200D2078200C200C200C200C200C200C200C200C200C2008&amp;param1=ZmRwLjFfMTE4NjkxMTNORQ==&amp;unique=1678051126&amp;session=0e1da735f43fe643971f4dc37256385c&amp;hostname=78.8.217.118</t>
  </si>
  <si>
    <t>1-Allyl-1-methylpyrrolidinium bis(trifluoromethanesulfonyl)imide</t>
  </si>
  <si>
    <t>1059624-23-5</t>
  </si>
  <si>
    <t>406.4</t>
  </si>
  <si>
    <t>https://sds.chemicalsafety.com/sds/pda/msds/getpdf.ashx?action=msdsdocument&amp;auth=200C200C200C200C2008207A200D2078200C200C200C200C200C200C200C200C200C2008&amp;param1=ZmRwLjFfMjI2ODAyMTNORQ==&amp;unique=1678051164&amp;session=0e1da735f43fe643971f4dc37256385c&amp;hostname=78.8.217.118</t>
  </si>
  <si>
    <t>1-Butyl-1-methylpyrrolidinium chloride</t>
  </si>
  <si>
    <t>479500-35-1</t>
  </si>
  <si>
    <t>177.7</t>
  </si>
  <si>
    <t>https://sds.chemicalsafety.com/sds/pda/msds/getpdf.ashx?action=msdsdocument&amp;auth=200C200C200C200C2008207A200D2078200C200C200C200C200C200C200C200C200C2008&amp;param1=ZmRwLjFfNDI4MTcxMTNORQ==&amp;unique=1678051374&amp;session=0e1da735f43fe643971f4dc37256385c&amp;hostname=78.8.217.118</t>
  </si>
  <si>
    <t>1-Butyl-1-methylpyrrolidinium dicyanamide</t>
  </si>
  <si>
    <t>370865-80-8</t>
  </si>
  <si>
    <t>208.3</t>
  </si>
  <si>
    <t>https://sds.chemicalsafety.com/sds/pda/msds/getpdf.ashx?action=msdsdocument&amp;auth=200C200C200C200C2008207A200D2078200C200C200C200C200C200C200C200C200C2008&amp;param1=ZmRwLjFfODkyOTYxMTNORQ==&amp;unique=1678051611&amp;session=0e1da735f43fe643971f4dc37256385c&amp;hostname=78.8.217.118</t>
  </si>
  <si>
    <t>1-Butyl-1-methylpyrrolidinium trifluoromethanesulfonate</t>
  </si>
  <si>
    <t>367522-96-1</t>
  </si>
  <si>
    <t>291.3</t>
  </si>
  <si>
    <t>https://sds.chemicalsafety.com/sds/pda/msds/getpdf.ashx?action=msdsdocument&amp;auth=200C200C200C200C2008207A200D2078200C200C200C200C200C200C200C200C200C2008&amp;param1=ZmRwLjFfNjY0MDcxMTNORQ==&amp;unique=1678051687&amp;session=0e1da735f43fe643971f4dc37256385c&amp;hostname=78.8.217.118</t>
  </si>
  <si>
    <t>1-Ethyl-1-methylpyrrolidinium tetrafluoroborate</t>
  </si>
  <si>
    <t>117947-85-0</t>
  </si>
  <si>
    <t>201.0</t>
  </si>
  <si>
    <t>https://sds.chemicalsafety.com/sds/pda/msds/getpdf.ashx?action=msdsdocument&amp;auth=200C200C200C200C2008207A200D2078200C200C200C200C200C200C200C200C200C2008&amp;param1=ZmRwLjFfODU1OTYxMTNORQ==&amp;unique=1678051737&amp;session=0e1da735f43fe643971f4dc37256385c&amp;hostname=78.8.217.118</t>
  </si>
  <si>
    <t>1-Methyl-1-propylpyrrolidinium bis(trifluoromethanesulfonyl)imide</t>
  </si>
  <si>
    <t>223437-05-6</t>
  </si>
  <si>
    <t>408.4</t>
  </si>
  <si>
    <t>https://sds.chemicalsafety.com/sds/pda/msds/getpdf.ashx?action=msdsdocument&amp;auth=200C200C200C200C2008207A200D2078200C200C200C200C200C200C200C200C200C2008&amp;param1=ZmRwLjFfNzczMDcxMTNORQ==&amp;unique=1678051900&amp;session=0e1da735f43fe643971f4dc37256385c&amp;hostname=78.8.217.118</t>
  </si>
  <si>
    <t>1-Methyl-1-propylpyrrolidinium bis(fluorosulfonyl)imide</t>
  </si>
  <si>
    <t>852620-97-4</t>
  </si>
  <si>
    <t>308.4</t>
  </si>
  <si>
    <t>https://sds.chemicalsafety.com/sds/pda/msds/getpdf.ashx?action=msdsdocument&amp;auth=200C200C200C200C2008207A200D2078200C200C200C200C200C200C200C200C200C2008&amp;param1=ZmRwLjFfNzYxMTEyMTNORQ==&amp;unique=1678051970&amp;session=0e1da735f43fe643971f4dc37256385c&amp;hostname=78.8.217.118</t>
  </si>
  <si>
    <t>1-(2-Methoxyethyl)-1-methylpyrrolidinium bis(fluorosulfonyl)imide</t>
  </si>
  <si>
    <t>1235234-47-5</t>
  </si>
  <si>
    <t>324.4</t>
  </si>
  <si>
    <t>https://sds.chemicalsafety.com/sds/pda/msds/getpdf.ashx?action=msdsdocument&amp;auth=200C200C200C200C2008207A200D2078200C200C200C200C200C200C200C200C200C2008&amp;param1=ZmRwLjFfOTMzMTEyMTNORQ==&amp;unique=1678052007&amp;session=0e1da735f43fe643971f4dc37256385c&amp;hostname=78.8.217.118</t>
  </si>
  <si>
    <t>1-Amyl-1-methylpyrrolidinium bis(trifluoromethanesulfonyl)imide</t>
  </si>
  <si>
    <t>380497-17-6</t>
  </si>
  <si>
    <t>436.4</t>
  </si>
  <si>
    <t>https://sds.chemicalsafety.com/sds/pda/msds/getpdf.ashx?action=msdsdocument&amp;auth=200C200C200C200C2008207A200D2078200C200C200C200C200C200C200C200C200C2008&amp;param1=ZmRwLjFfMjQ1OTMwMTNORQ==&amp;unique=1678052280&amp;session=0e1da735f43fe643971f4dc37256385c&amp;hostname=78.8.217.118</t>
  </si>
  <si>
    <t>Tributylsulfonium iodide</t>
  </si>
  <si>
    <t>18146-62-8</t>
  </si>
  <si>
    <t>330.3</t>
  </si>
  <si>
    <t>https://sds.chemicalsafety.com/sds/pda/msds/getpdf.ashx?action=msdsdocument&amp;auth=200C200C200C200C2008207A200D2078200C200C200C200C200C200C200C200C200C2008&amp;param1=ZmRwLjFfNzI0MjYxMTNORQ==&amp;unique=1678052475&amp;session=0e1da735f43fe643971f4dc37256385c&amp;hostname=78.8.217.118</t>
  </si>
  <si>
    <t>1,4-Butanediol</t>
  </si>
  <si>
    <t>110-63-4</t>
  </si>
  <si>
    <t>90.12</t>
  </si>
  <si>
    <t>https://sds.chemicalsafety.com/sds/pda/msds/getpdf.ashx?action=msdsdocument&amp;auth=200C200C200C200C2008207A200D2078200C200C200C200C200C200C200C200C200C2008&amp;param1=ZmRwLjFfNDIzMDEzMTNORQ==&amp;unique=1678136485&amp;session=60679ec97dfd8e96885c0cbe0e61b143&amp;hostname=139.28.41.7</t>
  </si>
  <si>
    <t>Cadmium chloride</t>
  </si>
  <si>
    <t>10108-64-2</t>
  </si>
  <si>
    <t>183.32</t>
  </si>
  <si>
    <t>https://sds.chemicalsafety.com/sds/pda/msds/getpdf.ashx?action=msdsdocument&amp;auth=200C200C200C200C2008207A200D2078200C200C200C200C200C200C200C200C200C2008&amp;param1=ZmRwLjFfMjQxOTE0MDNORQ==&amp;unique=1678137478&amp;session=60679ec97dfd8e96885c0cbe0e61b143&amp;hostname=139.28.41.7</t>
  </si>
  <si>
    <t>Furfural</t>
  </si>
  <si>
    <t>98-01-1</t>
  </si>
  <si>
    <t>96.08</t>
  </si>
  <si>
    <t>https://sds.chemicalsafety.com/sds/pda/msds/getpdf.ashx?action=msdsdocument&amp;auth=200C200C200C200C2008207A200D2078200C200C200C200C200C200C200C200C200C2008&amp;param1=ZmRwLjFfNzk3MTQxMjNORQ==&amp;unique=1678220252&amp;session=ffe609ad4d87d36f4049e78c6027dbfe&amp;hostname=139.28.41.7</t>
  </si>
  <si>
    <t>Carbon tetrachloride</t>
  </si>
  <si>
    <t>56-23-5</t>
  </si>
  <si>
    <t>153.82</t>
  </si>
  <si>
    <t>https://sds.chemicalsafety.com/sds/pda/msds/getpdf.ashx?action=msdsdocument&amp;auth=200C200C200C200C2008207A200D2078200C200C200C200C200C200C200C200C200C2008&amp;param1=ZmRwLjFfMjAwNDgxMjNORQ==&amp;unique=1678221193&amp;session=ffe609ad4d87d36f4049e78c6027dbfe&amp;hostname=139.28.41.7</t>
  </si>
  <si>
    <t>1,1,1-Trichloroethane</t>
  </si>
  <si>
    <t>71-55-6</t>
  </si>
  <si>
    <t>133.4</t>
  </si>
  <si>
    <t>MATHESON TRI-GAS, INC.</t>
  </si>
  <si>
    <t>https://sds.chemicalsafety.com/sds/pda/msds/getpdf.ashx?action=msdsdocument&amp;auth=200C200C200C200C2008207A200D2078200C200C200C200C200C200C200C200C200C2008&amp;param1=ZmRwLjFfMTE4MzUyMDNORQ==&amp;unique=1678221917&amp;session=ffe609ad4d87d36f4049e78c6027dbfe&amp;hostname=139.28.41.7</t>
  </si>
  <si>
    <t>Benzyl ethyl ether</t>
  </si>
  <si>
    <t>539-30-0</t>
  </si>
  <si>
    <t>136.2</t>
  </si>
  <si>
    <t>https://sds.chemicalsafety.com/sds/pda/msds/getpdf.ashx?action=msdsdocument&amp;auth=200C200C200C200C2008207A200D2078200C200C200C200C200C200C200C200C200C2008&amp;param1=ZmRwLjFfNjUzMjQxMTNORQ==&amp;unique=1678277230&amp;session=16a6a8da7e51bf4b79e724bfec6661d4&amp;hostname=139.28.41.7</t>
  </si>
  <si>
    <t>3-Carene</t>
  </si>
  <si>
    <t>13466-78-9</t>
  </si>
  <si>
    <t>https://sds.chemicalsafety.com/sds/pda/msds/getpdf.ashx?action=msdsdocument&amp;auth=200C200C200C200C2008207A200D2078200C200C200C200C200C200C200C200C200C2008&amp;param1=ZmRwLjFfNDIxNTg2MDNORQ==&amp;unique=1678278039&amp;session=16a6a8da7e51bf4b79e724bfec6661d4&amp;hostname=139.28.41.7</t>
  </si>
  <si>
    <t>1,1-Dichloroethane</t>
  </si>
  <si>
    <t>75-34-3</t>
  </si>
  <si>
    <t>98.96</t>
  </si>
  <si>
    <t>https://sds.chemicalsafety.com/sds/pda/msds/getpdf.ashx?action=msdsdocument&amp;auth=200C200C200C200C2008207A200D2078200C200C200C200C200C200C200C200C200C2008&amp;param1=ZmRwLjFfODg2NDgxMjNORQ==&amp;unique=1678281635&amp;session=9fb99e836c4b7336d87ac9618d7cc9cd&amp;hostname=139.28.41.7</t>
  </si>
  <si>
    <t>1,1,1,2-Tetrachloroethane</t>
  </si>
  <si>
    <t>630-20-6</t>
  </si>
  <si>
    <t>https://sds.chemicalsafety.com/sds/pda/msds/getpdf.ashx?action=msdsdocument&amp;auth=200C200C200C200C2008207A200D2078200C200C200C200C200C200C200C200C200C2008&amp;param1=ZmRwLjFfMTYzNzgyMjNORQ==&amp;unique=1678281760&amp;session=9fb99e836c4b7336d87ac9618d7cc9cd&amp;hostname=139.28.41.7</t>
  </si>
  <si>
    <t>1-Chloropropane</t>
  </si>
  <si>
    <t>540-54-5</t>
  </si>
  <si>
    <t>78.54</t>
  </si>
  <si>
    <t>https://sds.chemicalsafety.com/sds/pda/msds/getpdf.ashx?action=msdsdocument&amp;auth=200C200C200C200C2008207A200D2078200C200C200C200C200C200C200C200C200C2008&amp;param1=ZmRwLjFfMDI0NjkwMDNORQ==&amp;unique=1678281912&amp;session=9fb99e836c4b7336d87ac9618d7cc9cd&amp;hostname=139.28.41.7</t>
  </si>
  <si>
    <t>Dimethyl sulfide</t>
  </si>
  <si>
    <t>75-18-3</t>
  </si>
  <si>
    <t>62.13</t>
  </si>
  <si>
    <t>https://sds.chemicalsafety.com/sds/pda/msds/getpdf.ashx?action=msdsdocument&amp;auth=200C200C200C200C2008207A200D2078200C200C200C200C200C200C200C200C200C2008&amp;param1=ZmRwLjFfMzk2MjQ2MDNORQ==&amp;unique=1678282469&amp;session=9fb99e836c4b7336d87ac9618d7cc9cd&amp;hostname=139.28.41.7</t>
  </si>
  <si>
    <t>Undecane</t>
  </si>
  <si>
    <t>1120-21-4</t>
  </si>
  <si>
    <t>156.31</t>
  </si>
  <si>
    <t>https://sds.chemicalsafety.com/sds/pda/msds/getpdf.ashx?action=msdsdocument&amp;auth=200C200C200C200C2008207A200D2078200C200C200C200C200C200C200C200C200C2008&amp;param1=ZmRwLjFfNDg5NDEyMjNORQ==&amp;unique=1678308893&amp;session=2751172db67a17ce680fd5a8642fbf45&amp;hostname=139.28.41.7</t>
  </si>
  <si>
    <t>Methyl formate</t>
  </si>
  <si>
    <t>107-31-3</t>
  </si>
  <si>
    <t>https://sds.chemicalsafety.com/sds/pda/msds/getpdf.ashx?action=msdsdocument&amp;auth=200C200C200C200C2008207A200D2078200C200C200C200C200C200C200C200C200C2008&amp;param1=ZmRwLjFfNDY1NDgwMDNORQ==&amp;unique=1678358770&amp;session=2751172db67a17ce680fd5a8642fbf45&amp;hostname=139.28.41.7</t>
  </si>
  <si>
    <t>t-Amyl Alcohol</t>
  </si>
  <si>
    <t>75-85-4</t>
  </si>
  <si>
    <t>https://sds.chemicalsafety.com/sds/pda/msds/getpdf.ashx?action=msdsdocument&amp;auth=200C200C200C200C2008207A200D2078200C200C200C200C200C200C200C200C200C2008&amp;param1=ZmRwLjFfMDQ1NjgwMDNORQ==&amp;unique=1678365111&amp;session=2430283b0df3d656d5ac4650fb9d03d8&amp;hostname=78.8.217.118</t>
  </si>
  <si>
    <t>Isoamyl acetate</t>
  </si>
  <si>
    <t>123-92-2</t>
  </si>
  <si>
    <t>130.2</t>
  </si>
  <si>
    <t>https://sds.chemicalsafety.com/sds/pda/msds/getpdf.ashx?action=msdsdocument&amp;auth=200C200C200C200C2008207A200D2078200C200C200C200C200C200C200C200C200C2008&amp;param1=ZmRwLjFfNTM5MjYxMTNORQ==&amp;unique=1678365924&amp;session=2430283b0df3d656d5ac4650fb9d03d8&amp;hostname=78.8.217.118</t>
  </si>
  <si>
    <t>Dihydrolevoglucosenone</t>
  </si>
  <si>
    <t>53716-82-8</t>
  </si>
  <si>
    <t>128.1</t>
  </si>
  <si>
    <t>https://sds.chemicalsafety.com/sds/pda/msds/getpdf.ashx?action=msdsdocument&amp;auth=200C200C200C200C2008207A200D2078200C200C200C200C200C200C200C200C200C2008&amp;param1=ZmRwLjFfNjc4OTcxMTNORQ==&amp;unique=1678367599&amp;session=2430283b0df3d656d5ac4650fb9d03d8&amp;hostname=78.8.217.118</t>
  </si>
  <si>
    <t>2-Phenylphenol</t>
  </si>
  <si>
    <t>90-43-7</t>
  </si>
  <si>
    <t>https://sds.chemicalsafety.com/sds/pda/msds/getpdf.ashx?action=msdsdocument&amp;auth=200C200C200C200C2008207A200D2078200C200C200C200C200C200C200C200C200C2008&amp;param1=ZmRwLjFfODQ1MDA0MjNORQ==&amp;unique=1679316274&amp;session=3cd0771000dd374891812967ae95c61b&amp;hostname=149.156.235.87</t>
  </si>
  <si>
    <t>https://sds.chemicalsafety.com/sds/pda/msds/getpdf.ashx?action=msdsdocument&amp;auth=200C200C200C200C2008207A200D2078200C200C200C200C200C200C200C200C200C2008&amp;param1=ZmRwLjFfMzkzMTkyMTNORQ==&amp;unique=1679316551&amp;session=3cd0771000dd374891812967ae95c61b&amp;hostname=149.156.235.87</t>
  </si>
  <si>
    <t>https://sds.chemicalsafety.com/sds/pda/msds/getpdf.ashx?action=msdsdocument&amp;auth=200C200C200C200C2008207A200D2078200C200C200C200C200C200C200C200C200C2008&amp;param1=ZmRwLjFfODU0MDUyMTNORQ==&amp;unique=1679316677&amp;session=3cd0771000dd374891812967ae95c61b&amp;hostname=149.156.235.87</t>
  </si>
  <si>
    <t>Epichlorohydrin</t>
  </si>
  <si>
    <t>106-89-8</t>
  </si>
  <si>
    <t>https://sds.chemicalsafety.com/sds/pda/msds/getpdf.ashx?action=msdsdocument&amp;auth=200C200C200C200C2008207A200D2078200C200C200C200C200C200C200C200C200C2008&amp;param1=ZmRwLjFfMzMwOTgwMDNORQ==&amp;unique=1679317254&amp;session=3cd0771000dd374891812967ae95c61b&amp;hostname=149.156.235.87</t>
  </si>
  <si>
    <t>https://sds.chemicalsafety.com/sds/pda/msds/getpdf.ashx?action=msdsdocument&amp;auth=200C200C200C200C2008207A200D2078200C200C200C200C200C200C200C200C200C2008&amp;param1=ZmRwLjFfNTA0NTAzMTNORQ==&amp;unique=1679317569&amp;session=3cd0771000dd374891812967ae95c61b&amp;hostname=149.156.235.87</t>
  </si>
  <si>
    <t>112926-00-8</t>
  </si>
  <si>
    <t>https://sds.chemicalsafety.com/sds/pda/msds/getpdf.ashx?action=msdsdocument&amp;auth=200C200C200C200C2008207A200D2078200C200C200C200C200C200C200C200C200C2008&amp;param1=ZmRwLjczXzI1OTc4MDAzTkU=&amp;unique=1679319251&amp;session=3cd0771000dd374891812967ae95c61b&amp;hostname=149.156.235.87</t>
  </si>
  <si>
    <t>Potassium chromate</t>
  </si>
  <si>
    <t>7789-00-6</t>
  </si>
  <si>
    <t>https://sds.chemicalsafety.com/sds/pda/msds/getpdf.ashx?action=msdsdocument&amp;auth=200C200C200C200C2008207A200D2078200C200C200C200C200C200C200C200C200C2008&amp;param1=ZmRwLjFfMzExMDQzMjNORQ==&amp;unique=1679320251&amp;session=3cd0771000dd374891812967ae95c61b&amp;hostname=149.156.235.87</t>
  </si>
  <si>
    <t>https://sds.chemicalsafety.com/sds/pda/msds/getpdf.ashx?action=msdsdocument&amp;auth=200C200C200C200C2008207A200D2078200C200C200C200C200C200C200C200C200C2008&amp;param1=ZmRwLjFfMjU0NDUxMTNORQ==&amp;unique=1679320464&amp;session=3cd0771000dd374891812967ae95c61b&amp;hostname=149.156.235.87</t>
  </si>
  <si>
    <t>2-Isopropylphenol</t>
  </si>
  <si>
    <t>88-69-7</t>
  </si>
  <si>
    <t>136.19</t>
  </si>
  <si>
    <t>https://sds.chemicalsafety.com/sds/pda/msds/getpdf.ashx?action=msdsdocument&amp;auth=200C200C200C200C2008207A200D2078200C200C200C200C200C200C200C200C200C2008&amp;param1=ZmRwLjFfNzQ4ODMwMDNORQ==&amp;unique=1681072996&amp;session=a2e50ee56811bebb2c96499be48d88cc&amp;hostname=217.96.170.51</t>
  </si>
  <si>
    <t>https://sds.chemicalsafety.com/sds/pda/msds/getpdf.ashx?action=msdsdocument&amp;auth=200C200C200C200C2008207A200D2078200C200C200C200C200C200C200C200C200C2008&amp;param1=ZmRwLjFfNTcxNjUxMTNORQ==&amp;unique=1681073397&amp;session=a2e50ee56811bebb2c96499be48d88cc&amp;hostname=217.96.170.51</t>
  </si>
  <si>
    <t>https://sds.chemicalsafety.com/sds/pda/msds/getpdf.ashx?action=msdsdocument&amp;auth=200C200C200C200C2008207A200D2078200C200C200C200C200C200C200C200C200C2008&amp;param1=ZmRwLjFfNjg2OTgyMTNORQ==&amp;unique=1681073457&amp;session=a2e50ee56811bebb2c96499be48d88cc&amp;hostname=217.96.170.51</t>
  </si>
  <si>
    <t>2-Iodophenol</t>
  </si>
  <si>
    <t>533-58-4</t>
  </si>
  <si>
    <t>220.01</t>
  </si>
  <si>
    <t>https://sds.chemicalsafety.com/sds/pda/msds/getpdf.ashx?action=msdsdocument&amp;auth=200C200C200C200C2008207A200D2078200C200C200C200C200C200C200C200C200C2008&amp;param1=ZmRwLjFfNzc3ODMwMDNORQ==&amp;unique=1681074565&amp;session=a2e50ee56811bebb2c96499be48d88cc&amp;hostname=217.96.170.51</t>
  </si>
  <si>
    <t>https://sds.chemicalsafety.com/sds/pda/msds/getpdf.ashx?action=msdsdocument&amp;auth=200C200C200C200C2008207A200D2078200C200C200C200C200C200C200C200C200C2008&amp;param1=ZmRwLjFfMTg5NDkwMTNORQ==&amp;unique=1681074697&amp;session=a2e50ee56811bebb2c96499be48d88cc&amp;hostname=217.96.170.51</t>
  </si>
  <si>
    <t>https://sds.chemicalsafety.com/sds/pda/msds/getpdf.ashx?action=msdsdocument&amp;auth=200C200C200C200C2008207A200D2078200C200C200C200C200C200C200C200C200C2008&amp;param1=ZmRwLjFfOTE5OTgyMTNORQ==&amp;unique=1681074770&amp;session=a2e50ee56811bebb2c96499be48d88cc&amp;hostname=217.96.170.51</t>
  </si>
  <si>
    <t>2-Biphenylyl glycidyl ether</t>
  </si>
  <si>
    <t>7144-65-2</t>
  </si>
  <si>
    <t>226.3</t>
  </si>
  <si>
    <t>https://sds.chemicalsafety.com/sds/pda/msds/getpdf.ashx?action=msdsdocument&amp;auth=200C200C200C200C2008207A200D2078200C200C200C200C200C200C200C200C200C2008&amp;param1=ZmRwLjFfNzE3NTkwMTNORQ==&amp;unique=1681075467&amp;session=a2e50ee56811bebb2c96499be48d88cc&amp;hostname=217.96.170.51</t>
  </si>
  <si>
    <t>4-(Boc-amino)piperidine</t>
  </si>
  <si>
    <t>73874-95-0</t>
  </si>
  <si>
    <t>200.28</t>
  </si>
  <si>
    <t>https://sds.chemicalsafety.com/sds/pda/msds/getpdf.ashx?action=msdsdocument&amp;auth=200C200C200C200C2008207A200D2078200C200C200C200C200C200C200C200C200C2008&amp;param1=ZmRwLjFfNTUzNDkyMTNORQ==&amp;unique=1681076051&amp;session=a2e50ee56811bebb2c96499be48d88cc&amp;hostname=217.96.170.51</t>
  </si>
  <si>
    <t>Potassium bisulfate</t>
  </si>
  <si>
    <t>7646-93-7</t>
  </si>
  <si>
    <t>136.17</t>
  </si>
  <si>
    <t>https://sds.chemicalsafety.com/sds/pda/msds/getpdf.ashx?action=msdsdocument&amp;auth=200C200C200C200C2008207A200D2078200C200C200C200C200C200C200C200C200C2008&amp;param1=ZmRwLjFfMTE2NjgxMjNORQ==&amp;unique=1681076542&amp;session=a2e50ee56811bebb2c96499be48d88cc&amp;hostname=217.96.170.51</t>
  </si>
  <si>
    <t>https://sds.chemicalsafety.com/sds/pda/msds/getpdf.ashx?action=msdsdocument&amp;auth=200C200C200C200C2008207A200D2078200C200C200C200C200C200C200C200C200C2008&amp;param1=ZmRwLjFfNzM2NjUxMTNORQ==&amp;unique=1681076659&amp;session=a2e50ee56811bebb2c96499be48d88cc&amp;hostname=217.96.170.51</t>
  </si>
  <si>
    <t>https://sds.chemicalsafety.com/sds/pda/msds/getpdf.ashx?action=msdsdocument&amp;auth=200C200C200C200C2008207A200D2078200C200C200C200C200C200C200C200C200C2008&amp;param1=ZmRwLjFfMzc4NjAzMTNORQ==&amp;unique=1681076723&amp;session=a2e50ee56811bebb2c96499be48d88cc&amp;hostname=217.96.170.51</t>
  </si>
  <si>
    <t>3-Chlorobenzenesulfonyl chloride</t>
  </si>
  <si>
    <t>2888-06-4</t>
  </si>
  <si>
    <t>211.07</t>
  </si>
  <si>
    <t>https://sds.chemicalsafety.com/sds/pda/msds/getpdf.ashx?action=msdsdocument&amp;auth=200C200C200C200C2008207A200D2078200C200C200C200C200C200C200C200C200C2008&amp;param1=ZmRwLjFfNjE3MzQwMDNORQ==&amp;unique=1681153333&amp;session=08882ea25e38f0b2f61310ad4236456b&amp;hostname=217.96.148.230</t>
  </si>
  <si>
    <t>https://sds.chemicalsafety.com/sds/pda/msds/getpdf.ashx?action=msdsdocument&amp;auth=200C200C200C200C2008207A200D2078200C200C200C200C200C200C200C200C200C2008&amp;param1=ZmRwLjFfMTY3NTkwMTNORQ==&amp;unique=1681153527&amp;session=08882ea25e38f0b2f61310ad4236456b&amp;hostname=217.96.148.230</t>
  </si>
  <si>
    <t>https://sds.chemicalsafety.com/sds/pda/msds/getpdf.ashx?action=msdsdocument&amp;auth=200C200C200C200C2008207A200D2078200C200C200C200C200C200C200C200C200C2008&amp;param1=ZmRwLjFfNTczMDkyMTNORQ==&amp;unique=1681153580&amp;session=08882ea25e38f0b2f61310ad4236456b&amp;hostname=217.96.148.230</t>
  </si>
  <si>
    <t>Isoquinoline-4-sulfonyl chloride</t>
  </si>
  <si>
    <t>347146-79-6</t>
  </si>
  <si>
    <t>227.67</t>
  </si>
  <si>
    <t>BLD Pharmatech GmbH</t>
  </si>
  <si>
    <t>https://file.bldpharm.com/static/upload/prosds/bldsds-ger/332/SDS-BD331355.pdf</t>
  </si>
  <si>
    <t>4-Bromoisoindoline</t>
  </si>
  <si>
    <t>127168-81-4</t>
  </si>
  <si>
    <t>198.1</t>
  </si>
  <si>
    <t>https://sds.chemicalsafety.com/sds/pda/msds/getpdf.ashx?action=msdsdocument&amp;auth=200C200C200C200C2008207A200D2078200C200C200C200C200C200C200C200C200C2008&amp;param1=ZmRwLjFfNTIxODcxMTNORQ==&amp;unique=1681154971&amp;session=08882ea25e38f0b2f61310ad4236456b&amp;hostname=217.96.148.230</t>
  </si>
  <si>
    <t>3-Fluorobenzenesulfonyl chloride</t>
  </si>
  <si>
    <t>701-27-9</t>
  </si>
  <si>
    <t>194.61</t>
  </si>
  <si>
    <t>https://sds.chemicalsafety.com/sds/pda/msds/getpdf.ashx?action=msdsdocument&amp;auth=200C200C200C200C2008207A200D2078200C200C200C200C200C200C200C200C200C2008&amp;param1=ZmRwLjFfMDcxNDQwMDNORQ==&amp;unique=1681155243&amp;session=08882ea25e38f0b2f61310ad4236456b&amp;hostname=217.96.148.230</t>
  </si>
  <si>
    <t>https://sds.chemicalsafety.com/sds/pda/msds/getpdf.ashx?action=msdsdocument&amp;auth=200C200C200C200C2008207A200D2078200C200C200C200C200C200C200C200C200C2008&amp;param1=ZmRwLjFfNTQyOTMyMTNORQ==&amp;unique=1681155378&amp;session=08882ea25e38f0b2f61310ad4236456b&amp;hostname=217.96.148.230</t>
  </si>
  <si>
    <t>https://sds.chemicalsafety.com/sds/pda/msds/getpdf.ashx?action=msdsdocument&amp;auth=200C200C200C200C2008207A200D2078200C200C200C200C200C200C200C200C200C2008&amp;param1=ZmRwLjFfMDYyMjkyMTNORQ==&amp;unique=1681155425&amp;session=08882ea25e38f0b2f61310ad4236456b&amp;hostname=217.96.148.230</t>
  </si>
  <si>
    <t>Piperazine</t>
  </si>
  <si>
    <t>110-85-0</t>
  </si>
  <si>
    <t>86.14</t>
  </si>
  <si>
    <t>https://sds.chemicalsafety.com/sds/pda/msds/getpdf.ashx?action=msdsdocument&amp;auth=200C200C200C200C2008207A200D2078200C200C200C200C200C200C200C200C200C2008&amp;param1=ZmRwLjFfNjc5MTgwMDNORQ==&amp;unique=1681155914&amp;session=08882ea25e38f0b2f61310ad4236456b&amp;hostname=217.96.148.230</t>
  </si>
  <si>
    <t>https://sds.chemicalsafety.com/sds/pda/msds/getpdf.ashx?action=msdsdocument&amp;auth=200C200C200C200C2008207A200D2078200C200C200C200C200C200C200C200C200C2008&amp;param1=ZmRwLjFfODgxNzQ1MjNORQ==&amp;unique=1681156055&amp;session=08882ea25e38f0b2f61310ad4236456b&amp;hostname=217.96.148.230</t>
  </si>
  <si>
    <t>https://sds.chemicalsafety.com/sds/pda/msds/getpdf.ashx?action=msdsdocument&amp;auth=200C200C200C200C2008207A200D2078200C200C200C200C200C200C200C200C200C2008&amp;param1=ZmRwLjFfODExNzAzMTNORQ==&amp;unique=1681156121&amp;session=08882ea25e38f0b2f61310ad4236456b&amp;hostname=217.96.148.230</t>
  </si>
  <si>
    <t>Individual criteria</t>
  </si>
  <si>
    <t>Weight</t>
  </si>
  <si>
    <t>More information on the ChlorTox Base application:</t>
  </si>
  <si>
    <t>https://doi.org/10.1016/j.greeac.2023.100065</t>
  </si>
  <si>
    <t>Color saturation</t>
  </si>
  <si>
    <t>Red:</t>
  </si>
  <si>
    <t>Green:</t>
  </si>
  <si>
    <t>Blue:</t>
  </si>
  <si>
    <t>White:</t>
  </si>
  <si>
    <t>Method 1</t>
  </si>
  <si>
    <t>Method 2</t>
  </si>
  <si>
    <t>Method 3</t>
  </si>
  <si>
    <t>Method 4</t>
  </si>
  <si>
    <t>Method 5</t>
  </si>
  <si>
    <t>Method</t>
  </si>
  <si>
    <t>Redness</t>
  </si>
  <si>
    <t>Greenness</t>
  </si>
  <si>
    <t>Blueness</t>
  </si>
  <si>
    <t>Whiteness</t>
  </si>
  <si>
    <t>…</t>
  </si>
  <si>
    <t>Maximum</t>
  </si>
  <si>
    <t>Conclusion</t>
  </si>
  <si>
    <t>Reference (average)</t>
  </si>
  <si>
    <r>
      <t>CH</t>
    </r>
    <r>
      <rPr>
        <vertAlign val="subscript"/>
        <sz val="11"/>
        <color theme="1"/>
        <rFont val="Calibri"/>
        <family val="2"/>
        <charset val="238"/>
        <scheme val="minor"/>
      </rPr>
      <t>sub</t>
    </r>
    <r>
      <rPr>
        <sz val="11"/>
        <color theme="1"/>
        <rFont val="Calibri"/>
        <family val="2"/>
        <charset val="238"/>
        <scheme val="minor"/>
      </rPr>
      <t xml:space="preserve"> (WHN)</t>
    </r>
  </si>
  <si>
    <t>https://chemicalsafety.com/sds-search/</t>
  </si>
  <si>
    <t>Where can I find SDS sheets to calculate missing CH values?</t>
  </si>
  <si>
    <t>R1: Yield</t>
  </si>
  <si>
    <t>R2: Purity</t>
  </si>
  <si>
    <t>G2: ChlorTox</t>
  </si>
  <si>
    <t>B2: Time-efficiency</t>
  </si>
  <si>
    <t xml:space="preserve">G3/B3: Energy </t>
  </si>
  <si>
    <t>Method 6</t>
  </si>
  <si>
    <t>Method 7</t>
  </si>
  <si>
    <t>Method 8</t>
  </si>
  <si>
    <t>Method 9</t>
  </si>
  <si>
    <t>Method 10</t>
  </si>
  <si>
    <t xml:space="preserve">G1/B1: E-factor </t>
  </si>
  <si>
    <r>
      <rPr>
        <b/>
        <sz val="28"/>
        <color rgb="FFFF0000"/>
        <rFont val="Calibri"/>
        <family val="2"/>
        <charset val="238"/>
        <scheme val="minor"/>
      </rPr>
      <t>R</t>
    </r>
    <r>
      <rPr>
        <b/>
        <sz val="28"/>
        <color rgb="FF00FF00"/>
        <rFont val="Calibri"/>
        <family val="2"/>
        <charset val="238"/>
        <scheme val="minor"/>
      </rPr>
      <t>G</t>
    </r>
    <r>
      <rPr>
        <b/>
        <sz val="28"/>
        <color rgb="FF0066FF"/>
        <rFont val="Calibri"/>
        <family val="2"/>
        <charset val="238"/>
        <scheme val="minor"/>
      </rPr>
      <t>B</t>
    </r>
    <r>
      <rPr>
        <b/>
        <sz val="28"/>
        <color theme="0"/>
        <rFont val="Calibri"/>
        <family val="2"/>
        <charset val="238"/>
        <scheme val="minor"/>
      </rPr>
      <t>synt</t>
    </r>
  </si>
  <si>
    <t>Examples</t>
  </si>
  <si>
    <t>Mass (g) / 1 g of product</t>
  </si>
  <si>
    <t>G2: ChlorTox Scale</t>
  </si>
  <si>
    <t>Water</t>
  </si>
  <si>
    <t>7732-18-5</t>
  </si>
  <si>
    <t>2-propanol</t>
  </si>
  <si>
    <t>2-(([1,1'-Biphenyl]-2-yloxy)methyl) oxirane</t>
  </si>
  <si>
    <t>Boc-N-4-aminopiperidine</t>
  </si>
  <si>
    <t>Boc-N-4- aminopiperidine</t>
  </si>
  <si>
    <t>7-(2-Bromoethoxy)-2,2-dimethyl-2,3-dihydrobenzofuran</t>
  </si>
  <si>
    <t>Boc N-4-aminopiperidine</t>
  </si>
  <si>
    <t>lack</t>
  </si>
  <si>
    <t>7-(2-Bromoethoxy) -2,2-dimethyl-2,3-dihydrobenzofuran</t>
  </si>
  <si>
    <t>Boc N-4-aminomethyl-piperidine</t>
  </si>
  <si>
    <t>7144-05-0</t>
  </si>
  <si>
    <t>Piperazine anhydrous</t>
  </si>
  <si>
    <t>4-Chloro-2-[(4-fluorophenyl) sulfonyl]isoindoline</t>
  </si>
  <si>
    <t>4-Bromo-2-[(3-fluorophenyl)sulfonyl]isoindoline</t>
  </si>
  <si>
    <t>2-[(2-Fluorophenyl)sulfonyl]isoindoline</t>
  </si>
  <si>
    <t>1-([1,1'-Biphenyl]-2-yloxy)-3-(4-aminopiperidin-1-yl)propan-2-ol</t>
  </si>
  <si>
    <t>3-Chlorobenzene-sulfonyl chloride</t>
  </si>
  <si>
    <t>4-Isoquinolinsulfonyl chloride</t>
  </si>
  <si>
    <t>1-{2-[(2,2-Dimethyl-2,3-dihydrobenzofuran7-yl)oxy]ethyl}piperidin-4-amine hydrochloride</t>
  </si>
  <si>
    <t>1-{2-[(2,2-Dimethyl-2,3-dihydrobenzofuran7-yl)oxy]Ethyl}piperidin-4-amine hydrochloride</t>
  </si>
  <si>
    <t>3-Fluorobenzene-sulfonyl chloride</t>
  </si>
  <si>
    <r>
      <t xml:space="preserve">Mech. </t>
    </r>
    <r>
      <rPr>
        <b/>
        <i/>
        <sz val="11"/>
        <color theme="0"/>
        <rFont val="Calibri"/>
        <family val="2"/>
        <charset val="238"/>
        <scheme val="minor"/>
      </rPr>
      <t>O1</t>
    </r>
  </si>
  <si>
    <t>Sodium tert-butoxide</t>
  </si>
  <si>
    <t>865-48-5</t>
  </si>
  <si>
    <t xml:space="preserve">Diethyl ether </t>
  </si>
  <si>
    <t xml:space="preserve">Sodium hydroxide </t>
  </si>
  <si>
    <t xml:space="preserve">Water </t>
  </si>
  <si>
    <r>
      <t xml:space="preserve">Mech. </t>
    </r>
    <r>
      <rPr>
        <b/>
        <i/>
        <sz val="11"/>
        <color theme="0"/>
        <rFont val="Calibri"/>
        <family val="2"/>
        <charset val="238"/>
        <scheme val="minor"/>
      </rPr>
      <t>N1</t>
    </r>
  </si>
  <si>
    <r>
      <t xml:space="preserve">Mech. </t>
    </r>
    <r>
      <rPr>
        <b/>
        <i/>
        <sz val="11"/>
        <color theme="0"/>
        <rFont val="Calibri"/>
        <family val="2"/>
        <charset val="238"/>
        <scheme val="minor"/>
      </rPr>
      <t>N2</t>
    </r>
  </si>
  <si>
    <r>
      <t xml:space="preserve">Mech. </t>
    </r>
    <r>
      <rPr>
        <b/>
        <i/>
        <sz val="11"/>
        <color theme="0"/>
        <rFont val="Calibri"/>
        <family val="2"/>
        <charset val="238"/>
        <scheme val="minor"/>
      </rPr>
      <t>N3</t>
    </r>
  </si>
  <si>
    <r>
      <t xml:space="preserve">Mech. </t>
    </r>
    <r>
      <rPr>
        <b/>
        <i/>
        <sz val="11"/>
        <color theme="0"/>
        <rFont val="Calibri"/>
        <family val="2"/>
        <charset val="238"/>
        <scheme val="minor"/>
      </rPr>
      <t>N4</t>
    </r>
  </si>
  <si>
    <r>
      <t xml:space="preserve">Mech. </t>
    </r>
    <r>
      <rPr>
        <b/>
        <i/>
        <sz val="11"/>
        <color theme="0"/>
        <rFont val="Calibri"/>
        <family val="2"/>
        <charset val="238"/>
        <scheme val="minor"/>
      </rPr>
      <t>N5</t>
    </r>
  </si>
  <si>
    <r>
      <t xml:space="preserve">Sol. </t>
    </r>
    <r>
      <rPr>
        <b/>
        <i/>
        <sz val="11"/>
        <color theme="0"/>
        <rFont val="Calibri"/>
        <family val="2"/>
        <charset val="238"/>
        <scheme val="minor"/>
      </rPr>
      <t>N1</t>
    </r>
  </si>
  <si>
    <r>
      <t xml:space="preserve">Sol. </t>
    </r>
    <r>
      <rPr>
        <b/>
        <i/>
        <sz val="11"/>
        <color theme="0"/>
        <rFont val="Calibri"/>
        <family val="2"/>
        <charset val="238"/>
        <scheme val="minor"/>
      </rPr>
      <t>N2</t>
    </r>
  </si>
  <si>
    <r>
      <t xml:space="preserve">Sol. </t>
    </r>
    <r>
      <rPr>
        <b/>
        <i/>
        <sz val="11"/>
        <color theme="0"/>
        <rFont val="Calibri"/>
        <family val="2"/>
        <charset val="238"/>
        <scheme val="minor"/>
      </rPr>
      <t>N3</t>
    </r>
  </si>
  <si>
    <r>
      <t xml:space="preserve">Sol. </t>
    </r>
    <r>
      <rPr>
        <b/>
        <i/>
        <sz val="11"/>
        <color theme="0"/>
        <rFont val="Calibri"/>
        <family val="2"/>
        <charset val="238"/>
        <scheme val="minor"/>
      </rPr>
      <t>N4</t>
    </r>
  </si>
  <si>
    <r>
      <t xml:space="preserve">Sol. </t>
    </r>
    <r>
      <rPr>
        <b/>
        <i/>
        <sz val="11"/>
        <color theme="0"/>
        <rFont val="Calibri"/>
        <family val="2"/>
        <charset val="238"/>
        <scheme val="minor"/>
      </rPr>
      <t>N5</t>
    </r>
  </si>
  <si>
    <t>Propan-2-amine</t>
  </si>
  <si>
    <t>Sodium bicarbonate</t>
  </si>
  <si>
    <t>2-((Naphthalen-1-yloxy)methyl)oxirane</t>
  </si>
  <si>
    <t>2461-42-9</t>
  </si>
  <si>
    <t>75-31-0</t>
  </si>
  <si>
    <t>144-55-8</t>
  </si>
  <si>
    <t>Hydrogen chloride</t>
  </si>
  <si>
    <t>200-659-6</t>
  </si>
  <si>
    <t>1-Benzo[b]thien-4-yl-piperazine hydrochloride</t>
  </si>
  <si>
    <t>913614-18-3</t>
  </si>
  <si>
    <t>913613-82-8</t>
  </si>
  <si>
    <t>7-(4-Chlorobutoxy) quinolin-2(1H)-one</t>
  </si>
  <si>
    <t>1-Fluoro-2-nitrobenzene</t>
  </si>
  <si>
    <t>Tert-butyl piperazine-1-carboxylate</t>
  </si>
  <si>
    <t>1493-27-2</t>
  </si>
  <si>
    <t>57260-71-6</t>
  </si>
  <si>
    <r>
      <t xml:space="preserve">Mech. </t>
    </r>
    <r>
      <rPr>
        <b/>
        <i/>
        <sz val="11"/>
        <color theme="0"/>
        <rFont val="Calibri"/>
        <family val="2"/>
        <charset val="238"/>
        <scheme val="minor"/>
      </rPr>
      <t>SNAr1</t>
    </r>
  </si>
  <si>
    <r>
      <t xml:space="preserve">Sol. </t>
    </r>
    <r>
      <rPr>
        <b/>
        <i/>
        <sz val="11"/>
        <color theme="0"/>
        <rFont val="Calibri"/>
        <family val="2"/>
        <charset val="238"/>
        <scheme val="minor"/>
      </rPr>
      <t>SNAr1</t>
    </r>
  </si>
  <si>
    <r>
      <t xml:space="preserve">Mech. </t>
    </r>
    <r>
      <rPr>
        <b/>
        <i/>
        <sz val="11"/>
        <color theme="0"/>
        <rFont val="Calibri"/>
        <family val="2"/>
        <charset val="238"/>
        <scheme val="minor"/>
      </rPr>
      <t>SNAr2</t>
    </r>
  </si>
  <si>
    <r>
      <t xml:space="preserve">Sol. </t>
    </r>
    <r>
      <rPr>
        <b/>
        <i/>
        <sz val="11"/>
        <color theme="0"/>
        <rFont val="Calibri"/>
        <family val="2"/>
        <charset val="238"/>
        <scheme val="minor"/>
      </rPr>
      <t>SNAr2</t>
    </r>
  </si>
  <si>
    <r>
      <t xml:space="preserve">Sol. </t>
    </r>
    <r>
      <rPr>
        <b/>
        <i/>
        <sz val="11"/>
        <color theme="0"/>
        <rFont val="Calibri"/>
        <family val="2"/>
        <charset val="238"/>
        <scheme val="minor"/>
      </rPr>
      <t>SNAr3</t>
    </r>
  </si>
  <si>
    <r>
      <t xml:space="preserve">Mech. </t>
    </r>
    <r>
      <rPr>
        <b/>
        <i/>
        <sz val="11"/>
        <color theme="0"/>
        <rFont val="Calibri"/>
        <family val="2"/>
        <charset val="238"/>
        <scheme val="minor"/>
      </rPr>
      <t>SNAr3</t>
    </r>
  </si>
  <si>
    <r>
      <t xml:space="preserve">Mech. </t>
    </r>
    <r>
      <rPr>
        <b/>
        <i/>
        <sz val="11"/>
        <color theme="0"/>
        <rFont val="Calibri"/>
        <family val="2"/>
        <charset val="238"/>
        <scheme val="minor"/>
      </rPr>
      <t>SNAr4</t>
    </r>
  </si>
  <si>
    <r>
      <t xml:space="preserve">Sol. </t>
    </r>
    <r>
      <rPr>
        <b/>
        <i/>
        <sz val="11"/>
        <color theme="0"/>
        <rFont val="Calibri"/>
        <family val="2"/>
        <charset val="238"/>
        <scheme val="minor"/>
      </rPr>
      <t>SNAr4</t>
    </r>
  </si>
  <si>
    <r>
      <t xml:space="preserve">Mech. </t>
    </r>
    <r>
      <rPr>
        <b/>
        <i/>
        <sz val="11"/>
        <color theme="0"/>
        <rFont val="Calibri"/>
        <family val="2"/>
        <charset val="238"/>
        <scheme val="minor"/>
      </rPr>
      <t>S1</t>
    </r>
  </si>
  <si>
    <r>
      <t xml:space="preserve">Sol. </t>
    </r>
    <r>
      <rPr>
        <b/>
        <i/>
        <sz val="11"/>
        <color theme="0"/>
        <rFont val="Calibri"/>
        <family val="2"/>
        <charset val="238"/>
        <scheme val="minor"/>
      </rPr>
      <t>S1</t>
    </r>
  </si>
  <si>
    <r>
      <t xml:space="preserve">Mech. </t>
    </r>
    <r>
      <rPr>
        <b/>
        <i/>
        <sz val="11"/>
        <color theme="0"/>
        <rFont val="Calibri"/>
        <family val="2"/>
        <charset val="238"/>
        <scheme val="minor"/>
      </rPr>
      <t>S2</t>
    </r>
  </si>
  <si>
    <r>
      <t xml:space="preserve">Sol. </t>
    </r>
    <r>
      <rPr>
        <b/>
        <i/>
        <sz val="11"/>
        <color theme="0"/>
        <rFont val="Calibri"/>
        <family val="2"/>
        <charset val="238"/>
        <scheme val="minor"/>
      </rPr>
      <t>S2</t>
    </r>
  </si>
  <si>
    <r>
      <t xml:space="preserve">Mech. </t>
    </r>
    <r>
      <rPr>
        <b/>
        <i/>
        <sz val="11"/>
        <color theme="0"/>
        <rFont val="Calibri"/>
        <family val="2"/>
        <charset val="238"/>
        <scheme val="minor"/>
      </rPr>
      <t>S3</t>
    </r>
  </si>
  <si>
    <r>
      <t xml:space="preserve">Sol. </t>
    </r>
    <r>
      <rPr>
        <b/>
        <i/>
        <sz val="11"/>
        <color theme="0"/>
        <rFont val="Calibri"/>
        <family val="2"/>
        <charset val="238"/>
        <scheme val="minor"/>
      </rPr>
      <t>S3</t>
    </r>
  </si>
  <si>
    <r>
      <t xml:space="preserve">Mech. </t>
    </r>
    <r>
      <rPr>
        <b/>
        <i/>
        <sz val="11"/>
        <color theme="0"/>
        <rFont val="Calibri"/>
        <family val="2"/>
        <charset val="238"/>
        <scheme val="minor"/>
      </rPr>
      <t>S4</t>
    </r>
  </si>
  <si>
    <r>
      <t xml:space="preserve">Sol. </t>
    </r>
    <r>
      <rPr>
        <b/>
        <i/>
        <sz val="11"/>
        <color theme="0"/>
        <rFont val="Calibri"/>
        <family val="2"/>
        <charset val="238"/>
        <scheme val="minor"/>
      </rPr>
      <t>S4</t>
    </r>
  </si>
  <si>
    <t>2-aminopyridine</t>
  </si>
  <si>
    <t>4-nitrobenzene sulfonyl chloride</t>
  </si>
  <si>
    <t>Hydrochloric acid</t>
  </si>
  <si>
    <t>504-29-0</t>
  </si>
  <si>
    <t>98-74-8</t>
  </si>
  <si>
    <r>
      <t xml:space="preserve">Sol. </t>
    </r>
    <r>
      <rPr>
        <b/>
        <i/>
        <sz val="11"/>
        <color theme="0"/>
        <rFont val="Calibri"/>
        <family val="2"/>
        <charset val="238"/>
        <scheme val="minor"/>
      </rPr>
      <t>O1</t>
    </r>
  </si>
  <si>
    <r>
      <t xml:space="preserve">Mech. </t>
    </r>
    <r>
      <rPr>
        <b/>
        <i/>
        <sz val="11"/>
        <color theme="0"/>
        <rFont val="Calibri"/>
        <family val="2"/>
        <charset val="238"/>
        <scheme val="minor"/>
      </rPr>
      <t>O2</t>
    </r>
  </si>
  <si>
    <r>
      <t xml:space="preserve">Sol. </t>
    </r>
    <r>
      <rPr>
        <b/>
        <i/>
        <sz val="11"/>
        <color theme="0"/>
        <rFont val="Calibri"/>
        <family val="2"/>
        <charset val="238"/>
        <scheme val="minor"/>
      </rPr>
      <t>O2</t>
    </r>
  </si>
  <si>
    <r>
      <t xml:space="preserve">Mech. </t>
    </r>
    <r>
      <rPr>
        <b/>
        <i/>
        <sz val="11"/>
        <color theme="0"/>
        <rFont val="Calibri"/>
        <family val="2"/>
        <charset val="238"/>
        <scheme val="minor"/>
      </rPr>
      <t>O3</t>
    </r>
  </si>
  <si>
    <r>
      <t xml:space="preserve">Sol. </t>
    </r>
    <r>
      <rPr>
        <b/>
        <i/>
        <sz val="11"/>
        <color theme="0"/>
        <rFont val="Calibri"/>
        <family val="2"/>
        <charset val="238"/>
        <scheme val="minor"/>
      </rPr>
      <t>O3</t>
    </r>
  </si>
  <si>
    <r>
      <t xml:space="preserve">Mech. </t>
    </r>
    <r>
      <rPr>
        <b/>
        <i/>
        <sz val="11"/>
        <color theme="0"/>
        <rFont val="Calibri"/>
        <family val="2"/>
        <charset val="238"/>
        <scheme val="minor"/>
      </rPr>
      <t>O4</t>
    </r>
  </si>
  <si>
    <r>
      <t xml:space="preserve">Sol. </t>
    </r>
    <r>
      <rPr>
        <b/>
        <i/>
        <sz val="11"/>
        <color theme="0"/>
        <rFont val="Calibri"/>
        <family val="2"/>
        <charset val="238"/>
        <scheme val="minor"/>
      </rPr>
      <t>O4</t>
    </r>
  </si>
  <si>
    <t xml:space="preserve">Estimated Energy Demand (EED) </t>
  </si>
  <si>
    <t>Mech. O1</t>
  </si>
  <si>
    <t>Mech. O2</t>
  </si>
  <si>
    <t>Mech. O3</t>
  </si>
  <si>
    <t>Mech. O4</t>
  </si>
  <si>
    <t>Sol. O1</t>
  </si>
  <si>
    <t>Sol. O2</t>
  </si>
  <si>
    <t>Sol. O3</t>
  </si>
  <si>
    <t>Sol. O4</t>
  </si>
  <si>
    <t>old</t>
  </si>
  <si>
    <t>new</t>
  </si>
  <si>
    <t>Procedure</t>
  </si>
  <si>
    <t>Mech. N1</t>
  </si>
  <si>
    <t>Mech. N2</t>
  </si>
  <si>
    <t>Mech. N3</t>
  </si>
  <si>
    <t>Mech. N4</t>
  </si>
  <si>
    <t>Mech. N5</t>
  </si>
  <si>
    <t>Sol. N1</t>
  </si>
  <si>
    <t>Sol. N2</t>
  </si>
  <si>
    <t>Sol. N3</t>
  </si>
  <si>
    <t>Sol. N4</t>
  </si>
  <si>
    <t>Sol. N5</t>
  </si>
  <si>
    <t>Mech. SNAr1</t>
  </si>
  <si>
    <t>Mech. SNAr2</t>
  </si>
  <si>
    <t>Mech. SNAr3</t>
  </si>
  <si>
    <t>Mech. SNAr4</t>
  </si>
  <si>
    <t>G3/B3: Energy (EED)</t>
  </si>
  <si>
    <t>B2: Time-efficiency (h)</t>
  </si>
  <si>
    <t>G2: ChlorTox (g)</t>
  </si>
  <si>
    <t>R1: Yield (%)</t>
  </si>
  <si>
    <t>R2: Purity (%)</t>
  </si>
  <si>
    <t>Sol. SNAr1</t>
  </si>
  <si>
    <t>Sol. SNAr2</t>
  </si>
  <si>
    <t>Sol. SNAr3</t>
  </si>
  <si>
    <t>Sol. SNAr4</t>
  </si>
  <si>
    <t>Mech. S1</t>
  </si>
  <si>
    <t>Mech. S2</t>
  </si>
  <si>
    <t>Mech. S3</t>
  </si>
  <si>
    <t>Mech. S4</t>
  </si>
  <si>
    <t>Sol. S1</t>
  </si>
  <si>
    <t>Sol. S2</t>
  </si>
  <si>
    <t>Sol. S3</t>
  </si>
  <si>
    <t>Sol. S4</t>
  </si>
  <si>
    <t>Mech. O</t>
  </si>
  <si>
    <t>Sol. O</t>
  </si>
  <si>
    <t>Mech. N</t>
  </si>
  <si>
    <t>Sol. N</t>
  </si>
  <si>
    <t>Mech. SNAr</t>
  </si>
  <si>
    <t>Sol. SNAr</t>
  </si>
  <si>
    <t>Mech. S</t>
  </si>
  <si>
    <t xml:space="preserve">Sol. S </t>
  </si>
  <si>
    <t>O-alkylation - mechanochemistry (Mech. O)</t>
  </si>
  <si>
    <t>O-alkylation - in-solution (Sol. O)</t>
  </si>
  <si>
    <t>N-alkylation - mechanochemistry (Mech. N)</t>
  </si>
  <si>
    <t>N-alkylation - in-solution (Sol. N)</t>
  </si>
  <si>
    <t>Nucleophilic aromatic substitution - mechanochemistry (Mech. SNAr)</t>
  </si>
  <si>
    <t>Nucleophilic aromatic substitution - in-solution (Sol. SNAr)</t>
  </si>
  <si>
    <t>Sulfonylation - mechanochemistry (Mech. S)</t>
  </si>
  <si>
    <t>Sulfonylation - in-solution (Sol. 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</si>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</sst>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
    <numFmt numFmtId="166" formatCode="0.000"/>
  </numFmts>
  <fonts count="51" x14ac:knownFonts="1">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u/>
      <sz val="11"/>
      <color theme="10"/>
      <name val="Calibri"/>
      <family val="2"/>
      <charset val="238"/>
      <scheme val="minor"/>
    </font>
    <font>
      <b/>
      <sz val="26"/>
      <color theme="0"/>
      <name val="Calibri"/>
      <family val="2"/>
      <charset val="238"/>
      <scheme val="minor"/>
    </font>
    <font>
      <sz val="26"/>
      <color theme="0"/>
      <name val="Calibri"/>
      <family val="2"/>
      <charset val="238"/>
      <scheme val="minor"/>
    </font>
    <font>
      <b/>
      <sz val="26"/>
      <color rgb="FF00FF00"/>
      <name val="Calibri"/>
      <family val="2"/>
      <charset val="238"/>
      <scheme val="minor"/>
    </font>
    <font>
      <b/>
      <vertAlign val="subscript"/>
      <sz val="26"/>
      <color rgb="FF00FF00"/>
      <name val="Calibri"/>
      <family val="2"/>
      <charset val="238"/>
      <scheme val="minor"/>
    </font>
    <font>
      <sz val="14"/>
      <color theme="0"/>
      <name val="Calibri"/>
      <family val="2"/>
      <charset val="238"/>
      <scheme val="minor"/>
    </font>
    <font>
      <b/>
      <sz val="16"/>
      <color rgb="FFFF0000"/>
      <name val="Calibri"/>
      <family val="2"/>
      <charset val="238"/>
      <scheme val="minor"/>
    </font>
    <font>
      <u/>
      <sz val="11"/>
      <color rgb="FFFF0000"/>
      <name val="Calibri"/>
      <family val="2"/>
      <charset val="238"/>
      <scheme val="minor"/>
    </font>
    <font>
      <b/>
      <sz val="28"/>
      <color rgb="FFFF0000"/>
      <name val="Calibri"/>
      <family val="2"/>
      <charset val="238"/>
      <scheme val="minor"/>
    </font>
    <font>
      <b/>
      <sz val="16"/>
      <color theme="1"/>
      <name val="Calibri"/>
      <family val="2"/>
      <charset val="238"/>
      <scheme val="minor"/>
    </font>
    <font>
      <b/>
      <sz val="18"/>
      <color rgb="FFFF0000"/>
      <name val="Calibri"/>
      <family val="2"/>
      <charset val="238"/>
      <scheme val="minor"/>
    </font>
    <font>
      <sz val="16"/>
      <color theme="1"/>
      <name val="Calibri"/>
      <family val="2"/>
      <charset val="238"/>
      <scheme val="minor"/>
    </font>
    <font>
      <u/>
      <sz val="11"/>
      <color theme="1"/>
      <name val="Calibri"/>
      <family val="2"/>
      <charset val="238"/>
      <scheme val="minor"/>
    </font>
    <font>
      <sz val="12"/>
      <color theme="1"/>
      <name val="Calibri"/>
      <family val="2"/>
      <charset val="238"/>
      <scheme val="minor"/>
    </font>
    <font>
      <sz val="14"/>
      <color rgb="FFFF0000"/>
      <name val="Calibri"/>
      <family val="2"/>
      <charset val="238"/>
      <scheme val="minor"/>
    </font>
    <font>
      <sz val="11"/>
      <name val="Calibri"/>
      <family val="2"/>
      <charset val="238"/>
      <scheme val="minor"/>
    </font>
    <font>
      <b/>
      <sz val="16"/>
      <name val="Calibri"/>
      <family val="2"/>
      <charset val="238"/>
      <scheme val="minor"/>
    </font>
    <font>
      <sz val="11"/>
      <color theme="9"/>
      <name val="Calibri"/>
      <family val="2"/>
      <charset val="238"/>
      <scheme val="minor"/>
    </font>
    <font>
      <sz val="12"/>
      <color rgb="FFFF0000"/>
      <name val="Calibri"/>
      <family val="2"/>
      <charset val="238"/>
      <scheme val="minor"/>
    </font>
    <font>
      <b/>
      <sz val="22"/>
      <color theme="1"/>
      <name val="Calibri"/>
      <family val="2"/>
      <charset val="238"/>
      <scheme val="minor"/>
    </font>
    <font>
      <i/>
      <sz val="11"/>
      <color theme="1"/>
      <name val="Calibri"/>
      <family val="2"/>
      <charset val="238"/>
      <scheme val="minor"/>
    </font>
    <font>
      <sz val="9"/>
      <color indexed="81"/>
      <name val="Tahoma"/>
      <family val="2"/>
      <charset val="238"/>
    </font>
    <font>
      <b/>
      <sz val="12"/>
      <color theme="1"/>
      <name val="Bahnschrift"/>
      <family val="2"/>
      <charset val="238"/>
    </font>
    <font>
      <sz val="12"/>
      <color rgb="FFFF0000"/>
      <name val="Bahnschrift"/>
      <family val="2"/>
      <charset val="238"/>
    </font>
    <font>
      <sz val="18"/>
      <color theme="1"/>
      <name val="Bahnschrift"/>
      <family val="2"/>
      <charset val="238"/>
    </font>
    <font>
      <sz val="12"/>
      <color rgb="FF00FF00"/>
      <name val="Bahnschrift"/>
      <family val="2"/>
      <charset val="238"/>
    </font>
    <font>
      <sz val="12"/>
      <color rgb="FF00FFFF"/>
      <name val="Bahnschrift"/>
      <family val="2"/>
      <charset val="238"/>
    </font>
    <font>
      <sz val="12"/>
      <color rgb="FF0066FF"/>
      <name val="Bahnschrift"/>
      <family val="2"/>
      <charset val="238"/>
    </font>
    <font>
      <sz val="18"/>
      <color theme="0"/>
      <name val="Bahnschrift"/>
      <family val="2"/>
      <charset val="238"/>
    </font>
    <font>
      <sz val="18"/>
      <color rgb="FFFF0000"/>
      <name val="Bahnschrift"/>
      <family val="2"/>
      <charset val="238"/>
    </font>
    <font>
      <sz val="24"/>
      <color theme="1"/>
      <name val="Bahnschrift"/>
      <family val="2"/>
      <charset val="238"/>
    </font>
    <font>
      <b/>
      <sz val="18"/>
      <color theme="0"/>
      <name val="Bahnschrift"/>
      <family val="2"/>
      <charset val="238"/>
    </font>
    <font>
      <sz val="18"/>
      <color rgb="FF00FF00"/>
      <name val="Bahnschrift"/>
      <family val="2"/>
      <charset val="238"/>
    </font>
    <font>
      <sz val="48"/>
      <color theme="1"/>
      <name val="Bahnschrift"/>
      <family val="2"/>
      <charset val="238"/>
    </font>
    <font>
      <sz val="18"/>
      <color rgb="FF0066FF"/>
      <name val="Bahnschrift"/>
      <family val="2"/>
      <charset val="238"/>
    </font>
    <font>
      <sz val="24"/>
      <color theme="0"/>
      <name val="Bahnschrift"/>
      <family val="2"/>
      <charset val="238"/>
    </font>
    <font>
      <b/>
      <sz val="9"/>
      <color indexed="81"/>
      <name val="Tahoma"/>
      <family val="2"/>
      <charset val="238"/>
    </font>
    <font>
      <b/>
      <sz val="28"/>
      <color theme="1"/>
      <name val="Calibri"/>
      <family val="2"/>
      <charset val="238"/>
      <scheme val="minor"/>
    </font>
    <font>
      <sz val="12"/>
      <color theme="0"/>
      <name val="Bahnschrift"/>
      <family val="2"/>
      <charset val="238"/>
    </font>
    <font>
      <b/>
      <sz val="11"/>
      <color theme="0"/>
      <name val="Calibri"/>
      <family val="2"/>
      <charset val="238"/>
      <scheme val="minor"/>
    </font>
    <font>
      <sz val="11"/>
      <color theme="0"/>
      <name val="Calibri"/>
      <family val="2"/>
      <charset val="238"/>
      <scheme val="minor"/>
    </font>
    <font>
      <b/>
      <sz val="12"/>
      <color theme="1"/>
      <name val="Calibri"/>
      <family val="2"/>
      <charset val="238"/>
      <scheme val="minor"/>
    </font>
    <font>
      <b/>
      <sz val="22"/>
      <color theme="0"/>
      <name val="Bahnschrift"/>
      <family val="2"/>
      <charset val="238"/>
    </font>
    <font>
      <vertAlign val="subscript"/>
      <sz val="11"/>
      <color theme="1"/>
      <name val="Calibri"/>
      <family val="2"/>
      <charset val="238"/>
      <scheme val="minor"/>
    </font>
    <font>
      <b/>
      <sz val="28"/>
      <color rgb="FF00FF00"/>
      <name val="Calibri"/>
      <family val="2"/>
      <charset val="238"/>
      <scheme val="minor"/>
    </font>
    <font>
      <b/>
      <sz val="28"/>
      <color theme="0"/>
      <name val="Calibri"/>
      <family val="2"/>
      <charset val="238"/>
      <scheme val="minor"/>
    </font>
    <font>
      <b/>
      <sz val="28"/>
      <color rgb="FF0066FF"/>
      <name val="Calibri"/>
      <family val="2"/>
      <charset val="238"/>
      <scheme val="minor"/>
    </font>
    <font>
      <b/>
      <i/>
      <sz val="11"/>
      <color theme="0"/>
      <name val="Calibri"/>
      <family val="2"/>
      <charset val="238"/>
      <scheme val="minor"/>
    </font>
  </fonts>
  <fills count="13">
    <fill>
      <patternFill patternType="none"/>
    </fill>
    <fill>
      <patternFill patternType="gray125"/>
    </fill>
    <fill>
      <patternFill patternType="solid">
        <fgColor theme="1"/>
        <bgColor indexed="64"/>
      </patternFill>
    </fill>
    <fill>
      <patternFill patternType="solid">
        <fgColor rgb="FF002060"/>
        <bgColor indexed="64"/>
      </patternFill>
    </fill>
    <fill>
      <patternFill patternType="solid">
        <fgColor rgb="FFFF0000"/>
        <bgColor indexed="64"/>
      </patternFill>
    </fill>
    <fill>
      <patternFill patternType="solid">
        <fgColor rgb="FF00FF00"/>
        <bgColor indexed="64"/>
      </patternFill>
    </fill>
    <fill>
      <patternFill patternType="solid">
        <fgColor rgb="FF0000FF"/>
        <bgColor indexed="64"/>
      </patternFill>
    </fill>
    <fill>
      <patternFill patternType="solid">
        <fgColor rgb="FF00FFFF"/>
        <bgColor indexed="64"/>
      </patternFill>
    </fill>
    <fill>
      <patternFill patternType="solid">
        <fgColor theme="0" tint="-0.499984740745262"/>
        <bgColor indexed="64"/>
      </patternFill>
    </fill>
    <fill>
      <patternFill patternType="solid">
        <fgColor theme="0"/>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s>
  <borders count="51">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bottom style="thin">
        <color indexed="64"/>
      </bottom>
      <diagonal/>
    </border>
  </borders>
  <cellStyleXfs count="2">
    <xf numFmtId="0" fontId="0" fillId="0" borderId="0"/>
    <xf numFmtId="0" fontId="3" fillId="0" borderId="0" applyNumberFormat="0" applyFill="0" applyBorder="0" applyAlignment="0" applyProtection="0"/>
  </cellStyleXfs>
  <cellXfs count="190">
    <xf numFmtId="0" fontId="0" fillId="0" borderId="0" xfId="0"/>
    <xf numFmtId="0" fontId="4" fillId="2" borderId="6" xfId="0" applyFont="1" applyFill="1" applyBorder="1" applyAlignment="1">
      <alignment vertical="center" wrapText="1"/>
    </xf>
    <xf numFmtId="0" fontId="5" fillId="2" borderId="6" xfId="0" applyFont="1" applyFill="1" applyBorder="1" applyAlignment="1">
      <alignment vertical="center" wrapText="1"/>
    </xf>
    <xf numFmtId="0" fontId="5" fillId="2" borderId="6" xfId="0" applyFont="1" applyFill="1" applyBorder="1" applyAlignment="1">
      <alignment horizontal="left" vertical="center" wrapText="1"/>
    </xf>
    <xf numFmtId="2" fontId="5" fillId="2" borderId="6" xfId="0" applyNumberFormat="1" applyFont="1" applyFill="1" applyBorder="1" applyAlignment="1">
      <alignment vertical="center" wrapText="1"/>
    </xf>
    <xf numFmtId="2" fontId="6" fillId="2" borderId="6" xfId="0" applyNumberFormat="1" applyFont="1" applyFill="1" applyBorder="1" applyAlignment="1">
      <alignment vertical="center" wrapText="1"/>
    </xf>
    <xf numFmtId="2" fontId="8" fillId="3" borderId="6" xfId="0" applyNumberFormat="1" applyFont="1" applyFill="1" applyBorder="1" applyAlignment="1">
      <alignment vertical="center" wrapText="1"/>
    </xf>
    <xf numFmtId="0" fontId="8" fillId="3" borderId="6" xfId="0" applyFont="1" applyFill="1" applyBorder="1" applyAlignment="1">
      <alignment vertical="center" wrapText="1"/>
    </xf>
    <xf numFmtId="164" fontId="8" fillId="3" borderId="6" xfId="0" applyNumberFormat="1" applyFont="1" applyFill="1" applyBorder="1" applyAlignment="1">
      <alignment vertical="center" wrapText="1"/>
    </xf>
    <xf numFmtId="0" fontId="8" fillId="0" borderId="0" xfId="0" applyFont="1" applyAlignment="1">
      <alignment vertical="center" wrapText="1"/>
    </xf>
    <xf numFmtId="0" fontId="9" fillId="0" borderId="6" xfId="0" applyFont="1" applyBorder="1" applyAlignment="1">
      <alignment vertical="center"/>
    </xf>
    <xf numFmtId="0" fontId="2" fillId="0" borderId="6" xfId="0" applyFont="1" applyBorder="1" applyAlignment="1">
      <alignment vertical="center"/>
    </xf>
    <xf numFmtId="0" fontId="2" fillId="0" borderId="6" xfId="0" applyFont="1" applyBorder="1" applyAlignment="1">
      <alignment horizontal="left" vertical="center"/>
    </xf>
    <xf numFmtId="14" fontId="2" fillId="0" borderId="6" xfId="0" applyNumberFormat="1" applyFont="1" applyBorder="1" applyAlignment="1">
      <alignment vertical="center"/>
    </xf>
    <xf numFmtId="0" fontId="10" fillId="0" borderId="6" xfId="1" applyFont="1" applyFill="1" applyBorder="1" applyAlignment="1">
      <alignment vertical="center"/>
    </xf>
    <xf numFmtId="2" fontId="2" fillId="0" borderId="6" xfId="0" applyNumberFormat="1" applyFont="1" applyBorder="1" applyAlignment="1">
      <alignment vertical="center"/>
    </xf>
    <xf numFmtId="0" fontId="0" fillId="0" borderId="0" xfId="0" applyAlignment="1">
      <alignment vertical="center"/>
    </xf>
    <xf numFmtId="0" fontId="12" fillId="0" borderId="6" xfId="0" applyFont="1" applyBorder="1" applyAlignment="1">
      <alignment vertical="center"/>
    </xf>
    <xf numFmtId="0" fontId="0" fillId="0" borderId="6" xfId="0" applyBorder="1" applyAlignment="1">
      <alignment vertical="center"/>
    </xf>
    <xf numFmtId="0" fontId="0" fillId="0" borderId="6" xfId="0" applyBorder="1" applyAlignment="1">
      <alignment horizontal="left" vertical="center"/>
    </xf>
    <xf numFmtId="14" fontId="0" fillId="0" borderId="6" xfId="0" applyNumberFormat="1" applyBorder="1" applyAlignment="1">
      <alignment vertical="center"/>
    </xf>
    <xf numFmtId="2" fontId="0" fillId="0" borderId="6" xfId="0" applyNumberFormat="1" applyBorder="1" applyAlignment="1">
      <alignment vertical="center"/>
    </xf>
    <xf numFmtId="2" fontId="6" fillId="2" borderId="6" xfId="0" applyNumberFormat="1" applyFont="1" applyFill="1" applyBorder="1" applyAlignment="1">
      <alignment vertical="center"/>
    </xf>
    <xf numFmtId="164" fontId="0" fillId="0" borderId="6" xfId="0" applyNumberFormat="1" applyBorder="1" applyAlignment="1">
      <alignment vertical="center"/>
    </xf>
    <xf numFmtId="0" fontId="0" fillId="0" borderId="6" xfId="0" applyBorder="1"/>
    <xf numFmtId="0" fontId="13" fillId="0" borderId="0" xfId="0" applyFont="1" applyAlignment="1">
      <alignment vertical="center"/>
    </xf>
    <xf numFmtId="0" fontId="12" fillId="0" borderId="0" xfId="0" applyFont="1" applyAlignment="1">
      <alignment vertical="center"/>
    </xf>
    <xf numFmtId="0" fontId="14" fillId="0" borderId="0" xfId="0" applyFont="1" applyAlignment="1">
      <alignment vertical="center"/>
    </xf>
    <xf numFmtId="0" fontId="15" fillId="0" borderId="6" xfId="1" applyFont="1" applyFill="1" applyBorder="1" applyAlignment="1">
      <alignment vertical="center"/>
    </xf>
    <xf numFmtId="0" fontId="16" fillId="0" borderId="6" xfId="0" applyFont="1" applyBorder="1" applyAlignment="1">
      <alignment vertical="center"/>
    </xf>
    <xf numFmtId="0" fontId="17" fillId="0" borderId="6" xfId="0" applyFont="1" applyBorder="1" applyAlignment="1">
      <alignment vertical="center"/>
    </xf>
    <xf numFmtId="0" fontId="18" fillId="0" borderId="6" xfId="0" applyFont="1" applyBorder="1" applyAlignment="1">
      <alignment vertical="center"/>
    </xf>
    <xf numFmtId="0" fontId="19" fillId="0" borderId="6" xfId="0" applyFont="1" applyBorder="1" applyAlignment="1">
      <alignment vertical="center"/>
    </xf>
    <xf numFmtId="0" fontId="20" fillId="0" borderId="6" xfId="0" applyFont="1" applyBorder="1" applyAlignment="1">
      <alignment vertical="center"/>
    </xf>
    <xf numFmtId="0" fontId="21" fillId="0" borderId="6" xfId="0" applyFont="1" applyBorder="1" applyAlignment="1">
      <alignment vertical="center"/>
    </xf>
    <xf numFmtId="0" fontId="0" fillId="0" borderId="6" xfId="0" applyBorder="1" applyAlignment="1">
      <alignment horizontal="left"/>
    </xf>
    <xf numFmtId="0" fontId="12" fillId="0" borderId="6" xfId="0" applyFont="1" applyBorder="1"/>
    <xf numFmtId="49" fontId="12" fillId="0" borderId="6" xfId="0" applyNumberFormat="1" applyFont="1" applyBorder="1"/>
    <xf numFmtId="2" fontId="22" fillId="2" borderId="6" xfId="0" applyNumberFormat="1" applyFont="1" applyFill="1" applyBorder="1" applyAlignment="1">
      <alignment vertical="center"/>
    </xf>
    <xf numFmtId="0" fontId="0" fillId="0" borderId="6" xfId="0"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Alignment="1">
      <alignment horizontal="left" vertical="center"/>
    </xf>
    <xf numFmtId="0" fontId="3" fillId="0" borderId="6" xfId="1" applyBorder="1" applyAlignment="1">
      <alignment vertical="center"/>
    </xf>
    <xf numFmtId="0" fontId="23" fillId="5" borderId="6" xfId="0" applyFont="1" applyFill="1" applyBorder="1" applyAlignment="1">
      <alignment vertical="center"/>
    </xf>
    <xf numFmtId="0" fontId="0" fillId="11" borderId="0" xfId="0" applyFill="1" applyAlignment="1">
      <alignment vertical="center"/>
    </xf>
    <xf numFmtId="164" fontId="34" fillId="2" borderId="28" xfId="0" applyNumberFormat="1" applyFont="1" applyFill="1" applyBorder="1" applyAlignment="1">
      <alignment horizontal="center" vertical="center"/>
    </xf>
    <xf numFmtId="164" fontId="32" fillId="2" borderId="42" xfId="0" applyNumberFormat="1" applyFont="1" applyFill="1" applyBorder="1" applyAlignment="1">
      <alignment horizontal="right" vertical="center"/>
    </xf>
    <xf numFmtId="164" fontId="35" fillId="2" borderId="42" xfId="0" applyNumberFormat="1" applyFont="1" applyFill="1" applyBorder="1" applyAlignment="1">
      <alignment horizontal="right" vertical="center"/>
    </xf>
    <xf numFmtId="164" fontId="37" fillId="2" borderId="42" xfId="0" applyNumberFormat="1" applyFont="1" applyFill="1" applyBorder="1" applyAlignment="1">
      <alignment horizontal="right" vertical="center"/>
    </xf>
    <xf numFmtId="0" fontId="1" fillId="11" borderId="0" xfId="0" applyFont="1" applyFill="1" applyAlignment="1">
      <alignment horizontal="left" vertical="center"/>
    </xf>
    <xf numFmtId="0" fontId="1" fillId="0" borderId="6" xfId="0" applyFont="1" applyBorder="1" applyAlignment="1">
      <alignment horizontal="center" vertical="center"/>
    </xf>
    <xf numFmtId="165" fontId="44" fillId="0" borderId="0" xfId="0" applyNumberFormat="1" applyFont="1" applyAlignment="1">
      <alignment horizontal="center" vertical="center"/>
    </xf>
    <xf numFmtId="0" fontId="1" fillId="0" borderId="0" xfId="0" applyFont="1" applyAlignment="1">
      <alignment horizontal="center" vertical="center"/>
    </xf>
    <xf numFmtId="49" fontId="0" fillId="0" borderId="6" xfId="0" applyNumberFormat="1" applyBorder="1" applyAlignment="1">
      <alignment vertical="center"/>
    </xf>
    <xf numFmtId="0" fontId="1" fillId="0" borderId="6" xfId="0" applyFont="1" applyBorder="1" applyAlignment="1">
      <alignment vertical="center"/>
    </xf>
    <xf numFmtId="164" fontId="0" fillId="9" borderId="6" xfId="0" applyNumberFormat="1" applyFill="1" applyBorder="1" applyAlignment="1">
      <alignment vertical="center"/>
    </xf>
    <xf numFmtId="0" fontId="42" fillId="10" borderId="6" xfId="0" applyFont="1" applyFill="1" applyBorder="1" applyAlignment="1">
      <alignment vertical="center"/>
    </xf>
    <xf numFmtId="0" fontId="0" fillId="4" borderId="6" xfId="0" applyFill="1" applyBorder="1" applyAlignment="1">
      <alignment vertical="center"/>
    </xf>
    <xf numFmtId="2" fontId="0" fillId="7" borderId="6" xfId="0" applyNumberFormat="1" applyFill="1" applyBorder="1" applyAlignment="1">
      <alignment vertical="center"/>
    </xf>
    <xf numFmtId="2" fontId="0" fillId="5" borderId="6" xfId="0" applyNumberFormat="1" applyFill="1" applyBorder="1" applyAlignment="1">
      <alignment vertical="center"/>
    </xf>
    <xf numFmtId="0" fontId="0" fillId="7" borderId="6" xfId="0" applyFill="1" applyBorder="1" applyAlignment="1">
      <alignment vertical="center"/>
    </xf>
    <xf numFmtId="49" fontId="23" fillId="5" borderId="6" xfId="0" applyNumberFormat="1" applyFont="1" applyFill="1" applyBorder="1" applyAlignment="1">
      <alignment vertical="center"/>
    </xf>
    <xf numFmtId="2" fontId="23" fillId="5" borderId="6" xfId="0" applyNumberFormat="1" applyFont="1" applyFill="1" applyBorder="1" applyAlignment="1">
      <alignment vertical="center"/>
    </xf>
    <xf numFmtId="0" fontId="0" fillId="0" borderId="6" xfId="0" applyBorder="1" applyAlignment="1">
      <alignment horizontal="center" vertical="center"/>
    </xf>
    <xf numFmtId="0" fontId="23" fillId="7" borderId="6" xfId="0" applyFont="1" applyFill="1" applyBorder="1" applyAlignment="1">
      <alignment vertical="center"/>
    </xf>
    <xf numFmtId="0" fontId="23" fillId="0" borderId="0" xfId="0" applyFont="1" applyAlignment="1">
      <alignment vertical="center"/>
    </xf>
    <xf numFmtId="0" fontId="0" fillId="0" borderId="6" xfId="0" applyBorder="1" applyAlignment="1">
      <alignment horizontal="right" vertical="center"/>
    </xf>
    <xf numFmtId="0" fontId="43" fillId="11" borderId="0" xfId="0" applyFont="1" applyFill="1" applyAlignment="1">
      <alignment vertical="center"/>
    </xf>
    <xf numFmtId="164" fontId="0" fillId="0" borderId="0" xfId="0" applyNumberFormat="1" applyAlignment="1">
      <alignment vertical="center"/>
    </xf>
    <xf numFmtId="1" fontId="0" fillId="0" borderId="0" xfId="0" applyNumberFormat="1" applyAlignment="1">
      <alignment vertical="center"/>
    </xf>
    <xf numFmtId="0" fontId="1" fillId="0" borderId="0" xfId="0" applyFont="1" applyAlignment="1">
      <alignment vertical="center"/>
    </xf>
    <xf numFmtId="2" fontId="0" fillId="0" borderId="0" xfId="0" applyNumberFormat="1" applyAlignment="1">
      <alignment vertical="center"/>
    </xf>
    <xf numFmtId="2" fontId="1" fillId="0" borderId="6" xfId="0" applyNumberFormat="1" applyFont="1" applyBorder="1" applyAlignment="1">
      <alignment horizontal="center" vertical="center" wrapText="1"/>
    </xf>
    <xf numFmtId="2" fontId="0" fillId="9" borderId="6" xfId="0" applyNumberFormat="1" applyFill="1" applyBorder="1" applyAlignment="1">
      <alignment vertical="center"/>
    </xf>
    <xf numFmtId="2" fontId="43" fillId="6" borderId="6" xfId="0" applyNumberFormat="1" applyFont="1" applyFill="1" applyBorder="1" applyAlignment="1">
      <alignment vertical="center"/>
    </xf>
    <xf numFmtId="2" fontId="0" fillId="0" borderId="6" xfId="0" applyNumberFormat="1" applyBorder="1" applyAlignment="1">
      <alignment vertical="center" wrapText="1"/>
    </xf>
    <xf numFmtId="2" fontId="44" fillId="0" borderId="6" xfId="0" applyNumberFormat="1" applyFont="1" applyBorder="1" applyAlignment="1">
      <alignment vertical="center"/>
    </xf>
    <xf numFmtId="166" fontId="23" fillId="5" borderId="6" xfId="0" applyNumberFormat="1" applyFont="1" applyFill="1" applyBorder="1" applyAlignment="1">
      <alignment vertical="center"/>
    </xf>
    <xf numFmtId="0" fontId="23" fillId="5" borderId="6" xfId="0" applyFont="1" applyFill="1" applyBorder="1" applyAlignment="1">
      <alignment vertical="center" wrapText="1"/>
    </xf>
    <xf numFmtId="0" fontId="1" fillId="0" borderId="20" xfId="0" applyFont="1" applyBorder="1" applyAlignment="1">
      <alignment vertical="center"/>
    </xf>
    <xf numFmtId="0" fontId="1" fillId="0" borderId="9" xfId="0" applyFont="1" applyBorder="1" applyAlignment="1">
      <alignment vertical="center"/>
    </xf>
    <xf numFmtId="0" fontId="1" fillId="0" borderId="6" xfId="0" applyFont="1" applyBorder="1" applyAlignment="1">
      <alignment horizontal="right" vertical="center"/>
    </xf>
    <xf numFmtId="2" fontId="0" fillId="0" borderId="0" xfId="0" applyNumberFormat="1"/>
    <xf numFmtId="0" fontId="1" fillId="0" borderId="21" xfId="0" applyFont="1" applyBorder="1"/>
    <xf numFmtId="2" fontId="1" fillId="0" borderId="21" xfId="0" applyNumberFormat="1" applyFont="1" applyBorder="1"/>
    <xf numFmtId="2" fontId="1" fillId="0" borderId="9" xfId="0" applyNumberFormat="1" applyFont="1" applyBorder="1"/>
    <xf numFmtId="0" fontId="0" fillId="0" borderId="26" xfId="0" applyBorder="1"/>
    <xf numFmtId="2" fontId="0" fillId="0" borderId="25" xfId="0" applyNumberFormat="1" applyBorder="1"/>
    <xf numFmtId="164" fontId="0" fillId="4" borderId="6" xfId="0" applyNumberFormat="1" applyFill="1" applyBorder="1" applyAlignment="1">
      <alignment vertical="center"/>
    </xf>
    <xf numFmtId="164" fontId="0" fillId="7" borderId="6" xfId="0" applyNumberFormat="1" applyFill="1" applyBorder="1" applyAlignment="1">
      <alignment vertical="center"/>
    </xf>
    <xf numFmtId="164" fontId="0" fillId="5" borderId="6" xfId="0" applyNumberFormat="1" applyFill="1" applyBorder="1" applyAlignment="1">
      <alignment vertical="center"/>
    </xf>
    <xf numFmtId="164" fontId="43" fillId="6" borderId="6" xfId="0" applyNumberFormat="1" applyFont="1" applyFill="1" applyBorder="1" applyAlignment="1">
      <alignment vertical="center"/>
    </xf>
    <xf numFmtId="0" fontId="1" fillId="12" borderId="50" xfId="0" applyFont="1" applyFill="1" applyBorder="1"/>
    <xf numFmtId="2" fontId="1" fillId="12" borderId="50" xfId="0" applyNumberFormat="1" applyFont="1" applyFill="1" applyBorder="1"/>
    <xf numFmtId="2" fontId="1" fillId="12" borderId="8" xfId="0" applyNumberFormat="1" applyFont="1" applyFill="1" applyBorder="1"/>
    <xf numFmtId="0" fontId="1" fillId="0" borderId="20" xfId="0" applyFont="1" applyBorder="1" applyAlignment="1">
      <alignment horizontal="center"/>
    </xf>
    <xf numFmtId="0" fontId="1" fillId="0" borderId="21" xfId="0" applyFont="1" applyBorder="1" applyAlignment="1">
      <alignment horizontal="center"/>
    </xf>
    <xf numFmtId="0" fontId="1" fillId="0" borderId="49" xfId="0" applyFont="1" applyBorder="1" applyAlignment="1">
      <alignment horizontal="center"/>
    </xf>
    <xf numFmtId="0" fontId="1" fillId="0" borderId="30" xfId="0" applyFont="1" applyBorder="1" applyAlignment="1">
      <alignment horizontal="center"/>
    </xf>
    <xf numFmtId="0" fontId="1" fillId="0" borderId="7" xfId="0" applyFont="1" applyBorder="1" applyAlignment="1">
      <alignment horizontal="center"/>
    </xf>
    <xf numFmtId="0" fontId="1" fillId="0" borderId="44" xfId="0" applyFont="1" applyBorder="1" applyAlignment="1">
      <alignment horizontal="right"/>
    </xf>
    <xf numFmtId="0" fontId="1" fillId="0" borderId="50" xfId="0" applyFont="1" applyBorder="1" applyAlignment="1">
      <alignment horizontal="right"/>
    </xf>
    <xf numFmtId="0" fontId="45" fillId="11" borderId="14" xfId="0" applyFont="1" applyFill="1" applyBorder="1" applyAlignment="1">
      <alignment horizontal="center" vertical="center"/>
    </xf>
    <xf numFmtId="0" fontId="45" fillId="11" borderId="15" xfId="0" applyFont="1" applyFill="1" applyBorder="1" applyAlignment="1">
      <alignment horizontal="center" vertical="center"/>
    </xf>
    <xf numFmtId="0" fontId="45" fillId="11" borderId="16" xfId="0" applyFont="1" applyFill="1" applyBorder="1" applyAlignment="1">
      <alignment horizontal="center" vertical="center"/>
    </xf>
    <xf numFmtId="0" fontId="40" fillId="2" borderId="0" xfId="0" applyFont="1" applyFill="1" applyAlignment="1">
      <alignment horizontal="center" vertical="center"/>
    </xf>
    <xf numFmtId="0" fontId="1" fillId="0" borderId="6" xfId="0" applyFont="1" applyBorder="1" applyAlignment="1">
      <alignment horizontal="left" vertical="center"/>
    </xf>
    <xf numFmtId="0" fontId="25" fillId="11" borderId="32" xfId="0" applyFont="1" applyFill="1" applyBorder="1" applyAlignment="1">
      <alignment horizontal="center" vertical="center"/>
    </xf>
    <xf numFmtId="0" fontId="25" fillId="11" borderId="33" xfId="0" applyFont="1" applyFill="1" applyBorder="1" applyAlignment="1">
      <alignment horizontal="center" vertical="center"/>
    </xf>
    <xf numFmtId="0" fontId="25" fillId="11" borderId="34" xfId="0" applyFont="1" applyFill="1" applyBorder="1" applyAlignment="1">
      <alignment horizontal="center" vertical="center"/>
    </xf>
    <xf numFmtId="0" fontId="26" fillId="2" borderId="44" xfId="0" applyFont="1" applyFill="1" applyBorder="1" applyAlignment="1">
      <alignment horizontal="center" vertical="center"/>
    </xf>
    <xf numFmtId="0" fontId="26" fillId="2" borderId="28" xfId="0" applyFont="1" applyFill="1" applyBorder="1" applyAlignment="1">
      <alignment horizontal="center" vertical="center"/>
    </xf>
    <xf numFmtId="164" fontId="27" fillId="8" borderId="4" xfId="0" applyNumberFormat="1" applyFont="1" applyFill="1" applyBorder="1" applyAlignment="1">
      <alignment horizontal="center" vertical="center"/>
    </xf>
    <xf numFmtId="164" fontId="27" fillId="8" borderId="27" xfId="0" applyNumberFormat="1" applyFont="1" applyFill="1" applyBorder="1" applyAlignment="1">
      <alignment horizontal="center" vertical="center"/>
    </xf>
    <xf numFmtId="164" fontId="27" fillId="8" borderId="24" xfId="0" applyNumberFormat="1" applyFont="1" applyFill="1" applyBorder="1" applyAlignment="1">
      <alignment horizontal="center" vertical="center"/>
    </xf>
    <xf numFmtId="164" fontId="27" fillId="8" borderId="35" xfId="0" applyNumberFormat="1" applyFont="1" applyFill="1" applyBorder="1" applyAlignment="1">
      <alignment horizontal="center" vertical="center"/>
    </xf>
    <xf numFmtId="164" fontId="27" fillId="8" borderId="1" xfId="0" applyNumberFormat="1" applyFont="1" applyFill="1" applyBorder="1" applyAlignment="1">
      <alignment horizontal="center" vertical="center"/>
    </xf>
    <xf numFmtId="164" fontId="27" fillId="8" borderId="3" xfId="0" applyNumberFormat="1" applyFont="1" applyFill="1" applyBorder="1" applyAlignment="1">
      <alignment horizontal="center" vertical="center"/>
    </xf>
    <xf numFmtId="0" fontId="26" fillId="2" borderId="22"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35" xfId="0" applyFont="1" applyFill="1" applyBorder="1" applyAlignment="1">
      <alignment horizontal="center" vertical="center"/>
    </xf>
    <xf numFmtId="0" fontId="29" fillId="2" borderId="37"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8" fillId="2" borderId="32" xfId="0" applyFont="1" applyFill="1" applyBorder="1" applyAlignment="1">
      <alignment horizontal="center" vertical="center"/>
    </xf>
    <xf numFmtId="0" fontId="28" fillId="2" borderId="38" xfId="0" applyFont="1" applyFill="1" applyBorder="1" applyAlignment="1">
      <alignment horizontal="center" vertical="center"/>
    </xf>
    <xf numFmtId="0" fontId="29" fillId="2" borderId="39" xfId="0" applyFont="1" applyFill="1" applyBorder="1" applyAlignment="1">
      <alignment horizontal="center" vertical="center" wrapText="1"/>
    </xf>
    <xf numFmtId="0" fontId="29" fillId="2" borderId="11" xfId="0" applyFont="1" applyFill="1" applyBorder="1" applyAlignment="1">
      <alignment horizontal="center" vertical="center" wrapText="1"/>
    </xf>
    <xf numFmtId="164" fontId="27" fillId="8" borderId="0" xfId="0" applyNumberFormat="1" applyFont="1" applyFill="1" applyAlignment="1">
      <alignment horizontal="center" vertical="center"/>
    </xf>
    <xf numFmtId="164" fontId="27" fillId="8" borderId="25" xfId="0" applyNumberFormat="1" applyFont="1" applyFill="1" applyBorder="1" applyAlignment="1">
      <alignment horizontal="center" vertical="center"/>
    </xf>
    <xf numFmtId="164" fontId="27" fillId="8" borderId="5" xfId="0" applyNumberFormat="1" applyFont="1" applyFill="1" applyBorder="1" applyAlignment="1">
      <alignment horizontal="center" vertical="center"/>
    </xf>
    <xf numFmtId="164" fontId="27" fillId="8" borderId="8" xfId="0" applyNumberFormat="1" applyFont="1" applyFill="1" applyBorder="1" applyAlignment="1">
      <alignment horizontal="center" vertical="center"/>
    </xf>
    <xf numFmtId="164" fontId="27" fillId="8" borderId="10" xfId="0" applyNumberFormat="1" applyFont="1" applyFill="1" applyBorder="1" applyAlignment="1">
      <alignment horizontal="center" vertical="center"/>
    </xf>
    <xf numFmtId="164" fontId="27" fillId="8" borderId="13" xfId="0" applyNumberFormat="1" applyFont="1" applyFill="1" applyBorder="1" applyAlignment="1">
      <alignment horizontal="center" vertical="center"/>
    </xf>
    <xf numFmtId="164" fontId="27" fillId="8" borderId="41" xfId="0" applyNumberFormat="1" applyFont="1" applyFill="1" applyBorder="1" applyAlignment="1">
      <alignment horizontal="center" vertical="center"/>
    </xf>
    <xf numFmtId="164" fontId="31" fillId="8" borderId="4" xfId="0" applyNumberFormat="1" applyFont="1" applyFill="1" applyBorder="1" applyAlignment="1">
      <alignment horizontal="center" vertical="center"/>
    </xf>
    <xf numFmtId="164" fontId="31" fillId="8" borderId="7" xfId="0" applyNumberFormat="1" applyFont="1" applyFill="1" applyBorder="1" applyAlignment="1">
      <alignment horizontal="center" vertical="center"/>
    </xf>
    <xf numFmtId="164" fontId="31" fillId="8" borderId="1" xfId="0" applyNumberFormat="1" applyFont="1" applyFill="1" applyBorder="1" applyAlignment="1">
      <alignment horizontal="center" vertical="center"/>
    </xf>
    <xf numFmtId="164" fontId="31" fillId="8" borderId="31" xfId="0" applyNumberFormat="1" applyFont="1" applyFill="1" applyBorder="1" applyAlignment="1">
      <alignment horizontal="center" vertical="center"/>
    </xf>
    <xf numFmtId="164" fontId="27" fillId="8" borderId="17" xfId="0" applyNumberFormat="1" applyFont="1" applyFill="1" applyBorder="1" applyAlignment="1">
      <alignment horizontal="center" vertical="center"/>
    </xf>
    <xf numFmtId="0" fontId="27" fillId="8" borderId="36" xfId="0" applyFont="1" applyFill="1" applyBorder="1" applyAlignment="1">
      <alignment horizontal="center" vertical="center"/>
    </xf>
    <xf numFmtId="0" fontId="27" fillId="8" borderId="40" xfId="0" applyFont="1" applyFill="1" applyBorder="1" applyAlignment="1">
      <alignment horizontal="center" vertical="center"/>
    </xf>
    <xf numFmtId="0" fontId="27" fillId="8" borderId="13" xfId="0" applyFont="1" applyFill="1" applyBorder="1" applyAlignment="1">
      <alignment horizontal="center" vertical="center"/>
    </xf>
    <xf numFmtId="0" fontId="27" fillId="8" borderId="41" xfId="0" applyFont="1" applyFill="1" applyBorder="1" applyAlignment="1">
      <alignment horizontal="center" vertical="center"/>
    </xf>
    <xf numFmtId="164" fontId="27" fillId="8" borderId="36" xfId="0" applyNumberFormat="1" applyFont="1" applyFill="1" applyBorder="1" applyAlignment="1">
      <alignment horizontal="center" vertical="center"/>
    </xf>
    <xf numFmtId="164" fontId="27" fillId="8" borderId="40" xfId="0" applyNumberFormat="1" applyFont="1" applyFill="1" applyBorder="1" applyAlignment="1">
      <alignment horizontal="center" vertical="center"/>
    </xf>
    <xf numFmtId="164" fontId="33" fillId="8" borderId="43" xfId="0" applyNumberFormat="1" applyFont="1" applyFill="1" applyBorder="1" applyAlignment="1">
      <alignment horizontal="center" vertical="center"/>
    </xf>
    <xf numFmtId="164" fontId="33" fillId="8" borderId="16" xfId="0" applyNumberFormat="1" applyFont="1" applyFill="1" applyBorder="1" applyAlignment="1">
      <alignment horizontal="center" vertical="center"/>
    </xf>
    <xf numFmtId="0" fontId="25" fillId="11" borderId="14" xfId="0" applyFont="1" applyFill="1" applyBorder="1" applyAlignment="1">
      <alignment horizontal="center" vertical="center"/>
    </xf>
    <xf numFmtId="0" fontId="25" fillId="11" borderId="15" xfId="0" applyFont="1" applyFill="1" applyBorder="1" applyAlignment="1">
      <alignment horizontal="center" vertical="center"/>
    </xf>
    <xf numFmtId="0" fontId="25" fillId="11" borderId="16" xfId="0" applyFont="1" applyFill="1" applyBorder="1" applyAlignment="1">
      <alignment horizontal="center" vertical="center"/>
    </xf>
    <xf numFmtId="1" fontId="36" fillId="8" borderId="17" xfId="0" applyNumberFormat="1" applyFont="1" applyFill="1" applyBorder="1" applyAlignment="1">
      <alignment horizontal="center" vertical="center"/>
    </xf>
    <xf numFmtId="1" fontId="36" fillId="8" borderId="40" xfId="0" applyNumberFormat="1" applyFont="1" applyFill="1" applyBorder="1" applyAlignment="1">
      <alignment horizontal="center" vertical="center"/>
    </xf>
    <xf numFmtId="164" fontId="38" fillId="8" borderId="43" xfId="0" applyNumberFormat="1" applyFont="1" applyFill="1" applyBorder="1" applyAlignment="1">
      <alignment horizontal="center" vertical="center"/>
    </xf>
    <xf numFmtId="164" fontId="38" fillId="8" borderId="16" xfId="0" applyNumberFormat="1" applyFont="1" applyFill="1" applyBorder="1" applyAlignment="1">
      <alignment horizontal="center" vertical="center"/>
    </xf>
    <xf numFmtId="1" fontId="36" fillId="8" borderId="23" xfId="0" applyNumberFormat="1" applyFont="1" applyFill="1" applyBorder="1" applyAlignment="1">
      <alignment horizontal="center" vertical="center"/>
    </xf>
    <xf numFmtId="1" fontId="36" fillId="8" borderId="19" xfId="0" applyNumberFormat="1" applyFont="1" applyFill="1" applyBorder="1" applyAlignment="1">
      <alignment horizontal="center" vertical="center"/>
    </xf>
    <xf numFmtId="0" fontId="30" fillId="2" borderId="12" xfId="0" applyFont="1" applyFill="1" applyBorder="1" applyAlignment="1">
      <alignment horizontal="center" vertical="center"/>
    </xf>
    <xf numFmtId="0" fontId="30" fillId="2" borderId="9" xfId="0" applyFont="1" applyFill="1" applyBorder="1" applyAlignment="1">
      <alignment horizontal="center" vertical="center"/>
    </xf>
    <xf numFmtId="164" fontId="31" fillId="8" borderId="30" xfId="0" applyNumberFormat="1" applyFont="1" applyFill="1" applyBorder="1" applyAlignment="1">
      <alignment horizontal="center" vertical="center"/>
    </xf>
    <xf numFmtId="164" fontId="31" fillId="8" borderId="2" xfId="0" applyNumberFormat="1" applyFont="1" applyFill="1" applyBorder="1" applyAlignment="1">
      <alignment horizontal="center" vertical="center"/>
    </xf>
    <xf numFmtId="0" fontId="41" fillId="2" borderId="14"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5" fillId="11" borderId="37" xfId="0" applyFont="1" applyFill="1" applyBorder="1" applyAlignment="1">
      <alignment horizontal="center" vertical="center"/>
    </xf>
    <xf numFmtId="0" fontId="45" fillId="11" borderId="48" xfId="0" applyFont="1" applyFill="1" applyBorder="1" applyAlignment="1">
      <alignment horizontal="center" vertical="center"/>
    </xf>
    <xf numFmtId="0" fontId="26" fillId="2" borderId="11" xfId="0" applyFont="1" applyFill="1" applyBorder="1" applyAlignment="1">
      <alignment horizontal="center" vertical="center"/>
    </xf>
    <xf numFmtId="0" fontId="25" fillId="11" borderId="48" xfId="0" applyFont="1" applyFill="1" applyBorder="1" applyAlignment="1">
      <alignment horizontal="center" vertical="center"/>
    </xf>
    <xf numFmtId="0" fontId="41" fillId="2" borderId="48" xfId="0" applyFont="1" applyFill="1" applyBorder="1" applyAlignment="1">
      <alignment horizontal="center" vertical="center" wrapText="1"/>
    </xf>
    <xf numFmtId="0" fontId="1" fillId="5" borderId="20" xfId="0" applyFont="1" applyFill="1" applyBorder="1" applyAlignment="1">
      <alignment horizontal="center" vertical="center"/>
    </xf>
    <xf numFmtId="0" fontId="1" fillId="5" borderId="21" xfId="0" applyFont="1" applyFill="1" applyBorder="1" applyAlignment="1">
      <alignment horizontal="center" vertical="center"/>
    </xf>
    <xf numFmtId="0" fontId="1" fillId="5" borderId="9" xfId="0" applyFont="1" applyFill="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1" fillId="0" borderId="9" xfId="0" applyFont="1" applyBorder="1" applyAlignment="1">
      <alignment horizontal="center" vertical="center"/>
    </xf>
    <xf numFmtId="0" fontId="1" fillId="7" borderId="20" xfId="0" applyFont="1" applyFill="1" applyBorder="1" applyAlignment="1">
      <alignment horizontal="center" vertical="center"/>
    </xf>
    <xf numFmtId="0" fontId="1" fillId="7" borderId="9" xfId="0" applyFont="1" applyFill="1" applyBorder="1" applyAlignment="1">
      <alignment horizontal="center" vertical="center"/>
    </xf>
    <xf numFmtId="2" fontId="44" fillId="0" borderId="45" xfId="0" applyNumberFormat="1" applyFont="1" applyBorder="1" applyAlignment="1">
      <alignment horizontal="center" vertical="center"/>
    </xf>
    <xf numFmtId="2" fontId="44" fillId="0" borderId="46" xfId="0" applyNumberFormat="1" applyFont="1" applyBorder="1" applyAlignment="1">
      <alignment horizontal="center" vertical="center"/>
    </xf>
    <xf numFmtId="2" fontId="44" fillId="0" borderId="47" xfId="0" applyNumberFormat="1" applyFont="1" applyBorder="1" applyAlignment="1">
      <alignment horizontal="center" vertical="center"/>
    </xf>
    <xf numFmtId="0" fontId="0" fillId="0" borderId="20" xfId="0" applyBorder="1" applyAlignment="1">
      <alignment horizontal="right" vertical="center"/>
    </xf>
    <xf numFmtId="0" fontId="0" fillId="0" borderId="9" xfId="0" applyBorder="1" applyAlignment="1">
      <alignment horizontal="right" vertical="center"/>
    </xf>
    <xf numFmtId="2" fontId="6" fillId="2" borderId="6" xfId="0" applyNumberFormat="1" applyFont="1" applyFill="1" applyBorder="1" applyAlignment="1">
      <alignment vertical="center"/>
    </xf>
    <xf numFmtId="2" fontId="0" fillId="0" borderId="6" xfId="0" applyNumberFormat="1" applyBorder="1" applyAlignment="1">
      <alignment vertical="center"/>
    </xf>
    <xf numFmtId="164" fontId="0" fillId="0" borderId="6" xfId="0" applyNumberFormat="1" applyBorder="1" applyAlignment="1">
      <alignment vertical="center"/>
    </xf>
    <xf numFmtId="2" fontId="11" fillId="2" borderId="6" xfId="0" applyNumberFormat="1" applyFont="1" applyFill="1" applyBorder="1" applyAlignment="1">
      <alignment vertical="center"/>
    </xf>
    <xf numFmtId="2" fontId="2" fillId="0" borderId="6" xfId="0" applyNumberFormat="1" applyFont="1" applyBorder="1" applyAlignment="1">
      <alignment vertical="center"/>
    </xf>
    <xf numFmtId="164" fontId="2" fillId="0" borderId="6" xfId="0" applyNumberFormat="1" applyFont="1" applyBorder="1" applyAlignment="1">
      <alignment vertical="center"/>
    </xf>
    <xf numFmtId="0" fontId="1" fillId="0" borderId="20" xfId="0" applyFont="1" applyBorder="1" applyAlignment="1">
      <alignment horizontal="right" vertical="center"/>
    </xf>
    <xf numFmtId="0" fontId="1" fillId="0" borderId="9" xfId="0" applyFont="1" applyBorder="1" applyAlignment="1">
      <alignment horizontal="right" vertical="center"/>
    </xf>
  </cellXfs>
  <cellStyles count="2">
    <cellStyle name="Hiperłącze" xfId="1" builtinId="8"/>
    <cellStyle name="Normalny" xfId="0" builtinId="0"/>
  </cellStyles>
  <dxfs count="140">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
      <font>
        <color theme="1"/>
      </font>
      <fill>
        <patternFill>
          <bgColor theme="0"/>
        </patternFill>
      </fill>
    </dxf>
    <dxf>
      <font>
        <color theme="1"/>
      </font>
      <fill>
        <patternFill>
          <bgColor rgb="FF00FF00"/>
        </patternFill>
      </fill>
    </dxf>
  </dxfs>
  <tableStyles count="0" defaultTableStyle="TableStyleMedium2" defaultPivotStyle="PivotStyleLight16"/>
  <colors>
    <mruColors>
      <color rgb="FF00FFFF"/>
      <color rgb="FF00FF00"/>
      <color rgb="FF0066FF"/>
      <color rgb="FF800000"/>
      <color rgb="FF0000FF"/>
      <color rgb="FF00CC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'Averaged results'!$L$70</c:f>
              <c:strCache>
                <c:ptCount val="1"/>
                <c:pt idx="0">
                  <c:v>Redness</c:v>
                </c:pt>
              </c:strCache>
            </c:strRef>
          </c:tx>
          <c:spPr>
            <a:solidFill>
              <a:srgbClr val="FF0000"/>
            </a:solidFill>
            <a:ln>
              <a:solidFill>
                <a:schemeClr val="tx1"/>
              </a:solidFill>
            </a:ln>
            <a:effectLst/>
          </c:spPr>
          <c:invertIfNegative val="0"/>
          <c:cat>
            <c:strRef>
              <c:f>'Averaged results'!$K$71:$K$80</c:f>
              <c:strCache>
                <c:ptCount val="10"/>
                <c:pt idx="0">
                  <c:v>Mech. O</c:v>
                </c:pt>
                <c:pt idx="1">
                  <c:v>Sol. O</c:v>
                </c:pt>
                <c:pt idx="2">
                  <c:v>Mech. N</c:v>
                </c:pt>
                <c:pt idx="3">
                  <c:v>Sol. N</c:v>
                </c:pt>
                <c:pt idx="4">
                  <c:v>Mech. SNAr</c:v>
                </c:pt>
                <c:pt idx="5">
                  <c:v>Sol. SNAr</c:v>
                </c:pt>
                <c:pt idx="6">
                  <c:v>Mech. S</c:v>
                </c:pt>
                <c:pt idx="7">
                  <c:v>Sol. S </c:v>
                </c:pt>
                <c:pt idx="8">
                  <c:v>…</c:v>
                </c:pt>
                <c:pt idx="9">
                  <c:v>…</c:v>
                </c:pt>
              </c:strCache>
            </c:strRef>
          </c:cat>
          <c:val>
            <c:numRef>
              <c:f>'Averaged results'!$L$71:$L$80</c:f>
              <c:numCache>
                <c:formatCode>0.0</c:formatCode>
                <c:ptCount val="10"/>
                <c:pt idx="0">
                  <c:v>61.878404270367014</c:v>
                </c:pt>
                <c:pt idx="1">
                  <c:v>38.691898797525447</c:v>
                </c:pt>
                <c:pt idx="2">
                  <c:v>52.916718271360132</c:v>
                </c:pt>
                <c:pt idx="3">
                  <c:v>45.583370983764901</c:v>
                </c:pt>
                <c:pt idx="4">
                  <c:v>67.917244099491384</c:v>
                </c:pt>
                <c:pt idx="5">
                  <c:v>43.21462227912648</c:v>
                </c:pt>
                <c:pt idx="6">
                  <c:v>63.142833891474332</c:v>
                </c:pt>
                <c:pt idx="7">
                  <c:v>44.334560316206847</c:v>
                </c:pt>
                <c:pt idx="8">
                  <c:v>0</c:v>
                </c:pt>
                <c:pt idx="9">
                  <c:v>0</c:v>
                </c:pt>
              </c:numCache>
            </c:numRef>
          </c:val>
          <c:extLst>
            <c:ext xmlns:c16="http://schemas.microsoft.com/office/drawing/2014/chart" uri="{C3380CC4-5D6E-409C-BE32-E72D297353CC}">
              <c16:uniqueId val="{00000000-E865-4866-899F-79BD1D87B72F}"/>
            </c:ext>
          </c:extLst>
        </c:ser>
        <c:ser>
          <c:idx val="1"/>
          <c:order val="1"/>
          <c:tx>
            <c:strRef>
              <c:f>'Averaged results'!$M$70</c:f>
              <c:strCache>
                <c:ptCount val="1"/>
                <c:pt idx="0">
                  <c:v>Greenness</c:v>
                </c:pt>
              </c:strCache>
            </c:strRef>
          </c:tx>
          <c:spPr>
            <a:solidFill>
              <a:srgbClr val="00FF00"/>
            </a:solidFill>
            <a:ln>
              <a:solidFill>
                <a:schemeClr val="tx1"/>
              </a:solidFill>
            </a:ln>
            <a:effectLst/>
          </c:spPr>
          <c:invertIfNegative val="0"/>
          <c:cat>
            <c:strRef>
              <c:f>'Averaged results'!$K$71:$K$80</c:f>
              <c:strCache>
                <c:ptCount val="10"/>
                <c:pt idx="0">
                  <c:v>Mech. O</c:v>
                </c:pt>
                <c:pt idx="1">
                  <c:v>Sol. O</c:v>
                </c:pt>
                <c:pt idx="2">
                  <c:v>Mech. N</c:v>
                </c:pt>
                <c:pt idx="3">
                  <c:v>Sol. N</c:v>
                </c:pt>
                <c:pt idx="4">
                  <c:v>Mech. SNAr</c:v>
                </c:pt>
                <c:pt idx="5">
                  <c:v>Sol. SNAr</c:v>
                </c:pt>
                <c:pt idx="6">
                  <c:v>Mech. S</c:v>
                </c:pt>
                <c:pt idx="7">
                  <c:v>Sol. S </c:v>
                </c:pt>
                <c:pt idx="8">
                  <c:v>…</c:v>
                </c:pt>
                <c:pt idx="9">
                  <c:v>…</c:v>
                </c:pt>
              </c:strCache>
            </c:strRef>
          </c:cat>
          <c:val>
            <c:numRef>
              <c:f>'Averaged results'!$M$71:$M$80</c:f>
              <c:numCache>
                <c:formatCode>0.0</c:formatCode>
                <c:ptCount val="10"/>
                <c:pt idx="0">
                  <c:v>74.607243855746134</c:v>
                </c:pt>
                <c:pt idx="1">
                  <c:v>38.937502341722272</c:v>
                </c:pt>
                <c:pt idx="2">
                  <c:v>74.130823732981199</c:v>
                </c:pt>
                <c:pt idx="3">
                  <c:v>37.08950538712984</c:v>
                </c:pt>
                <c:pt idx="4">
                  <c:v>82.529738830903185</c:v>
                </c:pt>
                <c:pt idx="5">
                  <c:v>31.913314377726604</c:v>
                </c:pt>
                <c:pt idx="6">
                  <c:v>85.95935180958692</c:v>
                </c:pt>
                <c:pt idx="7">
                  <c:v>41.445691262337036</c:v>
                </c:pt>
                <c:pt idx="8">
                  <c:v>0</c:v>
                </c:pt>
                <c:pt idx="9">
                  <c:v>0</c:v>
                </c:pt>
              </c:numCache>
            </c:numRef>
          </c:val>
          <c:extLst>
            <c:ext xmlns:c16="http://schemas.microsoft.com/office/drawing/2014/chart" uri="{C3380CC4-5D6E-409C-BE32-E72D297353CC}">
              <c16:uniqueId val="{00000001-E865-4866-899F-79BD1D87B72F}"/>
            </c:ext>
          </c:extLst>
        </c:ser>
        <c:ser>
          <c:idx val="2"/>
          <c:order val="2"/>
          <c:tx>
            <c:strRef>
              <c:f>'Averaged results'!$N$70</c:f>
              <c:strCache>
                <c:ptCount val="1"/>
                <c:pt idx="0">
                  <c:v>Blueness</c:v>
                </c:pt>
              </c:strCache>
            </c:strRef>
          </c:tx>
          <c:spPr>
            <a:solidFill>
              <a:srgbClr val="0000FF"/>
            </a:solidFill>
            <a:ln>
              <a:solidFill>
                <a:schemeClr val="tx1"/>
              </a:solidFill>
            </a:ln>
            <a:effectLst/>
          </c:spPr>
          <c:invertIfNegative val="0"/>
          <c:cat>
            <c:strRef>
              <c:f>'Averaged results'!$K$71:$K$80</c:f>
              <c:strCache>
                <c:ptCount val="10"/>
                <c:pt idx="0">
                  <c:v>Mech. O</c:v>
                </c:pt>
                <c:pt idx="1">
                  <c:v>Sol. O</c:v>
                </c:pt>
                <c:pt idx="2">
                  <c:v>Mech. N</c:v>
                </c:pt>
                <c:pt idx="3">
                  <c:v>Sol. N</c:v>
                </c:pt>
                <c:pt idx="4">
                  <c:v>Mech. SNAr</c:v>
                </c:pt>
                <c:pt idx="5">
                  <c:v>Sol. SNAr</c:v>
                </c:pt>
                <c:pt idx="6">
                  <c:v>Mech. S</c:v>
                </c:pt>
                <c:pt idx="7">
                  <c:v>Sol. S </c:v>
                </c:pt>
                <c:pt idx="8">
                  <c:v>…</c:v>
                </c:pt>
                <c:pt idx="9">
                  <c:v>…</c:v>
                </c:pt>
              </c:strCache>
            </c:strRef>
          </c:cat>
          <c:val>
            <c:numRef>
              <c:f>'Averaged results'!$N$71:$N$80</c:f>
              <c:numCache>
                <c:formatCode>0.0</c:formatCode>
                <c:ptCount val="10"/>
                <c:pt idx="0">
                  <c:v>76.2164681612674</c:v>
                </c:pt>
                <c:pt idx="1">
                  <c:v>43.158934875853248</c:v>
                </c:pt>
                <c:pt idx="2">
                  <c:v>73.387541092519527</c:v>
                </c:pt>
                <c:pt idx="3">
                  <c:v>39.764873121076882</c:v>
                </c:pt>
                <c:pt idx="4">
                  <c:v>77.784930743507317</c:v>
                </c:pt>
                <c:pt idx="5">
                  <c:v>23.742804636668978</c:v>
                </c:pt>
                <c:pt idx="6">
                  <c:v>86.053456953637607</c:v>
                </c:pt>
                <c:pt idx="7">
                  <c:v>61.324733836149065</c:v>
                </c:pt>
                <c:pt idx="8">
                  <c:v>0</c:v>
                </c:pt>
                <c:pt idx="9">
                  <c:v>0</c:v>
                </c:pt>
              </c:numCache>
            </c:numRef>
          </c:val>
          <c:extLst>
            <c:ext xmlns:c16="http://schemas.microsoft.com/office/drawing/2014/chart" uri="{C3380CC4-5D6E-409C-BE32-E72D297353CC}">
              <c16:uniqueId val="{00000002-E865-4866-899F-79BD1D87B72F}"/>
            </c:ext>
          </c:extLst>
        </c:ser>
        <c:ser>
          <c:idx val="3"/>
          <c:order val="3"/>
          <c:tx>
            <c:strRef>
              <c:f>'Averaged results'!$O$70</c:f>
              <c:strCache>
                <c:ptCount val="1"/>
                <c:pt idx="0">
                  <c:v>Whiteness</c:v>
                </c:pt>
              </c:strCache>
            </c:strRef>
          </c:tx>
          <c:spPr>
            <a:solidFill>
              <a:schemeClr val="bg1"/>
            </a:solidFill>
            <a:ln>
              <a:solidFill>
                <a:schemeClr val="tx1"/>
              </a:solidFill>
            </a:ln>
            <a:effectLst/>
          </c:spPr>
          <c:invertIfNegative val="0"/>
          <c:cat>
            <c:strRef>
              <c:f>'Averaged results'!$K$71:$K$80</c:f>
              <c:strCache>
                <c:ptCount val="10"/>
                <c:pt idx="0">
                  <c:v>Mech. O</c:v>
                </c:pt>
                <c:pt idx="1">
                  <c:v>Sol. O</c:v>
                </c:pt>
                <c:pt idx="2">
                  <c:v>Mech. N</c:v>
                </c:pt>
                <c:pt idx="3">
                  <c:v>Sol. N</c:v>
                </c:pt>
                <c:pt idx="4">
                  <c:v>Mech. SNAr</c:v>
                </c:pt>
                <c:pt idx="5">
                  <c:v>Sol. SNAr</c:v>
                </c:pt>
                <c:pt idx="6">
                  <c:v>Mech. S</c:v>
                </c:pt>
                <c:pt idx="7">
                  <c:v>Sol. S </c:v>
                </c:pt>
                <c:pt idx="8">
                  <c:v>…</c:v>
                </c:pt>
                <c:pt idx="9">
                  <c:v>…</c:v>
                </c:pt>
              </c:strCache>
            </c:strRef>
          </c:cat>
          <c:val>
            <c:numRef>
              <c:f>'Averaged results'!$O$71:$O$80</c:f>
              <c:numCache>
                <c:formatCode>0</c:formatCode>
                <c:ptCount val="10"/>
                <c:pt idx="0">
                  <c:v>70.597551786305019</c:v>
                </c:pt>
                <c:pt idx="1">
                  <c:v>40.211747836261409</c:v>
                </c:pt>
                <c:pt idx="2">
                  <c:v>66.029501995545814</c:v>
                </c:pt>
                <c:pt idx="3">
                  <c:v>40.661715178286201</c:v>
                </c:pt>
                <c:pt idx="4">
                  <c:v>75.827836515064178</c:v>
                </c:pt>
                <c:pt idx="5">
                  <c:v>31.992257272863881</c:v>
                </c:pt>
                <c:pt idx="6">
                  <c:v>77.588110262699416</c:v>
                </c:pt>
                <c:pt idx="7">
                  <c:v>48.3005958542239</c:v>
                </c:pt>
                <c:pt idx="8">
                  <c:v>0</c:v>
                </c:pt>
                <c:pt idx="9">
                  <c:v>0</c:v>
                </c:pt>
              </c:numCache>
            </c:numRef>
          </c:val>
          <c:extLst>
            <c:ext xmlns:c16="http://schemas.microsoft.com/office/drawing/2014/chart" uri="{C3380CC4-5D6E-409C-BE32-E72D297353CC}">
              <c16:uniqueId val="{00000003-E865-4866-899F-79BD1D87B72F}"/>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bg1"/>
                    </a:solidFill>
                    <a:latin typeface="+mn-lt"/>
                    <a:ea typeface="+mn-ea"/>
                    <a:cs typeface="+mn-cs"/>
                  </a:defRPr>
                </a:pPr>
                <a:r>
                  <a:rPr lang="pl-PL" sz="1800" b="1">
                    <a:solidFill>
                      <a:schemeClr val="bg1"/>
                    </a:solidFill>
                  </a:rPr>
                  <a:t>Colour</a:t>
                </a:r>
                <a:r>
                  <a:rPr lang="pl-PL" sz="1800" b="1" baseline="0">
                    <a:solidFill>
                      <a:schemeClr val="bg1"/>
                    </a:solidFill>
                  </a:rPr>
                  <a:t> saturation (%)</a:t>
                </a:r>
                <a:endParaRPr lang="en-GB" sz="1800" b="1">
                  <a:solidFill>
                    <a:schemeClr val="bg1"/>
                  </a:solidFill>
                </a:endParaRP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Template!$L$70</c:f>
              <c:strCache>
                <c:ptCount val="1"/>
                <c:pt idx="0">
                  <c:v>Redness</c:v>
                </c:pt>
              </c:strCache>
            </c:strRef>
          </c:tx>
          <c:spPr>
            <a:solidFill>
              <a:srgbClr val="FF0000"/>
            </a:solidFill>
            <a:ln>
              <a:solidFill>
                <a:schemeClr val="tx1"/>
              </a:solidFill>
            </a:ln>
            <a:effectLst/>
          </c:spPr>
          <c:invertIfNegative val="0"/>
          <c:cat>
            <c:strRef>
              <c:f>Template!$K$71:$K$80</c:f>
              <c:strCache>
                <c:ptCount val="10"/>
                <c:pt idx="0">
                  <c:v>…</c:v>
                </c:pt>
                <c:pt idx="1">
                  <c:v>…</c:v>
                </c:pt>
                <c:pt idx="2">
                  <c:v>…</c:v>
                </c:pt>
                <c:pt idx="3">
                  <c:v>…</c:v>
                </c:pt>
                <c:pt idx="4">
                  <c:v>…</c:v>
                </c:pt>
                <c:pt idx="5">
                  <c:v>…</c:v>
                </c:pt>
                <c:pt idx="6">
                  <c:v>…</c:v>
                </c:pt>
                <c:pt idx="7">
                  <c:v>…</c:v>
                </c:pt>
                <c:pt idx="8">
                  <c:v>…</c:v>
                </c:pt>
                <c:pt idx="9">
                  <c:v>…</c:v>
                </c:pt>
              </c:strCache>
            </c:strRef>
          </c:cat>
          <c:val>
            <c:numRef>
              <c:f>Template!$L$71:$L$80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EE-4FFE-9C1F-62EACCB455DB}"/>
            </c:ext>
          </c:extLst>
        </c:ser>
        <c:ser>
          <c:idx val="1"/>
          <c:order val="1"/>
          <c:tx>
            <c:strRef>
              <c:f>Template!$M$70</c:f>
              <c:strCache>
                <c:ptCount val="1"/>
                <c:pt idx="0">
                  <c:v>Greenness</c:v>
                </c:pt>
              </c:strCache>
            </c:strRef>
          </c:tx>
          <c:spPr>
            <a:solidFill>
              <a:srgbClr val="00FF00"/>
            </a:solidFill>
            <a:ln>
              <a:solidFill>
                <a:schemeClr val="tx1"/>
              </a:solidFill>
            </a:ln>
            <a:effectLst/>
          </c:spPr>
          <c:invertIfNegative val="0"/>
          <c:cat>
            <c:strRef>
              <c:f>Template!$K$71:$K$80</c:f>
              <c:strCache>
                <c:ptCount val="10"/>
                <c:pt idx="0">
                  <c:v>…</c:v>
                </c:pt>
                <c:pt idx="1">
                  <c:v>…</c:v>
                </c:pt>
                <c:pt idx="2">
                  <c:v>…</c:v>
                </c:pt>
                <c:pt idx="3">
                  <c:v>…</c:v>
                </c:pt>
                <c:pt idx="4">
                  <c:v>…</c:v>
                </c:pt>
                <c:pt idx="5">
                  <c:v>…</c:v>
                </c:pt>
                <c:pt idx="6">
                  <c:v>…</c:v>
                </c:pt>
                <c:pt idx="7">
                  <c:v>…</c:v>
                </c:pt>
                <c:pt idx="8">
                  <c:v>…</c:v>
                </c:pt>
                <c:pt idx="9">
                  <c:v>…</c:v>
                </c:pt>
              </c:strCache>
            </c:strRef>
          </c:cat>
          <c:val>
            <c:numRef>
              <c:f>Template!$M$71:$M$80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4EE-4FFE-9C1F-62EACCB455DB}"/>
            </c:ext>
          </c:extLst>
        </c:ser>
        <c:ser>
          <c:idx val="2"/>
          <c:order val="2"/>
          <c:tx>
            <c:strRef>
              <c:f>Template!$N$70</c:f>
              <c:strCache>
                <c:ptCount val="1"/>
                <c:pt idx="0">
                  <c:v>Blueness</c:v>
                </c:pt>
              </c:strCache>
            </c:strRef>
          </c:tx>
          <c:spPr>
            <a:solidFill>
              <a:srgbClr val="0000FF"/>
            </a:solidFill>
            <a:ln>
              <a:solidFill>
                <a:schemeClr val="tx1"/>
              </a:solidFill>
            </a:ln>
            <a:effectLst/>
          </c:spPr>
          <c:invertIfNegative val="0"/>
          <c:cat>
            <c:strRef>
              <c:f>Template!$K$71:$K$80</c:f>
              <c:strCache>
                <c:ptCount val="10"/>
                <c:pt idx="0">
                  <c:v>…</c:v>
                </c:pt>
                <c:pt idx="1">
                  <c:v>…</c:v>
                </c:pt>
                <c:pt idx="2">
                  <c:v>…</c:v>
                </c:pt>
                <c:pt idx="3">
                  <c:v>…</c:v>
                </c:pt>
                <c:pt idx="4">
                  <c:v>…</c:v>
                </c:pt>
                <c:pt idx="5">
                  <c:v>…</c:v>
                </c:pt>
                <c:pt idx="6">
                  <c:v>…</c:v>
                </c:pt>
                <c:pt idx="7">
                  <c:v>…</c:v>
                </c:pt>
                <c:pt idx="8">
                  <c:v>…</c:v>
                </c:pt>
                <c:pt idx="9">
                  <c:v>…</c:v>
                </c:pt>
              </c:strCache>
            </c:strRef>
          </c:cat>
          <c:val>
            <c:numRef>
              <c:f>Template!$N$71:$N$80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4EE-4FFE-9C1F-62EACCB455DB}"/>
            </c:ext>
          </c:extLst>
        </c:ser>
        <c:ser>
          <c:idx val="3"/>
          <c:order val="3"/>
          <c:tx>
            <c:strRef>
              <c:f>Template!$O$70</c:f>
              <c:strCache>
                <c:ptCount val="1"/>
                <c:pt idx="0">
                  <c:v>Whiteness</c:v>
                </c:pt>
              </c:strCache>
            </c:strRef>
          </c:tx>
          <c:spPr>
            <a:solidFill>
              <a:schemeClr val="bg1"/>
            </a:solidFill>
            <a:ln>
              <a:solidFill>
                <a:schemeClr val="tx1"/>
              </a:solidFill>
            </a:ln>
            <a:effectLst/>
          </c:spPr>
          <c:invertIfNegative val="0"/>
          <c:cat>
            <c:strRef>
              <c:f>Template!$K$71:$K$80</c:f>
              <c:strCache>
                <c:ptCount val="10"/>
                <c:pt idx="0">
                  <c:v>…</c:v>
                </c:pt>
                <c:pt idx="1">
                  <c:v>…</c:v>
                </c:pt>
                <c:pt idx="2">
                  <c:v>…</c:v>
                </c:pt>
                <c:pt idx="3">
                  <c:v>…</c:v>
                </c:pt>
                <c:pt idx="4">
                  <c:v>…</c:v>
                </c:pt>
                <c:pt idx="5">
                  <c:v>…</c:v>
                </c:pt>
                <c:pt idx="6">
                  <c:v>…</c:v>
                </c:pt>
                <c:pt idx="7">
                  <c:v>…</c:v>
                </c:pt>
                <c:pt idx="8">
                  <c:v>…</c:v>
                </c:pt>
                <c:pt idx="9">
                  <c:v>…</c:v>
                </c:pt>
              </c:strCache>
            </c:strRef>
          </c:cat>
          <c:val>
            <c:numRef>
              <c:f>Template!$O$71:$O$80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4EE-4FFE-9C1F-62EACCB455DB}"/>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bg1"/>
                    </a:solidFill>
                    <a:latin typeface="+mn-lt"/>
                    <a:ea typeface="+mn-ea"/>
                    <a:cs typeface="+mn-cs"/>
                  </a:defRPr>
                </a:pPr>
                <a:r>
                  <a:rPr lang="pl-PL" sz="1800" b="1">
                    <a:solidFill>
                      <a:schemeClr val="bg1"/>
                    </a:solidFill>
                  </a:rPr>
                  <a:t>Colour</a:t>
                </a:r>
                <a:r>
                  <a:rPr lang="pl-PL" sz="1800" b="1" baseline="0">
                    <a:solidFill>
                      <a:schemeClr val="bg1"/>
                    </a:solidFill>
                  </a:rPr>
                  <a:t> saturation (%)</a:t>
                </a:r>
                <a:endParaRPr lang="en-GB" sz="1800" b="1">
                  <a:solidFill>
                    <a:schemeClr val="bg1"/>
                  </a:solidFill>
                </a:endParaRP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'RGBsynt - O-alkylation old'!$L$70</c:f>
              <c:strCache>
                <c:ptCount val="1"/>
                <c:pt idx="0">
                  <c:v>Redness</c:v>
                </c:pt>
              </c:strCache>
            </c:strRef>
          </c:tx>
          <c:spPr>
            <a:solidFill>
              <a:srgbClr val="FF0000"/>
            </a:solidFill>
            <a:ln>
              <a:solidFill>
                <a:schemeClr val="tx1"/>
              </a:solidFill>
            </a:ln>
            <a:effectLst/>
          </c:spPr>
          <c:invertIfNegative val="0"/>
          <c:cat>
            <c:strRef>
              <c:f>'RGBsynt - O-alkylation old'!$K$71:$K$80</c:f>
              <c:strCache>
                <c:ptCount val="10"/>
                <c:pt idx="0">
                  <c:v>Mech. O1</c:v>
                </c:pt>
                <c:pt idx="1">
                  <c:v>Sol. O1</c:v>
                </c:pt>
                <c:pt idx="2">
                  <c:v>Mech. O2</c:v>
                </c:pt>
                <c:pt idx="3">
                  <c:v>Sol. O2</c:v>
                </c:pt>
                <c:pt idx="4">
                  <c:v>Mech. O3</c:v>
                </c:pt>
                <c:pt idx="5">
                  <c:v>Sol. O3</c:v>
                </c:pt>
                <c:pt idx="6">
                  <c:v>…</c:v>
                </c:pt>
                <c:pt idx="7">
                  <c:v>…</c:v>
                </c:pt>
                <c:pt idx="8">
                  <c:v>…</c:v>
                </c:pt>
                <c:pt idx="9">
                  <c:v>…</c:v>
                </c:pt>
              </c:strCache>
            </c:strRef>
          </c:cat>
          <c:val>
            <c:numRef>
              <c:f>'RGBsynt - O-alkylation old'!$L$71:$L$80</c:f>
              <c:numCache>
                <c:formatCode>0.0</c:formatCode>
                <c:ptCount val="10"/>
                <c:pt idx="0">
                  <c:v>67.370782267114592</c:v>
                </c:pt>
                <c:pt idx="1">
                  <c:v>40.573287347609003</c:v>
                </c:pt>
                <c:pt idx="2">
                  <c:v>69.932188217623434</c:v>
                </c:pt>
                <c:pt idx="3">
                  <c:v>35.48031053025079</c:v>
                </c:pt>
                <c:pt idx="4">
                  <c:v>68.047892569478336</c:v>
                </c:pt>
                <c:pt idx="5">
                  <c:v>45.286415514876168</c:v>
                </c:pt>
                <c:pt idx="6">
                  <c:v>0</c:v>
                </c:pt>
                <c:pt idx="7">
                  <c:v>0</c:v>
                </c:pt>
                <c:pt idx="8">
                  <c:v>0</c:v>
                </c:pt>
                <c:pt idx="9">
                  <c:v>0</c:v>
                </c:pt>
              </c:numCache>
            </c:numRef>
          </c:val>
          <c:extLst>
            <c:ext xmlns:c16="http://schemas.microsoft.com/office/drawing/2014/chart" uri="{C3380CC4-5D6E-409C-BE32-E72D297353CC}">
              <c16:uniqueId val="{00000000-F79F-4F75-B3AE-E945869C1C45}"/>
            </c:ext>
          </c:extLst>
        </c:ser>
        <c:ser>
          <c:idx val="1"/>
          <c:order val="1"/>
          <c:tx>
            <c:strRef>
              <c:f>'RGBsynt - O-alkylation old'!$M$70</c:f>
              <c:strCache>
                <c:ptCount val="1"/>
                <c:pt idx="0">
                  <c:v>Greenness</c:v>
                </c:pt>
              </c:strCache>
            </c:strRef>
          </c:tx>
          <c:spPr>
            <a:solidFill>
              <a:srgbClr val="00FF00"/>
            </a:solidFill>
            <a:ln>
              <a:solidFill>
                <a:schemeClr val="tx1"/>
              </a:solidFill>
            </a:ln>
            <a:effectLst/>
          </c:spPr>
          <c:invertIfNegative val="0"/>
          <c:cat>
            <c:strRef>
              <c:f>'RGBsynt - O-alkylation old'!$K$71:$K$80</c:f>
              <c:strCache>
                <c:ptCount val="10"/>
                <c:pt idx="0">
                  <c:v>Mech. O1</c:v>
                </c:pt>
                <c:pt idx="1">
                  <c:v>Sol. O1</c:v>
                </c:pt>
                <c:pt idx="2">
                  <c:v>Mech. O2</c:v>
                </c:pt>
                <c:pt idx="3">
                  <c:v>Sol. O2</c:v>
                </c:pt>
                <c:pt idx="4">
                  <c:v>Mech. O3</c:v>
                </c:pt>
                <c:pt idx="5">
                  <c:v>Sol. O3</c:v>
                </c:pt>
                <c:pt idx="6">
                  <c:v>…</c:v>
                </c:pt>
                <c:pt idx="7">
                  <c:v>…</c:v>
                </c:pt>
                <c:pt idx="8">
                  <c:v>…</c:v>
                </c:pt>
                <c:pt idx="9">
                  <c:v>…</c:v>
                </c:pt>
              </c:strCache>
            </c:strRef>
          </c:cat>
          <c:val>
            <c:numRef>
              <c:f>'RGBsynt - O-alkylation old'!$M$71:$M$80</c:f>
              <c:numCache>
                <c:formatCode>0.0</c:formatCode>
                <c:ptCount val="10"/>
                <c:pt idx="0">
                  <c:v>74.586337769851099</c:v>
                </c:pt>
                <c:pt idx="1">
                  <c:v>37.641436095486846</c:v>
                </c:pt>
                <c:pt idx="2">
                  <c:v>76.176491011737042</c:v>
                </c:pt>
                <c:pt idx="3">
                  <c:v>36.913020215887009</c:v>
                </c:pt>
                <c:pt idx="4">
                  <c:v>76.463821189553755</c:v>
                </c:pt>
                <c:pt idx="5">
                  <c:v>37.896688408497177</c:v>
                </c:pt>
                <c:pt idx="6">
                  <c:v>0</c:v>
                </c:pt>
                <c:pt idx="7">
                  <c:v>0</c:v>
                </c:pt>
                <c:pt idx="8">
                  <c:v>0</c:v>
                </c:pt>
                <c:pt idx="9">
                  <c:v>0</c:v>
                </c:pt>
              </c:numCache>
            </c:numRef>
          </c:val>
          <c:extLst>
            <c:ext xmlns:c16="http://schemas.microsoft.com/office/drawing/2014/chart" uri="{C3380CC4-5D6E-409C-BE32-E72D297353CC}">
              <c16:uniqueId val="{00000001-F79F-4F75-B3AE-E945869C1C45}"/>
            </c:ext>
          </c:extLst>
        </c:ser>
        <c:ser>
          <c:idx val="2"/>
          <c:order val="2"/>
          <c:tx>
            <c:strRef>
              <c:f>'RGBsynt - O-alkylation old'!$N$70</c:f>
              <c:strCache>
                <c:ptCount val="1"/>
                <c:pt idx="0">
                  <c:v>Blueness</c:v>
                </c:pt>
              </c:strCache>
            </c:strRef>
          </c:tx>
          <c:spPr>
            <a:solidFill>
              <a:srgbClr val="0000FF"/>
            </a:solidFill>
            <a:ln>
              <a:solidFill>
                <a:schemeClr val="tx1"/>
              </a:solidFill>
            </a:ln>
            <a:effectLst/>
          </c:spPr>
          <c:invertIfNegative val="0"/>
          <c:cat>
            <c:strRef>
              <c:f>'RGBsynt - O-alkylation old'!$K$71:$K$80</c:f>
              <c:strCache>
                <c:ptCount val="10"/>
                <c:pt idx="0">
                  <c:v>Mech. O1</c:v>
                </c:pt>
                <c:pt idx="1">
                  <c:v>Sol. O1</c:v>
                </c:pt>
                <c:pt idx="2">
                  <c:v>Mech. O2</c:v>
                </c:pt>
                <c:pt idx="3">
                  <c:v>Sol. O2</c:v>
                </c:pt>
                <c:pt idx="4">
                  <c:v>Mech. O3</c:v>
                </c:pt>
                <c:pt idx="5">
                  <c:v>Sol. O3</c:v>
                </c:pt>
                <c:pt idx="6">
                  <c:v>…</c:v>
                </c:pt>
                <c:pt idx="7">
                  <c:v>…</c:v>
                </c:pt>
                <c:pt idx="8">
                  <c:v>…</c:v>
                </c:pt>
                <c:pt idx="9">
                  <c:v>…</c:v>
                </c:pt>
              </c:strCache>
            </c:strRef>
          </c:cat>
          <c:val>
            <c:numRef>
              <c:f>'RGBsynt - O-alkylation old'!$N$71:$N$80</c:f>
              <c:numCache>
                <c:formatCode>0.0</c:formatCode>
                <c:ptCount val="10"/>
                <c:pt idx="0">
                  <c:v>74.178443170243355</c:v>
                </c:pt>
                <c:pt idx="1">
                  <c:v>37.743487314801222</c:v>
                </c:pt>
                <c:pt idx="2">
                  <c:v>75.232887317472375</c:v>
                </c:pt>
                <c:pt idx="3">
                  <c:v>37.257690934977553</c:v>
                </c:pt>
                <c:pt idx="4">
                  <c:v>75.330896380133694</c:v>
                </c:pt>
                <c:pt idx="5">
                  <c:v>37.975559116470365</c:v>
                </c:pt>
                <c:pt idx="6">
                  <c:v>0</c:v>
                </c:pt>
                <c:pt idx="7">
                  <c:v>0</c:v>
                </c:pt>
                <c:pt idx="8">
                  <c:v>0</c:v>
                </c:pt>
                <c:pt idx="9">
                  <c:v>0</c:v>
                </c:pt>
              </c:numCache>
            </c:numRef>
          </c:val>
          <c:extLst>
            <c:ext xmlns:c16="http://schemas.microsoft.com/office/drawing/2014/chart" uri="{C3380CC4-5D6E-409C-BE32-E72D297353CC}">
              <c16:uniqueId val="{00000002-F79F-4F75-B3AE-E945869C1C45}"/>
            </c:ext>
          </c:extLst>
        </c:ser>
        <c:ser>
          <c:idx val="3"/>
          <c:order val="3"/>
          <c:tx>
            <c:strRef>
              <c:f>'RGBsynt - O-alkylation old'!$O$70</c:f>
              <c:strCache>
                <c:ptCount val="1"/>
                <c:pt idx="0">
                  <c:v>Whiteness</c:v>
                </c:pt>
              </c:strCache>
            </c:strRef>
          </c:tx>
          <c:spPr>
            <a:solidFill>
              <a:schemeClr val="bg1"/>
            </a:solidFill>
            <a:ln>
              <a:solidFill>
                <a:schemeClr val="tx1"/>
              </a:solidFill>
            </a:ln>
            <a:effectLst/>
          </c:spPr>
          <c:invertIfNegative val="0"/>
          <c:cat>
            <c:strRef>
              <c:f>'RGBsynt - O-alkylation old'!$K$71:$K$80</c:f>
              <c:strCache>
                <c:ptCount val="10"/>
                <c:pt idx="0">
                  <c:v>Mech. O1</c:v>
                </c:pt>
                <c:pt idx="1">
                  <c:v>Sol. O1</c:v>
                </c:pt>
                <c:pt idx="2">
                  <c:v>Mech. O2</c:v>
                </c:pt>
                <c:pt idx="3">
                  <c:v>Sol. O2</c:v>
                </c:pt>
                <c:pt idx="4">
                  <c:v>Mech. O3</c:v>
                </c:pt>
                <c:pt idx="5">
                  <c:v>Sol. O3</c:v>
                </c:pt>
                <c:pt idx="6">
                  <c:v>…</c:v>
                </c:pt>
                <c:pt idx="7">
                  <c:v>…</c:v>
                </c:pt>
                <c:pt idx="8">
                  <c:v>…</c:v>
                </c:pt>
                <c:pt idx="9">
                  <c:v>…</c:v>
                </c:pt>
              </c:strCache>
            </c:strRef>
          </c:cat>
          <c:val>
            <c:numRef>
              <c:f>'RGBsynt - O-alkylation old'!$O$71:$O$80</c:f>
              <c:numCache>
                <c:formatCode>0</c:formatCode>
                <c:ptCount val="10"/>
                <c:pt idx="0">
                  <c:v>71.967463465067638</c:v>
                </c:pt>
                <c:pt idx="1">
                  <c:v>38.629237447546856</c:v>
                </c:pt>
                <c:pt idx="2">
                  <c:v>73.728478269144944</c:v>
                </c:pt>
                <c:pt idx="3">
                  <c:v>36.542167965100752</c:v>
                </c:pt>
                <c:pt idx="4">
                  <c:v>73.183740702924752</c:v>
                </c:pt>
                <c:pt idx="5">
                  <c:v>40.243072236326597</c:v>
                </c:pt>
                <c:pt idx="6">
                  <c:v>0</c:v>
                </c:pt>
                <c:pt idx="7">
                  <c:v>0</c:v>
                </c:pt>
                <c:pt idx="8">
                  <c:v>0</c:v>
                </c:pt>
                <c:pt idx="9">
                  <c:v>0</c:v>
                </c:pt>
              </c:numCache>
            </c:numRef>
          </c:val>
          <c:extLst>
            <c:ext xmlns:c16="http://schemas.microsoft.com/office/drawing/2014/chart" uri="{C3380CC4-5D6E-409C-BE32-E72D297353CC}">
              <c16:uniqueId val="{00000003-F79F-4F75-B3AE-E945869C1C45}"/>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'RGBsynt - N-alkylation old'!$L$70</c:f>
              <c:strCache>
                <c:ptCount val="1"/>
                <c:pt idx="0">
                  <c:v>Redness</c:v>
                </c:pt>
              </c:strCache>
            </c:strRef>
          </c:tx>
          <c:spPr>
            <a:solidFill>
              <a:srgbClr val="FF0000"/>
            </a:solidFill>
            <a:ln>
              <a:solidFill>
                <a:schemeClr val="tx1"/>
              </a:solidFill>
            </a:ln>
            <a:effectLst/>
          </c:spPr>
          <c:invertIfNegative val="0"/>
          <c:cat>
            <c:strRef>
              <c:f>'RGBsynt - N-alkylation old'!$K$71:$K$80</c:f>
              <c:strCache>
                <c:ptCount val="10"/>
                <c:pt idx="0">
                  <c:v>Mech. N1</c:v>
                </c:pt>
                <c:pt idx="1">
                  <c:v>Sol. N1</c:v>
                </c:pt>
                <c:pt idx="2">
                  <c:v>Mech. N2</c:v>
                </c:pt>
                <c:pt idx="3">
                  <c:v>Sol. N2</c:v>
                </c:pt>
                <c:pt idx="4">
                  <c:v>Mech. N3</c:v>
                </c:pt>
                <c:pt idx="5">
                  <c:v>Sol. N3</c:v>
                </c:pt>
                <c:pt idx="6">
                  <c:v>…</c:v>
                </c:pt>
                <c:pt idx="7">
                  <c:v>…</c:v>
                </c:pt>
                <c:pt idx="8">
                  <c:v>…</c:v>
                </c:pt>
                <c:pt idx="9">
                  <c:v>…</c:v>
                </c:pt>
              </c:strCache>
            </c:strRef>
          </c:cat>
          <c:val>
            <c:numRef>
              <c:f>'RGBsynt - N-alkylation old'!$L$71:$L$80</c:f>
              <c:numCache>
                <c:formatCode>0.0</c:formatCode>
                <c:ptCount val="10"/>
                <c:pt idx="0">
                  <c:v>58.191076871274177</c:v>
                </c:pt>
                <c:pt idx="1">
                  <c:v>55.286071930126617</c:v>
                </c:pt>
                <c:pt idx="2">
                  <c:v>51.104019363520059</c:v>
                </c:pt>
                <c:pt idx="3">
                  <c:v>46.63948945439347</c:v>
                </c:pt>
                <c:pt idx="4">
                  <c:v>49.116487848084915</c:v>
                </c:pt>
                <c:pt idx="5">
                  <c:v>43.955963154418299</c:v>
                </c:pt>
                <c:pt idx="6">
                  <c:v>0</c:v>
                </c:pt>
                <c:pt idx="7">
                  <c:v>0</c:v>
                </c:pt>
                <c:pt idx="8">
                  <c:v>0</c:v>
                </c:pt>
                <c:pt idx="9">
                  <c:v>0</c:v>
                </c:pt>
              </c:numCache>
            </c:numRef>
          </c:val>
          <c:extLst>
            <c:ext xmlns:c16="http://schemas.microsoft.com/office/drawing/2014/chart" uri="{C3380CC4-5D6E-409C-BE32-E72D297353CC}">
              <c16:uniqueId val="{00000000-E438-4243-B85A-97DAF401E6DB}"/>
            </c:ext>
          </c:extLst>
        </c:ser>
        <c:ser>
          <c:idx val="1"/>
          <c:order val="1"/>
          <c:tx>
            <c:strRef>
              <c:f>'RGBsynt - N-alkylation old'!$M$70</c:f>
              <c:strCache>
                <c:ptCount val="1"/>
                <c:pt idx="0">
                  <c:v>Greenness</c:v>
                </c:pt>
              </c:strCache>
            </c:strRef>
          </c:tx>
          <c:spPr>
            <a:solidFill>
              <a:srgbClr val="00FF00"/>
            </a:solidFill>
            <a:ln>
              <a:solidFill>
                <a:schemeClr val="tx1"/>
              </a:solidFill>
            </a:ln>
            <a:effectLst/>
          </c:spPr>
          <c:invertIfNegative val="0"/>
          <c:cat>
            <c:strRef>
              <c:f>'RGBsynt - N-alkylation old'!$K$71:$K$80</c:f>
              <c:strCache>
                <c:ptCount val="10"/>
                <c:pt idx="0">
                  <c:v>Mech. N1</c:v>
                </c:pt>
                <c:pt idx="1">
                  <c:v>Sol. N1</c:v>
                </c:pt>
                <c:pt idx="2">
                  <c:v>Mech. N2</c:v>
                </c:pt>
                <c:pt idx="3">
                  <c:v>Sol. N2</c:v>
                </c:pt>
                <c:pt idx="4">
                  <c:v>Mech. N3</c:v>
                </c:pt>
                <c:pt idx="5">
                  <c:v>Sol. N3</c:v>
                </c:pt>
                <c:pt idx="6">
                  <c:v>…</c:v>
                </c:pt>
                <c:pt idx="7">
                  <c:v>…</c:v>
                </c:pt>
                <c:pt idx="8">
                  <c:v>…</c:v>
                </c:pt>
                <c:pt idx="9">
                  <c:v>…</c:v>
                </c:pt>
              </c:strCache>
            </c:strRef>
          </c:cat>
          <c:val>
            <c:numRef>
              <c:f>'RGBsynt - N-alkylation old'!$M$71:$M$80</c:f>
              <c:numCache>
                <c:formatCode>0.0</c:formatCode>
                <c:ptCount val="10"/>
                <c:pt idx="0">
                  <c:v>80.132067507860455</c:v>
                </c:pt>
                <c:pt idx="1">
                  <c:v>39.449824613481795</c:v>
                </c:pt>
                <c:pt idx="2">
                  <c:v>74.634444995058146</c:v>
                </c:pt>
                <c:pt idx="3">
                  <c:v>36.540914369194098</c:v>
                </c:pt>
                <c:pt idx="4">
                  <c:v>74.643419936669844</c:v>
                </c:pt>
                <c:pt idx="5">
                  <c:v>36.570641632085191</c:v>
                </c:pt>
                <c:pt idx="6">
                  <c:v>0</c:v>
                </c:pt>
                <c:pt idx="7">
                  <c:v>0</c:v>
                </c:pt>
                <c:pt idx="8">
                  <c:v>0</c:v>
                </c:pt>
                <c:pt idx="9">
                  <c:v>0</c:v>
                </c:pt>
              </c:numCache>
            </c:numRef>
          </c:val>
          <c:extLst>
            <c:ext xmlns:c16="http://schemas.microsoft.com/office/drawing/2014/chart" uri="{C3380CC4-5D6E-409C-BE32-E72D297353CC}">
              <c16:uniqueId val="{00000001-E438-4243-B85A-97DAF401E6DB}"/>
            </c:ext>
          </c:extLst>
        </c:ser>
        <c:ser>
          <c:idx val="2"/>
          <c:order val="2"/>
          <c:tx>
            <c:strRef>
              <c:f>'RGBsynt - N-alkylation old'!$N$70</c:f>
              <c:strCache>
                <c:ptCount val="1"/>
                <c:pt idx="0">
                  <c:v>Blueness</c:v>
                </c:pt>
              </c:strCache>
            </c:strRef>
          </c:tx>
          <c:spPr>
            <a:solidFill>
              <a:srgbClr val="0000FF"/>
            </a:solidFill>
            <a:ln>
              <a:solidFill>
                <a:schemeClr val="tx1"/>
              </a:solidFill>
            </a:ln>
            <a:effectLst/>
          </c:spPr>
          <c:invertIfNegative val="0"/>
          <c:cat>
            <c:strRef>
              <c:f>'RGBsynt - N-alkylation old'!$K$71:$K$80</c:f>
              <c:strCache>
                <c:ptCount val="10"/>
                <c:pt idx="0">
                  <c:v>Mech. N1</c:v>
                </c:pt>
                <c:pt idx="1">
                  <c:v>Sol. N1</c:v>
                </c:pt>
                <c:pt idx="2">
                  <c:v>Mech. N2</c:v>
                </c:pt>
                <c:pt idx="3">
                  <c:v>Sol. N2</c:v>
                </c:pt>
                <c:pt idx="4">
                  <c:v>Mech. N3</c:v>
                </c:pt>
                <c:pt idx="5">
                  <c:v>Sol. N3</c:v>
                </c:pt>
                <c:pt idx="6">
                  <c:v>…</c:v>
                </c:pt>
                <c:pt idx="7">
                  <c:v>…</c:v>
                </c:pt>
                <c:pt idx="8">
                  <c:v>…</c:v>
                </c:pt>
                <c:pt idx="9">
                  <c:v>…</c:v>
                </c:pt>
              </c:strCache>
            </c:strRef>
          </c:cat>
          <c:val>
            <c:numRef>
              <c:f>'RGBsynt - N-alkylation old'!$N$71:$N$80</c:f>
              <c:numCache>
                <c:formatCode>0.0</c:formatCode>
                <c:ptCount val="10"/>
                <c:pt idx="0">
                  <c:v>78.295789263233473</c:v>
                </c:pt>
                <c:pt idx="1">
                  <c:v>51.89769078075895</c:v>
                </c:pt>
                <c:pt idx="2">
                  <c:v>70.134559704174634</c:v>
                </c:pt>
                <c:pt idx="3">
                  <c:v>34.120476199824132</c:v>
                </c:pt>
                <c:pt idx="4">
                  <c:v>70.128587038830787</c:v>
                </c:pt>
                <c:pt idx="5">
                  <c:v>34.127219501747931</c:v>
                </c:pt>
                <c:pt idx="6">
                  <c:v>0</c:v>
                </c:pt>
                <c:pt idx="7">
                  <c:v>0</c:v>
                </c:pt>
                <c:pt idx="8">
                  <c:v>0</c:v>
                </c:pt>
                <c:pt idx="9">
                  <c:v>0</c:v>
                </c:pt>
              </c:numCache>
            </c:numRef>
          </c:val>
          <c:extLst>
            <c:ext xmlns:c16="http://schemas.microsoft.com/office/drawing/2014/chart" uri="{C3380CC4-5D6E-409C-BE32-E72D297353CC}">
              <c16:uniqueId val="{00000002-E438-4243-B85A-97DAF401E6DB}"/>
            </c:ext>
          </c:extLst>
        </c:ser>
        <c:ser>
          <c:idx val="3"/>
          <c:order val="3"/>
          <c:tx>
            <c:strRef>
              <c:f>'RGBsynt - N-alkylation old'!$O$70</c:f>
              <c:strCache>
                <c:ptCount val="1"/>
                <c:pt idx="0">
                  <c:v>Whiteness</c:v>
                </c:pt>
              </c:strCache>
            </c:strRef>
          </c:tx>
          <c:spPr>
            <a:solidFill>
              <a:schemeClr val="bg1"/>
            </a:solidFill>
            <a:ln>
              <a:solidFill>
                <a:schemeClr val="tx1"/>
              </a:solidFill>
            </a:ln>
            <a:effectLst/>
          </c:spPr>
          <c:invertIfNegative val="0"/>
          <c:cat>
            <c:strRef>
              <c:f>'RGBsynt - N-alkylation old'!$K$71:$K$80</c:f>
              <c:strCache>
                <c:ptCount val="10"/>
                <c:pt idx="0">
                  <c:v>Mech. N1</c:v>
                </c:pt>
                <c:pt idx="1">
                  <c:v>Sol. N1</c:v>
                </c:pt>
                <c:pt idx="2">
                  <c:v>Mech. N2</c:v>
                </c:pt>
                <c:pt idx="3">
                  <c:v>Sol. N2</c:v>
                </c:pt>
                <c:pt idx="4">
                  <c:v>Mech. N3</c:v>
                </c:pt>
                <c:pt idx="5">
                  <c:v>Sol. N3</c:v>
                </c:pt>
                <c:pt idx="6">
                  <c:v>…</c:v>
                </c:pt>
                <c:pt idx="7">
                  <c:v>…</c:v>
                </c:pt>
                <c:pt idx="8">
                  <c:v>…</c:v>
                </c:pt>
                <c:pt idx="9">
                  <c:v>…</c:v>
                </c:pt>
              </c:strCache>
            </c:strRef>
          </c:cat>
          <c:val>
            <c:numRef>
              <c:f>'RGBsynt - N-alkylation old'!$O$71:$O$80</c:f>
              <c:numCache>
                <c:formatCode>0</c:formatCode>
                <c:ptCount val="10"/>
                <c:pt idx="0">
                  <c:v>71.471634844491447</c:v>
                </c:pt>
                <c:pt idx="1">
                  <c:v>48.372991769177219</c:v>
                </c:pt>
                <c:pt idx="2">
                  <c:v>64.433068435963818</c:v>
                </c:pt>
                <c:pt idx="3">
                  <c:v>38.742064575424365</c:v>
                </c:pt>
                <c:pt idx="4">
                  <c:v>63.587435110091214</c:v>
                </c:pt>
                <c:pt idx="5">
                  <c:v>37.997097990292673</c:v>
                </c:pt>
                <c:pt idx="6">
                  <c:v>0</c:v>
                </c:pt>
                <c:pt idx="7">
                  <c:v>0</c:v>
                </c:pt>
                <c:pt idx="8">
                  <c:v>0</c:v>
                </c:pt>
                <c:pt idx="9">
                  <c:v>0</c:v>
                </c:pt>
              </c:numCache>
            </c:numRef>
          </c:val>
          <c:extLst>
            <c:ext xmlns:c16="http://schemas.microsoft.com/office/drawing/2014/chart" uri="{C3380CC4-5D6E-409C-BE32-E72D297353CC}">
              <c16:uniqueId val="{00000003-E438-4243-B85A-97DAF401E6DB}"/>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'RGBsynt - SNAr old'!$L$70</c:f>
              <c:strCache>
                <c:ptCount val="1"/>
                <c:pt idx="0">
                  <c:v>Redness</c:v>
                </c:pt>
              </c:strCache>
            </c:strRef>
          </c:tx>
          <c:spPr>
            <a:solidFill>
              <a:srgbClr val="FF0000"/>
            </a:solidFill>
            <a:ln>
              <a:solidFill>
                <a:schemeClr val="tx1"/>
              </a:solidFill>
            </a:ln>
            <a:effectLst/>
          </c:spPr>
          <c:invertIfNegative val="0"/>
          <c:cat>
            <c:strRef>
              <c:f>'RGBsynt - SNAr old'!$K$71:$K$80</c:f>
              <c:strCache>
                <c:ptCount val="10"/>
                <c:pt idx="0">
                  <c:v>Mech. SNAr1</c:v>
                </c:pt>
                <c:pt idx="1">
                  <c:v>Sol. SNAr1</c:v>
                </c:pt>
                <c:pt idx="2">
                  <c:v>Mech. SNAr2</c:v>
                </c:pt>
                <c:pt idx="3">
                  <c:v>Sol. SNAr2</c:v>
                </c:pt>
                <c:pt idx="4">
                  <c:v>Mech. SNAr3</c:v>
                </c:pt>
                <c:pt idx="5">
                  <c:v>Sol. SNAr3</c:v>
                </c:pt>
                <c:pt idx="6">
                  <c:v>…</c:v>
                </c:pt>
                <c:pt idx="7">
                  <c:v>…</c:v>
                </c:pt>
                <c:pt idx="8">
                  <c:v>…</c:v>
                </c:pt>
                <c:pt idx="9">
                  <c:v>…</c:v>
                </c:pt>
              </c:strCache>
            </c:strRef>
          </c:cat>
          <c:val>
            <c:numRef>
              <c:f>'RGBsynt - SNAr old'!$L$71:$L$80</c:f>
              <c:numCache>
                <c:formatCode>0.0</c:formatCode>
                <c:ptCount val="10"/>
                <c:pt idx="0">
                  <c:v>78.076183378536783</c:v>
                </c:pt>
                <c:pt idx="1">
                  <c:v>34.964660337653356</c:v>
                </c:pt>
                <c:pt idx="2">
                  <c:v>84.380092438915952</c:v>
                </c:pt>
                <c:pt idx="3">
                  <c:v>38.119040183218061</c:v>
                </c:pt>
                <c:pt idx="4">
                  <c:v>80.599940229279966</c:v>
                </c:pt>
                <c:pt idx="5">
                  <c:v>37.864884742683664</c:v>
                </c:pt>
                <c:pt idx="6">
                  <c:v>0</c:v>
                </c:pt>
                <c:pt idx="7">
                  <c:v>0</c:v>
                </c:pt>
                <c:pt idx="8">
                  <c:v>0</c:v>
                </c:pt>
                <c:pt idx="9">
                  <c:v>0</c:v>
                </c:pt>
              </c:numCache>
            </c:numRef>
          </c:val>
          <c:extLst>
            <c:ext xmlns:c16="http://schemas.microsoft.com/office/drawing/2014/chart" uri="{C3380CC4-5D6E-409C-BE32-E72D297353CC}">
              <c16:uniqueId val="{00000000-832E-4926-A572-6A363E306DE2}"/>
            </c:ext>
          </c:extLst>
        </c:ser>
        <c:ser>
          <c:idx val="1"/>
          <c:order val="1"/>
          <c:tx>
            <c:strRef>
              <c:f>'RGBsynt - SNAr old'!$M$70</c:f>
              <c:strCache>
                <c:ptCount val="1"/>
                <c:pt idx="0">
                  <c:v>Greenness</c:v>
                </c:pt>
              </c:strCache>
            </c:strRef>
          </c:tx>
          <c:spPr>
            <a:solidFill>
              <a:srgbClr val="00FF00"/>
            </a:solidFill>
            <a:ln>
              <a:solidFill>
                <a:schemeClr val="tx1"/>
              </a:solidFill>
            </a:ln>
            <a:effectLst/>
          </c:spPr>
          <c:invertIfNegative val="0"/>
          <c:cat>
            <c:strRef>
              <c:f>'RGBsynt - SNAr old'!$K$71:$K$80</c:f>
              <c:strCache>
                <c:ptCount val="10"/>
                <c:pt idx="0">
                  <c:v>Mech. SNAr1</c:v>
                </c:pt>
                <c:pt idx="1">
                  <c:v>Sol. SNAr1</c:v>
                </c:pt>
                <c:pt idx="2">
                  <c:v>Mech. SNAr2</c:v>
                </c:pt>
                <c:pt idx="3">
                  <c:v>Sol. SNAr2</c:v>
                </c:pt>
                <c:pt idx="4">
                  <c:v>Mech. SNAr3</c:v>
                </c:pt>
                <c:pt idx="5">
                  <c:v>Sol. SNAr3</c:v>
                </c:pt>
                <c:pt idx="6">
                  <c:v>…</c:v>
                </c:pt>
                <c:pt idx="7">
                  <c:v>…</c:v>
                </c:pt>
                <c:pt idx="8">
                  <c:v>…</c:v>
                </c:pt>
                <c:pt idx="9">
                  <c:v>…</c:v>
                </c:pt>
              </c:strCache>
            </c:strRef>
          </c:cat>
          <c:val>
            <c:numRef>
              <c:f>'RGBsynt - SNAr old'!$M$71:$M$80</c:f>
              <c:numCache>
                <c:formatCode>0.0</c:formatCode>
                <c:ptCount val="10"/>
                <c:pt idx="0">
                  <c:v>90.591725698004041</c:v>
                </c:pt>
                <c:pt idx="1">
                  <c:v>34.495268422469913</c:v>
                </c:pt>
                <c:pt idx="2">
                  <c:v>90.745907518713992</c:v>
                </c:pt>
                <c:pt idx="3">
                  <c:v>34.516366481732831</c:v>
                </c:pt>
                <c:pt idx="4">
                  <c:v>90.585489927606986</c:v>
                </c:pt>
                <c:pt idx="5">
                  <c:v>34.751145970938275</c:v>
                </c:pt>
                <c:pt idx="6">
                  <c:v>0</c:v>
                </c:pt>
                <c:pt idx="7">
                  <c:v>0</c:v>
                </c:pt>
                <c:pt idx="8">
                  <c:v>0</c:v>
                </c:pt>
                <c:pt idx="9">
                  <c:v>0</c:v>
                </c:pt>
              </c:numCache>
            </c:numRef>
          </c:val>
          <c:extLst>
            <c:ext xmlns:c16="http://schemas.microsoft.com/office/drawing/2014/chart" uri="{C3380CC4-5D6E-409C-BE32-E72D297353CC}">
              <c16:uniqueId val="{00000001-832E-4926-A572-6A363E306DE2}"/>
            </c:ext>
          </c:extLst>
        </c:ser>
        <c:ser>
          <c:idx val="2"/>
          <c:order val="2"/>
          <c:tx>
            <c:strRef>
              <c:f>'RGBsynt - SNAr old'!$N$70</c:f>
              <c:strCache>
                <c:ptCount val="1"/>
                <c:pt idx="0">
                  <c:v>Blueness</c:v>
                </c:pt>
              </c:strCache>
            </c:strRef>
          </c:tx>
          <c:spPr>
            <a:solidFill>
              <a:srgbClr val="0000FF"/>
            </a:solidFill>
            <a:ln>
              <a:solidFill>
                <a:schemeClr val="tx1"/>
              </a:solidFill>
            </a:ln>
            <a:effectLst/>
          </c:spPr>
          <c:invertIfNegative val="0"/>
          <c:cat>
            <c:strRef>
              <c:f>'RGBsynt - SNAr old'!$K$71:$K$80</c:f>
              <c:strCache>
                <c:ptCount val="10"/>
                <c:pt idx="0">
                  <c:v>Mech. SNAr1</c:v>
                </c:pt>
                <c:pt idx="1">
                  <c:v>Sol. SNAr1</c:v>
                </c:pt>
                <c:pt idx="2">
                  <c:v>Mech. SNAr2</c:v>
                </c:pt>
                <c:pt idx="3">
                  <c:v>Sol. SNAr2</c:v>
                </c:pt>
                <c:pt idx="4">
                  <c:v>Mech. SNAr3</c:v>
                </c:pt>
                <c:pt idx="5">
                  <c:v>Sol. SNAr3</c:v>
                </c:pt>
                <c:pt idx="6">
                  <c:v>…</c:v>
                </c:pt>
                <c:pt idx="7">
                  <c:v>…</c:v>
                </c:pt>
                <c:pt idx="8">
                  <c:v>…</c:v>
                </c:pt>
                <c:pt idx="9">
                  <c:v>…</c:v>
                </c:pt>
              </c:strCache>
            </c:strRef>
          </c:cat>
          <c:val>
            <c:numRef>
              <c:f>'RGBsynt - SNAr old'!$N$71:$N$80</c:f>
              <c:numCache>
                <c:formatCode>0.0</c:formatCode>
                <c:ptCount val="10"/>
                <c:pt idx="0">
                  <c:v>87.687505092504267</c:v>
                </c:pt>
                <c:pt idx="1">
                  <c:v>34.927274841068183</c:v>
                </c:pt>
                <c:pt idx="2">
                  <c:v>87.714985739605396</c:v>
                </c:pt>
                <c:pt idx="3">
                  <c:v>34.953226374332765</c:v>
                </c:pt>
                <c:pt idx="4">
                  <c:v>87.686614110919791</c:v>
                </c:pt>
                <c:pt idx="5">
                  <c:v>35.138781952320301</c:v>
                </c:pt>
                <c:pt idx="6">
                  <c:v>0</c:v>
                </c:pt>
                <c:pt idx="7">
                  <c:v>0</c:v>
                </c:pt>
                <c:pt idx="8">
                  <c:v>0</c:v>
                </c:pt>
                <c:pt idx="9">
                  <c:v>0</c:v>
                </c:pt>
              </c:numCache>
            </c:numRef>
          </c:val>
          <c:extLst>
            <c:ext xmlns:c16="http://schemas.microsoft.com/office/drawing/2014/chart" uri="{C3380CC4-5D6E-409C-BE32-E72D297353CC}">
              <c16:uniqueId val="{00000002-832E-4926-A572-6A363E306DE2}"/>
            </c:ext>
          </c:extLst>
        </c:ser>
        <c:ser>
          <c:idx val="3"/>
          <c:order val="3"/>
          <c:tx>
            <c:strRef>
              <c:f>'RGBsynt - SNAr old'!$O$70</c:f>
              <c:strCache>
                <c:ptCount val="1"/>
                <c:pt idx="0">
                  <c:v>Whiteness</c:v>
                </c:pt>
              </c:strCache>
            </c:strRef>
          </c:tx>
          <c:spPr>
            <a:solidFill>
              <a:schemeClr val="bg1"/>
            </a:solidFill>
            <a:ln>
              <a:solidFill>
                <a:schemeClr val="tx1"/>
              </a:solidFill>
            </a:ln>
            <a:effectLst/>
          </c:spPr>
          <c:invertIfNegative val="0"/>
          <c:cat>
            <c:strRef>
              <c:f>'RGBsynt - SNAr old'!$K$71:$K$80</c:f>
              <c:strCache>
                <c:ptCount val="10"/>
                <c:pt idx="0">
                  <c:v>Mech. SNAr1</c:v>
                </c:pt>
                <c:pt idx="1">
                  <c:v>Sol. SNAr1</c:v>
                </c:pt>
                <c:pt idx="2">
                  <c:v>Mech. SNAr2</c:v>
                </c:pt>
                <c:pt idx="3">
                  <c:v>Sol. SNAr2</c:v>
                </c:pt>
                <c:pt idx="4">
                  <c:v>Mech. SNAr3</c:v>
                </c:pt>
                <c:pt idx="5">
                  <c:v>Sol. SNAr3</c:v>
                </c:pt>
                <c:pt idx="6">
                  <c:v>…</c:v>
                </c:pt>
                <c:pt idx="7">
                  <c:v>…</c:v>
                </c:pt>
                <c:pt idx="8">
                  <c:v>…</c:v>
                </c:pt>
                <c:pt idx="9">
                  <c:v>…</c:v>
                </c:pt>
              </c:strCache>
            </c:strRef>
          </c:cat>
          <c:val>
            <c:numRef>
              <c:f>'RGBsynt - SNAr old'!$O$71:$O$80</c:f>
              <c:numCache>
                <c:formatCode>0</c:formatCode>
                <c:ptCount val="10"/>
                <c:pt idx="0">
                  <c:v>85.28021251027458</c:v>
                </c:pt>
                <c:pt idx="1">
                  <c:v>34.795080694087005</c:v>
                </c:pt>
                <c:pt idx="2">
                  <c:v>87.57502716788872</c:v>
                </c:pt>
                <c:pt idx="3">
                  <c:v>35.827631553315804</c:v>
                </c:pt>
                <c:pt idx="4">
                  <c:v>86.187090357292774</c:v>
                </c:pt>
                <c:pt idx="5">
                  <c:v>35.891986107972414</c:v>
                </c:pt>
                <c:pt idx="6">
                  <c:v>0</c:v>
                </c:pt>
                <c:pt idx="7">
                  <c:v>0</c:v>
                </c:pt>
                <c:pt idx="8">
                  <c:v>0</c:v>
                </c:pt>
                <c:pt idx="9">
                  <c:v>0</c:v>
                </c:pt>
              </c:numCache>
            </c:numRef>
          </c:val>
          <c:extLst>
            <c:ext xmlns:c16="http://schemas.microsoft.com/office/drawing/2014/chart" uri="{C3380CC4-5D6E-409C-BE32-E72D297353CC}">
              <c16:uniqueId val="{00000003-832E-4926-A572-6A363E306DE2}"/>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'RGBsynt - Sulfonylation old'!$L$70</c:f>
              <c:strCache>
                <c:ptCount val="1"/>
                <c:pt idx="0">
                  <c:v>Redness</c:v>
                </c:pt>
              </c:strCache>
            </c:strRef>
          </c:tx>
          <c:spPr>
            <a:solidFill>
              <a:srgbClr val="FF0000"/>
            </a:solidFill>
            <a:ln>
              <a:solidFill>
                <a:schemeClr val="tx1"/>
              </a:solidFill>
            </a:ln>
            <a:effectLst/>
          </c:spPr>
          <c:invertIfNegative val="0"/>
          <c:cat>
            <c:strRef>
              <c:f>'RGBsynt - Sulfonylation old'!$K$71:$K$80</c:f>
              <c:strCache>
                <c:ptCount val="10"/>
                <c:pt idx="0">
                  <c:v>Mech. S1</c:v>
                </c:pt>
                <c:pt idx="1">
                  <c:v>Sol. S1</c:v>
                </c:pt>
                <c:pt idx="2">
                  <c:v>Mech. S2</c:v>
                </c:pt>
                <c:pt idx="3">
                  <c:v>Sol. S2</c:v>
                </c:pt>
                <c:pt idx="4">
                  <c:v>Mech. S3</c:v>
                </c:pt>
                <c:pt idx="5">
                  <c:v>Sol. S3</c:v>
                </c:pt>
                <c:pt idx="6">
                  <c:v>…</c:v>
                </c:pt>
                <c:pt idx="7">
                  <c:v>…</c:v>
                </c:pt>
                <c:pt idx="8">
                  <c:v>…</c:v>
                </c:pt>
                <c:pt idx="9">
                  <c:v>…</c:v>
                </c:pt>
              </c:strCache>
            </c:strRef>
          </c:cat>
          <c:val>
            <c:numRef>
              <c:f>'RGBsynt - Sulfonylation old'!$L$71:$L$80</c:f>
              <c:numCache>
                <c:formatCode>0.0</c:formatCode>
                <c:ptCount val="10"/>
                <c:pt idx="0">
                  <c:v>52.36696499980463</c:v>
                </c:pt>
                <c:pt idx="1">
                  <c:v>49.948709167556366</c:v>
                </c:pt>
                <c:pt idx="2">
                  <c:v>56.094132706887748</c:v>
                </c:pt>
                <c:pt idx="3">
                  <c:v>37.338907874399155</c:v>
                </c:pt>
                <c:pt idx="4">
                  <c:v>73.264227688712651</c:v>
                </c:pt>
                <c:pt idx="5">
                  <c:v>49.394732231205744</c:v>
                </c:pt>
                <c:pt idx="6">
                  <c:v>0</c:v>
                </c:pt>
                <c:pt idx="7">
                  <c:v>0</c:v>
                </c:pt>
                <c:pt idx="8">
                  <c:v>0</c:v>
                </c:pt>
                <c:pt idx="9">
                  <c:v>0</c:v>
                </c:pt>
              </c:numCache>
            </c:numRef>
          </c:val>
          <c:extLst>
            <c:ext xmlns:c16="http://schemas.microsoft.com/office/drawing/2014/chart" uri="{C3380CC4-5D6E-409C-BE32-E72D297353CC}">
              <c16:uniqueId val="{00000000-2200-4460-9CCE-61C8891AC547}"/>
            </c:ext>
          </c:extLst>
        </c:ser>
        <c:ser>
          <c:idx val="1"/>
          <c:order val="1"/>
          <c:tx>
            <c:strRef>
              <c:f>'RGBsynt - Sulfonylation old'!$M$70</c:f>
              <c:strCache>
                <c:ptCount val="1"/>
                <c:pt idx="0">
                  <c:v>Greenness</c:v>
                </c:pt>
              </c:strCache>
            </c:strRef>
          </c:tx>
          <c:spPr>
            <a:solidFill>
              <a:srgbClr val="00FF00"/>
            </a:solidFill>
            <a:ln>
              <a:solidFill>
                <a:schemeClr val="tx1"/>
              </a:solidFill>
            </a:ln>
            <a:effectLst/>
          </c:spPr>
          <c:invertIfNegative val="0"/>
          <c:cat>
            <c:strRef>
              <c:f>'RGBsynt - Sulfonylation old'!$K$71:$K$80</c:f>
              <c:strCache>
                <c:ptCount val="10"/>
                <c:pt idx="0">
                  <c:v>Mech. S1</c:v>
                </c:pt>
                <c:pt idx="1">
                  <c:v>Sol. S1</c:v>
                </c:pt>
                <c:pt idx="2">
                  <c:v>Mech. S2</c:v>
                </c:pt>
                <c:pt idx="3">
                  <c:v>Sol. S2</c:v>
                </c:pt>
                <c:pt idx="4">
                  <c:v>Mech. S3</c:v>
                </c:pt>
                <c:pt idx="5">
                  <c:v>Sol. S3</c:v>
                </c:pt>
                <c:pt idx="6">
                  <c:v>…</c:v>
                </c:pt>
                <c:pt idx="7">
                  <c:v>…</c:v>
                </c:pt>
                <c:pt idx="8">
                  <c:v>…</c:v>
                </c:pt>
                <c:pt idx="9">
                  <c:v>…</c:v>
                </c:pt>
              </c:strCache>
            </c:strRef>
          </c:cat>
          <c:val>
            <c:numRef>
              <c:f>'RGBsynt - Sulfonylation old'!$M$71:$M$80</c:f>
              <c:numCache>
                <c:formatCode>0.0</c:formatCode>
                <c:ptCount val="10"/>
                <c:pt idx="0">
                  <c:v>78.236722513091834</c:v>
                </c:pt>
                <c:pt idx="1">
                  <c:v>36.705168725169479</c:v>
                </c:pt>
                <c:pt idx="2">
                  <c:v>80.249463255487242</c:v>
                </c:pt>
                <c:pt idx="3">
                  <c:v>35.845956445720844</c:v>
                </c:pt>
                <c:pt idx="4">
                  <c:v>89.983708780201837</c:v>
                </c:pt>
                <c:pt idx="5">
                  <c:v>35.915688473146091</c:v>
                </c:pt>
                <c:pt idx="6">
                  <c:v>0</c:v>
                </c:pt>
                <c:pt idx="7">
                  <c:v>0</c:v>
                </c:pt>
                <c:pt idx="8">
                  <c:v>0</c:v>
                </c:pt>
                <c:pt idx="9">
                  <c:v>0</c:v>
                </c:pt>
              </c:numCache>
            </c:numRef>
          </c:val>
          <c:extLst>
            <c:ext xmlns:c16="http://schemas.microsoft.com/office/drawing/2014/chart" uri="{C3380CC4-5D6E-409C-BE32-E72D297353CC}">
              <c16:uniqueId val="{00000001-2200-4460-9CCE-61C8891AC547}"/>
            </c:ext>
          </c:extLst>
        </c:ser>
        <c:ser>
          <c:idx val="2"/>
          <c:order val="2"/>
          <c:tx>
            <c:strRef>
              <c:f>'RGBsynt - Sulfonylation old'!$N$70</c:f>
              <c:strCache>
                <c:ptCount val="1"/>
                <c:pt idx="0">
                  <c:v>Blueness</c:v>
                </c:pt>
              </c:strCache>
            </c:strRef>
          </c:tx>
          <c:spPr>
            <a:solidFill>
              <a:srgbClr val="0000FF"/>
            </a:solidFill>
            <a:ln>
              <a:solidFill>
                <a:schemeClr val="tx1"/>
              </a:solidFill>
            </a:ln>
            <a:effectLst/>
          </c:spPr>
          <c:invertIfNegative val="0"/>
          <c:cat>
            <c:strRef>
              <c:f>'RGBsynt - Sulfonylation old'!$K$71:$K$80</c:f>
              <c:strCache>
                <c:ptCount val="10"/>
                <c:pt idx="0">
                  <c:v>Mech. S1</c:v>
                </c:pt>
                <c:pt idx="1">
                  <c:v>Sol. S1</c:v>
                </c:pt>
                <c:pt idx="2">
                  <c:v>Mech. S2</c:v>
                </c:pt>
                <c:pt idx="3">
                  <c:v>Sol. S2</c:v>
                </c:pt>
                <c:pt idx="4">
                  <c:v>Mech. S3</c:v>
                </c:pt>
                <c:pt idx="5">
                  <c:v>Sol. S3</c:v>
                </c:pt>
                <c:pt idx="6">
                  <c:v>…</c:v>
                </c:pt>
                <c:pt idx="7">
                  <c:v>…</c:v>
                </c:pt>
                <c:pt idx="8">
                  <c:v>…</c:v>
                </c:pt>
                <c:pt idx="9">
                  <c:v>…</c:v>
                </c:pt>
              </c:strCache>
            </c:strRef>
          </c:cat>
          <c:val>
            <c:numRef>
              <c:f>'RGBsynt - Sulfonylation old'!$N$71:$N$80</c:f>
              <c:numCache>
                <c:formatCode>0.0</c:formatCode>
                <c:ptCount val="10"/>
                <c:pt idx="0">
                  <c:v>71.612453131759963</c:v>
                </c:pt>
                <c:pt idx="1">
                  <c:v>37.758613446341542</c:v>
                </c:pt>
                <c:pt idx="2">
                  <c:v>72.198107212776918</c:v>
                </c:pt>
                <c:pt idx="3">
                  <c:v>37.548123388545619</c:v>
                </c:pt>
                <c:pt idx="4">
                  <c:v>81.929451469414516</c:v>
                </c:pt>
                <c:pt idx="5">
                  <c:v>37.564969866661109</c:v>
                </c:pt>
                <c:pt idx="6">
                  <c:v>0</c:v>
                </c:pt>
                <c:pt idx="7">
                  <c:v>0</c:v>
                </c:pt>
                <c:pt idx="8">
                  <c:v>0</c:v>
                </c:pt>
                <c:pt idx="9">
                  <c:v>0</c:v>
                </c:pt>
              </c:numCache>
            </c:numRef>
          </c:val>
          <c:extLst>
            <c:ext xmlns:c16="http://schemas.microsoft.com/office/drawing/2014/chart" uri="{C3380CC4-5D6E-409C-BE32-E72D297353CC}">
              <c16:uniqueId val="{00000002-2200-4460-9CCE-61C8891AC547}"/>
            </c:ext>
          </c:extLst>
        </c:ser>
        <c:ser>
          <c:idx val="3"/>
          <c:order val="3"/>
          <c:tx>
            <c:strRef>
              <c:f>'RGBsynt - Sulfonylation old'!$O$70</c:f>
              <c:strCache>
                <c:ptCount val="1"/>
                <c:pt idx="0">
                  <c:v>Whiteness</c:v>
                </c:pt>
              </c:strCache>
            </c:strRef>
          </c:tx>
          <c:spPr>
            <a:solidFill>
              <a:schemeClr val="bg1"/>
            </a:solidFill>
            <a:ln>
              <a:solidFill>
                <a:schemeClr val="tx1"/>
              </a:solidFill>
            </a:ln>
            <a:effectLst/>
          </c:spPr>
          <c:invertIfNegative val="0"/>
          <c:cat>
            <c:strRef>
              <c:f>'RGBsynt - Sulfonylation old'!$K$71:$K$80</c:f>
              <c:strCache>
                <c:ptCount val="10"/>
                <c:pt idx="0">
                  <c:v>Mech. S1</c:v>
                </c:pt>
                <c:pt idx="1">
                  <c:v>Sol. S1</c:v>
                </c:pt>
                <c:pt idx="2">
                  <c:v>Mech. S2</c:v>
                </c:pt>
                <c:pt idx="3">
                  <c:v>Sol. S2</c:v>
                </c:pt>
                <c:pt idx="4">
                  <c:v>Mech. S3</c:v>
                </c:pt>
                <c:pt idx="5">
                  <c:v>Sol. S3</c:v>
                </c:pt>
                <c:pt idx="6">
                  <c:v>…</c:v>
                </c:pt>
                <c:pt idx="7">
                  <c:v>…</c:v>
                </c:pt>
                <c:pt idx="8">
                  <c:v>…</c:v>
                </c:pt>
                <c:pt idx="9">
                  <c:v>…</c:v>
                </c:pt>
              </c:strCache>
            </c:strRef>
          </c:cat>
          <c:val>
            <c:numRef>
              <c:f>'RGBsynt - Sulfonylation old'!$O$71:$O$80</c:f>
              <c:numCache>
                <c:formatCode>0</c:formatCode>
                <c:ptCount val="10"/>
                <c:pt idx="0">
                  <c:v>66.448554020483826</c:v>
                </c:pt>
                <c:pt idx="1">
                  <c:v>41.060337107692206</c:v>
                </c:pt>
                <c:pt idx="2">
                  <c:v>68.75355021189273</c:v>
                </c:pt>
                <c:pt idx="3">
                  <c:v>36.90314163736047</c:v>
                </c:pt>
                <c:pt idx="4">
                  <c:v>81.438913453722904</c:v>
                </c:pt>
                <c:pt idx="5">
                  <c:v>40.543007219469715</c:v>
                </c:pt>
                <c:pt idx="6">
                  <c:v>0</c:v>
                </c:pt>
                <c:pt idx="7">
                  <c:v>0</c:v>
                </c:pt>
                <c:pt idx="8">
                  <c:v>0</c:v>
                </c:pt>
                <c:pt idx="9">
                  <c:v>0</c:v>
                </c:pt>
              </c:numCache>
            </c:numRef>
          </c:val>
          <c:extLst>
            <c:ext xmlns:c16="http://schemas.microsoft.com/office/drawing/2014/chart" uri="{C3380CC4-5D6E-409C-BE32-E72D297353CC}">
              <c16:uniqueId val="{00000003-2200-4460-9CCE-61C8891AC547}"/>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'RGBsynt - NEW'!$L$70</c:f>
              <c:strCache>
                <c:ptCount val="1"/>
                <c:pt idx="0">
                  <c:v>Redness</c:v>
                </c:pt>
              </c:strCache>
            </c:strRef>
          </c:tx>
          <c:spPr>
            <a:solidFill>
              <a:srgbClr val="FF0000"/>
            </a:solidFill>
            <a:ln>
              <a:solidFill>
                <a:schemeClr val="tx1"/>
              </a:solidFill>
            </a:ln>
            <a:effectLst/>
          </c:spPr>
          <c:invertIfNegative val="0"/>
          <c:cat>
            <c:strRef>
              <c:f>'RGBsynt - NEW'!$K$71:$K$80</c:f>
              <c:strCache>
                <c:ptCount val="10"/>
                <c:pt idx="0">
                  <c:v>Mech. O4</c:v>
                </c:pt>
                <c:pt idx="1">
                  <c:v>Sol. O4</c:v>
                </c:pt>
                <c:pt idx="2">
                  <c:v>Mech. N4</c:v>
                </c:pt>
                <c:pt idx="3">
                  <c:v>Sol. N4</c:v>
                </c:pt>
                <c:pt idx="4">
                  <c:v>Mech. N5</c:v>
                </c:pt>
                <c:pt idx="5">
                  <c:v>Sol. N5</c:v>
                </c:pt>
                <c:pt idx="6">
                  <c:v>Mech. SNAr4</c:v>
                </c:pt>
                <c:pt idx="7">
                  <c:v>Sol. SNAr4</c:v>
                </c:pt>
                <c:pt idx="8">
                  <c:v>Mech. S4</c:v>
                </c:pt>
                <c:pt idx="9">
                  <c:v>Sol. S4</c:v>
                </c:pt>
              </c:strCache>
            </c:strRef>
          </c:cat>
          <c:val>
            <c:numRef>
              <c:f>'RGBsynt - NEW'!$L$71:$L$80</c:f>
              <c:numCache>
                <c:formatCode>0.0</c:formatCode>
                <c:ptCount val="10"/>
                <c:pt idx="0">
                  <c:v>54.069753382871603</c:v>
                </c:pt>
                <c:pt idx="1">
                  <c:v>55.76780295914434</c:v>
                </c:pt>
                <c:pt idx="2">
                  <c:v>63.539492292159039</c:v>
                </c:pt>
                <c:pt idx="3">
                  <c:v>37.281078727368715</c:v>
                </c:pt>
                <c:pt idx="4">
                  <c:v>63.539492292159039</c:v>
                </c:pt>
                <c:pt idx="5">
                  <c:v>62.828086243754328</c:v>
                </c:pt>
                <c:pt idx="6">
                  <c:v>47.617663324286639</c:v>
                </c:pt>
                <c:pt idx="7">
                  <c:v>65.108604921182305</c:v>
                </c:pt>
                <c:pt idx="8">
                  <c:v>71.919495222807626</c:v>
                </c:pt>
                <c:pt idx="9">
                  <c:v>32.859309476449766</c:v>
                </c:pt>
              </c:numCache>
            </c:numRef>
          </c:val>
          <c:extLst>
            <c:ext xmlns:c16="http://schemas.microsoft.com/office/drawing/2014/chart" uri="{C3380CC4-5D6E-409C-BE32-E72D297353CC}">
              <c16:uniqueId val="{00000000-F83E-4F14-8B22-E09F2CB6EDE1}"/>
            </c:ext>
          </c:extLst>
        </c:ser>
        <c:ser>
          <c:idx val="1"/>
          <c:order val="1"/>
          <c:tx>
            <c:strRef>
              <c:f>'RGBsynt - NEW'!$M$70</c:f>
              <c:strCache>
                <c:ptCount val="1"/>
                <c:pt idx="0">
                  <c:v>Greenness</c:v>
                </c:pt>
              </c:strCache>
            </c:strRef>
          </c:tx>
          <c:spPr>
            <a:solidFill>
              <a:srgbClr val="00FF00"/>
            </a:solidFill>
            <a:ln>
              <a:solidFill>
                <a:schemeClr val="tx1"/>
              </a:solidFill>
            </a:ln>
            <a:effectLst/>
          </c:spPr>
          <c:invertIfNegative val="0"/>
          <c:cat>
            <c:strRef>
              <c:f>'RGBsynt - NEW'!$K$71:$K$80</c:f>
              <c:strCache>
                <c:ptCount val="10"/>
                <c:pt idx="0">
                  <c:v>Mech. O4</c:v>
                </c:pt>
                <c:pt idx="1">
                  <c:v>Sol. O4</c:v>
                </c:pt>
                <c:pt idx="2">
                  <c:v>Mech. N4</c:v>
                </c:pt>
                <c:pt idx="3">
                  <c:v>Sol. N4</c:v>
                </c:pt>
                <c:pt idx="4">
                  <c:v>Mech. N5</c:v>
                </c:pt>
                <c:pt idx="5">
                  <c:v>Sol. N5</c:v>
                </c:pt>
                <c:pt idx="6">
                  <c:v>Mech. SNAr4</c:v>
                </c:pt>
                <c:pt idx="7">
                  <c:v>Sol. SNAr4</c:v>
                </c:pt>
                <c:pt idx="8">
                  <c:v>Mech. S4</c:v>
                </c:pt>
                <c:pt idx="9">
                  <c:v>Sol. S4</c:v>
                </c:pt>
              </c:strCache>
            </c:strRef>
          </c:cat>
          <c:val>
            <c:numRef>
              <c:f>'RGBsynt - NEW'!$M$71:$M$80</c:f>
              <c:numCache>
                <c:formatCode>0.0</c:formatCode>
                <c:ptCount val="10"/>
                <c:pt idx="0">
                  <c:v>65.441549471035032</c:v>
                </c:pt>
                <c:pt idx="1">
                  <c:v>65.072854759776476</c:v>
                </c:pt>
                <c:pt idx="2">
                  <c:v>54.783986238539718</c:v>
                </c:pt>
                <c:pt idx="3">
                  <c:v>21.129523352166423</c:v>
                </c:pt>
                <c:pt idx="4">
                  <c:v>71.245672295089562</c:v>
                </c:pt>
                <c:pt idx="5">
                  <c:v>52.696979451273961</c:v>
                </c:pt>
                <c:pt idx="6">
                  <c:v>56.733059222690201</c:v>
                </c:pt>
                <c:pt idx="7">
                  <c:v>42.903350910618833</c:v>
                </c:pt>
                <c:pt idx="8">
                  <c:v>82.739659535540284</c:v>
                </c:pt>
                <c:pt idx="9">
                  <c:v>77.607256132649823</c:v>
                </c:pt>
              </c:numCache>
            </c:numRef>
          </c:val>
          <c:extLst>
            <c:ext xmlns:c16="http://schemas.microsoft.com/office/drawing/2014/chart" uri="{C3380CC4-5D6E-409C-BE32-E72D297353CC}">
              <c16:uniqueId val="{00000001-F83E-4F14-8B22-E09F2CB6EDE1}"/>
            </c:ext>
          </c:extLst>
        </c:ser>
        <c:ser>
          <c:idx val="2"/>
          <c:order val="2"/>
          <c:tx>
            <c:strRef>
              <c:f>'RGBsynt - NEW'!$N$70</c:f>
              <c:strCache>
                <c:ptCount val="1"/>
                <c:pt idx="0">
                  <c:v>Blueness</c:v>
                </c:pt>
              </c:strCache>
            </c:strRef>
          </c:tx>
          <c:spPr>
            <a:solidFill>
              <a:srgbClr val="0000FF"/>
            </a:solidFill>
            <a:ln>
              <a:solidFill>
                <a:schemeClr val="tx1"/>
              </a:solidFill>
            </a:ln>
            <a:effectLst/>
          </c:spPr>
          <c:invertIfNegative val="0"/>
          <c:cat>
            <c:strRef>
              <c:f>'RGBsynt - NEW'!$K$71:$K$80</c:f>
              <c:strCache>
                <c:ptCount val="10"/>
                <c:pt idx="0">
                  <c:v>Mech. O4</c:v>
                </c:pt>
                <c:pt idx="1">
                  <c:v>Sol. O4</c:v>
                </c:pt>
                <c:pt idx="2">
                  <c:v>Mech. N4</c:v>
                </c:pt>
                <c:pt idx="3">
                  <c:v>Sol. N4</c:v>
                </c:pt>
                <c:pt idx="4">
                  <c:v>Mech. N5</c:v>
                </c:pt>
                <c:pt idx="5">
                  <c:v>Sol. N5</c:v>
                </c:pt>
                <c:pt idx="6">
                  <c:v>Mech. SNAr4</c:v>
                </c:pt>
                <c:pt idx="7">
                  <c:v>Sol. SNAr4</c:v>
                </c:pt>
                <c:pt idx="8">
                  <c:v>Mech. S4</c:v>
                </c:pt>
                <c:pt idx="9">
                  <c:v>Sol. S4</c:v>
                </c:pt>
              </c:strCache>
            </c:strRef>
          </c:cat>
          <c:val>
            <c:numRef>
              <c:f>'RGBsynt - NEW'!$N$71:$N$80</c:f>
              <c:numCache>
                <c:formatCode>0.0</c:formatCode>
                <c:ptCount val="10"/>
                <c:pt idx="0">
                  <c:v>73.705578030553951</c:v>
                </c:pt>
                <c:pt idx="1">
                  <c:v>59.412235610262378</c:v>
                </c:pt>
                <c:pt idx="2">
                  <c:v>66.261342474137138</c:v>
                </c:pt>
                <c:pt idx="3">
                  <c:v>26.697029838323918</c:v>
                </c:pt>
                <c:pt idx="4">
                  <c:v>68.731005749610588</c:v>
                </c:pt>
                <c:pt idx="5">
                  <c:v>52.679626557575716</c:v>
                </c:pt>
                <c:pt idx="6">
                  <c:v>66.636514161795745</c:v>
                </c:pt>
                <c:pt idx="7">
                  <c:v>25.35047346799259</c:v>
                </c:pt>
                <c:pt idx="8">
                  <c:v>81.580840511995916</c:v>
                </c:pt>
                <c:pt idx="9">
                  <c:v>76.772928519238505</c:v>
                </c:pt>
              </c:numCache>
            </c:numRef>
          </c:val>
          <c:extLst>
            <c:ext xmlns:c16="http://schemas.microsoft.com/office/drawing/2014/chart" uri="{C3380CC4-5D6E-409C-BE32-E72D297353CC}">
              <c16:uniqueId val="{00000002-F83E-4F14-8B22-E09F2CB6EDE1}"/>
            </c:ext>
          </c:extLst>
        </c:ser>
        <c:ser>
          <c:idx val="3"/>
          <c:order val="3"/>
          <c:tx>
            <c:strRef>
              <c:f>'RGBsynt - NEW'!$O$70</c:f>
              <c:strCache>
                <c:ptCount val="1"/>
                <c:pt idx="0">
                  <c:v>Whiteness</c:v>
                </c:pt>
              </c:strCache>
            </c:strRef>
          </c:tx>
          <c:spPr>
            <a:solidFill>
              <a:schemeClr val="bg1"/>
            </a:solidFill>
            <a:ln>
              <a:solidFill>
                <a:schemeClr val="tx1"/>
              </a:solidFill>
            </a:ln>
            <a:effectLst/>
          </c:spPr>
          <c:invertIfNegative val="0"/>
          <c:cat>
            <c:strRef>
              <c:f>'RGBsynt - NEW'!$K$71:$K$80</c:f>
              <c:strCache>
                <c:ptCount val="10"/>
                <c:pt idx="0">
                  <c:v>Mech. O4</c:v>
                </c:pt>
                <c:pt idx="1">
                  <c:v>Sol. O4</c:v>
                </c:pt>
                <c:pt idx="2">
                  <c:v>Mech. N4</c:v>
                </c:pt>
                <c:pt idx="3">
                  <c:v>Sol. N4</c:v>
                </c:pt>
                <c:pt idx="4">
                  <c:v>Mech. N5</c:v>
                </c:pt>
                <c:pt idx="5">
                  <c:v>Sol. N5</c:v>
                </c:pt>
                <c:pt idx="6">
                  <c:v>Mech. SNAr4</c:v>
                </c:pt>
                <c:pt idx="7">
                  <c:v>Sol. SNAr4</c:v>
                </c:pt>
                <c:pt idx="8">
                  <c:v>Mech. S4</c:v>
                </c:pt>
                <c:pt idx="9">
                  <c:v>Sol. S4</c:v>
                </c:pt>
              </c:strCache>
            </c:strRef>
          </c:cat>
          <c:val>
            <c:numRef>
              <c:f>'RGBsynt - NEW'!$O$71:$O$80</c:f>
              <c:numCache>
                <c:formatCode>0</c:formatCode>
                <c:ptCount val="10"/>
                <c:pt idx="0">
                  <c:v>63.890473430393833</c:v>
                </c:pt>
                <c:pt idx="1">
                  <c:v>59.963424848919907</c:v>
                </c:pt>
                <c:pt idx="2">
                  <c:v>61.327114823023052</c:v>
                </c:pt>
                <c:pt idx="3">
                  <c:v>27.60241232479942</c:v>
                </c:pt>
                <c:pt idx="4">
                  <c:v>67.76180658173044</c:v>
                </c:pt>
                <c:pt idx="5">
                  <c:v>55.871982344075526</c:v>
                </c:pt>
                <c:pt idx="6">
                  <c:v>56.464070650407223</c:v>
                </c:pt>
                <c:pt idx="7">
                  <c:v>41.371877122185211</c:v>
                </c:pt>
                <c:pt idx="8">
                  <c:v>78.592815139471298</c:v>
                </c:pt>
                <c:pt idx="9">
                  <c:v>58.066139917028742</c:v>
                </c:pt>
              </c:numCache>
            </c:numRef>
          </c:val>
          <c:extLst>
            <c:ext xmlns:c16="http://schemas.microsoft.com/office/drawing/2014/chart" uri="{C3380CC4-5D6E-409C-BE32-E72D297353CC}">
              <c16:uniqueId val="{00000003-F83E-4F14-8B22-E09F2CB6EDE1}"/>
            </c:ext>
          </c:extLst>
        </c:ser>
        <c:dLbls>
          <c:showLegendKey val="0"/>
          <c:showVal val="0"/>
          <c:showCatName val="0"/>
          <c:showSerName val="0"/>
          <c:showPercent val="0"/>
          <c:showBubbleSize val="0"/>
        </c:dLbls>
        <c:gapWidth val="219"/>
        <c:overlap val="-27"/>
        <c:axId val="1181962015"/>
        <c:axId val="1177649568"/>
      </c:barChart>
      <c:catAx>
        <c:axId val="118196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crossAx val="1177649568"/>
        <c:crosses val="autoZero"/>
        <c:auto val="1"/>
        <c:lblAlgn val="ctr"/>
        <c:lblOffset val="100"/>
        <c:noMultiLvlLbl val="0"/>
      </c:catAx>
      <c:valAx>
        <c:axId val="1177649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181962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342900</xdr:colOff>
      <xdr:row>2</xdr:row>
      <xdr:rowOff>76200</xdr:rowOff>
    </xdr:from>
    <xdr:to>
      <xdr:col>9</xdr:col>
      <xdr:colOff>38100</xdr:colOff>
      <xdr:row>16</xdr:row>
      <xdr:rowOff>63500</xdr:rowOff>
    </xdr:to>
    <xdr:sp macro="" textlink="">
      <xdr:nvSpPr>
        <xdr:cNvPr id="2" name="pole tekstowe 1">
          <a:extLst>
            <a:ext uri="{FF2B5EF4-FFF2-40B4-BE49-F238E27FC236}">
              <a16:creationId xmlns:a16="http://schemas.microsoft.com/office/drawing/2014/main" id="{5082F07E-ACB2-EA5A-6F4B-578FF3BA1091}"/>
            </a:ext>
          </a:extLst>
        </xdr:cNvPr>
        <xdr:cNvSpPr txBox="1"/>
      </xdr:nvSpPr>
      <xdr:spPr>
        <a:xfrm>
          <a:off x="952500" y="444500"/>
          <a:ext cx="4572000" cy="256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600" b="1"/>
            <a:t>The s</a:t>
          </a:r>
          <a:r>
            <a:rPr lang="en-GB" sz="1600" b="1"/>
            <a:t>heet</a:t>
          </a:r>
          <a:r>
            <a:rPr lang="pl-PL" sz="1600" b="1"/>
            <a:t>s'</a:t>
          </a:r>
          <a:r>
            <a:rPr lang="en-GB" sz="1600" b="1"/>
            <a:t> layout:</a:t>
          </a:r>
        </a:p>
        <a:p>
          <a:r>
            <a:rPr lang="pl-PL" sz="1100"/>
            <a:t>- </a:t>
          </a:r>
          <a:r>
            <a:rPr lang="en-GB" sz="1100"/>
            <a:t>Sheet </a:t>
          </a:r>
          <a:r>
            <a:rPr lang="pl-PL" sz="1100" b="1"/>
            <a:t>"Input</a:t>
          </a:r>
          <a:r>
            <a:rPr lang="en-GB" sz="1100" b="1"/>
            <a:t> data</a:t>
          </a:r>
          <a:r>
            <a:rPr lang="pl-PL" sz="1100" b="1"/>
            <a:t>"</a:t>
          </a:r>
          <a:r>
            <a:rPr lang="en-GB" sz="1100" b="1"/>
            <a:t> </a:t>
          </a:r>
          <a:r>
            <a:rPr lang="en-GB" sz="1100"/>
            <a:t>- </a:t>
          </a:r>
          <a:r>
            <a:rPr lang="pl-PL" sz="1100"/>
            <a:t>the</a:t>
          </a:r>
          <a:r>
            <a:rPr lang="en-GB" sz="1100"/>
            <a:t> values </a:t>
          </a:r>
          <a:r>
            <a:rPr lang="pl-PL" sz="1100"/>
            <a:t>of all six parameters </a:t>
          </a:r>
          <a:r>
            <a:rPr lang="en-GB" sz="1100"/>
            <a:t>​​used to evaluate the considered methods;</a:t>
          </a:r>
        </a:p>
        <a:p>
          <a:r>
            <a:rPr lang="pl-PL" sz="1100"/>
            <a:t>- </a:t>
          </a:r>
          <a:r>
            <a:rPr lang="en-GB" sz="1100"/>
            <a:t>Sheet </a:t>
          </a:r>
          <a:r>
            <a:rPr lang="pl-PL" sz="1100" b="1"/>
            <a:t>"</a:t>
          </a:r>
          <a:r>
            <a:rPr lang="en-GB" sz="1100" b="1"/>
            <a:t>Averaged results</a:t>
          </a:r>
          <a:r>
            <a:rPr lang="pl-PL" sz="1100" b="1"/>
            <a:t>"</a:t>
          </a:r>
          <a:r>
            <a:rPr lang="pl-PL" sz="1100" b="1" baseline="0"/>
            <a:t> </a:t>
          </a:r>
          <a:r>
            <a:rPr lang="en-GB" sz="1100"/>
            <a:t>- </a:t>
          </a:r>
          <a:r>
            <a:rPr lang="pl-PL" sz="1100"/>
            <a:t>the </a:t>
          </a:r>
          <a:r>
            <a:rPr lang="en-GB" sz="1100"/>
            <a:t>evaluation </a:t>
          </a:r>
          <a:r>
            <a:rPr lang="pl-PL" sz="1100"/>
            <a:t>results </a:t>
          </a:r>
          <a:r>
            <a:rPr lang="en-GB" sz="1100"/>
            <a:t>​​of the considered methods obtained on the basis of average parameter values ​​for a given type of reaction;</a:t>
          </a:r>
        </a:p>
        <a:p>
          <a:r>
            <a:rPr lang="pl-PL" sz="1100"/>
            <a:t>- </a:t>
          </a:r>
          <a:r>
            <a:rPr lang="en-GB" sz="1100"/>
            <a:t>Sheet </a:t>
          </a:r>
          <a:r>
            <a:rPr lang="pl-PL" sz="1100" b="1"/>
            <a:t>"T</a:t>
          </a:r>
          <a:r>
            <a:rPr lang="en-GB" sz="1100" b="1"/>
            <a:t>emplate</a:t>
          </a:r>
          <a:r>
            <a:rPr lang="pl-PL" sz="1100" b="1"/>
            <a:t>"</a:t>
          </a:r>
          <a:r>
            <a:rPr lang="en-GB" sz="1100" b="1"/>
            <a:t> </a:t>
          </a:r>
          <a:r>
            <a:rPr lang="en-GB" sz="1100"/>
            <a:t>- </a:t>
          </a:r>
          <a:r>
            <a:rPr lang="pl-PL" sz="1100"/>
            <a:t>the </a:t>
          </a:r>
          <a:r>
            <a:rPr lang="en-GB" sz="1100"/>
            <a:t>ready-to-use sheet with the RGBsynt model for evaluating other synthesis methods;</a:t>
          </a:r>
        </a:p>
        <a:p>
          <a:r>
            <a:rPr lang="pl-PL" sz="1100"/>
            <a:t>- </a:t>
          </a:r>
          <a:r>
            <a:rPr lang="en-GB" sz="1100"/>
            <a:t>Sheet </a:t>
          </a:r>
          <a:r>
            <a:rPr lang="pl-PL" sz="1100" b="1"/>
            <a:t>"</a:t>
          </a:r>
          <a:r>
            <a:rPr lang="en-GB" sz="1100" b="1"/>
            <a:t>ChlorTox Base</a:t>
          </a:r>
          <a:r>
            <a:rPr lang="pl-PL" sz="1100" b="1"/>
            <a:t>"</a:t>
          </a:r>
          <a:r>
            <a:rPr lang="en-GB" sz="1100"/>
            <a:t> - database</a:t>
          </a:r>
          <a:r>
            <a:rPr lang="pl-PL" sz="1100"/>
            <a:t> of selected chemicals</a:t>
          </a:r>
          <a:r>
            <a:rPr lang="en-GB" sz="1100"/>
            <a:t> to find the WHN values ​​needed to use the ChlorTox Scale</a:t>
          </a:r>
          <a:r>
            <a:rPr lang="pl-PL" sz="1100"/>
            <a:t>;</a:t>
          </a:r>
          <a:endParaRPr lang="en-GB" sz="1100"/>
        </a:p>
        <a:p>
          <a:r>
            <a:rPr lang="pl-PL" sz="1100" b="1"/>
            <a:t>- Other sheets </a:t>
          </a:r>
          <a:r>
            <a:rPr lang="pl-PL" sz="1100"/>
            <a:t>- the additional results of comparison of the in-solution and mechanochemical methods, divided into groups according to the type of reaction and the source of data used (old vs. new).</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FBD522D0-CFB9-4904-B2A6-56B325DC6BEE}"/>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3" name="pole tekstowe 2">
          <a:extLst>
            <a:ext uri="{FF2B5EF4-FFF2-40B4-BE49-F238E27FC236}">
              <a16:creationId xmlns:a16="http://schemas.microsoft.com/office/drawing/2014/main" id="{7D511E3E-D122-4CE3-8B61-EFB976A53B26}"/>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4" name="pole tekstowe 3">
          <a:extLst>
            <a:ext uri="{FF2B5EF4-FFF2-40B4-BE49-F238E27FC236}">
              <a16:creationId xmlns:a16="http://schemas.microsoft.com/office/drawing/2014/main" id="{DF7E6413-A152-4B0C-9C16-05B354F4F6AB}"/>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5" name="pole tekstowe 4">
          <a:extLst>
            <a:ext uri="{FF2B5EF4-FFF2-40B4-BE49-F238E27FC236}">
              <a16:creationId xmlns:a16="http://schemas.microsoft.com/office/drawing/2014/main" id="{7A3EA5AB-4834-4F26-9CA1-BA9FE553B1D2}"/>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6" name="pole tekstowe 5">
          <a:extLst>
            <a:ext uri="{FF2B5EF4-FFF2-40B4-BE49-F238E27FC236}">
              <a16:creationId xmlns:a16="http://schemas.microsoft.com/office/drawing/2014/main" id="{F2054FC7-CE05-4FF2-A85F-3FD08AC3D094}"/>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99346A1B-E061-4ECF-B08E-B855FAA04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24</xdr:row>
      <xdr:rowOff>73025</xdr:rowOff>
    </xdr:from>
    <xdr:ext cx="65" cy="172227"/>
    <xdr:sp macro="" textlink="">
      <xdr:nvSpPr>
        <xdr:cNvPr id="8" name="pole tekstowe 7">
          <a:extLst>
            <a:ext uri="{FF2B5EF4-FFF2-40B4-BE49-F238E27FC236}">
              <a16:creationId xmlns:a16="http://schemas.microsoft.com/office/drawing/2014/main" id="{42CC6E8D-895D-4D16-9DAC-AB1FDC505AB7}"/>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9" name="pole tekstowe 8">
          <a:extLst>
            <a:ext uri="{FF2B5EF4-FFF2-40B4-BE49-F238E27FC236}">
              <a16:creationId xmlns:a16="http://schemas.microsoft.com/office/drawing/2014/main" id="{81B78998-C782-4D5C-958A-4F3FDE27E0CE}"/>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0" name="pole tekstowe 9">
          <a:extLst>
            <a:ext uri="{FF2B5EF4-FFF2-40B4-BE49-F238E27FC236}">
              <a16:creationId xmlns:a16="http://schemas.microsoft.com/office/drawing/2014/main" id="{C619D037-F9DB-4846-AA24-C327F98657F1}"/>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1" name="pole tekstowe 10">
          <a:extLst>
            <a:ext uri="{FF2B5EF4-FFF2-40B4-BE49-F238E27FC236}">
              <a16:creationId xmlns:a16="http://schemas.microsoft.com/office/drawing/2014/main" id="{0E6B74F8-71AE-42E2-9C88-CAB5A3ED12C9}"/>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3" name="pole tekstowe 12">
          <a:extLst>
            <a:ext uri="{FF2B5EF4-FFF2-40B4-BE49-F238E27FC236}">
              <a16:creationId xmlns:a16="http://schemas.microsoft.com/office/drawing/2014/main" id="{9DBE2165-ACE4-439D-BCA2-A461CAA35FA7}"/>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4" name="pole tekstowe 13">
          <a:extLst>
            <a:ext uri="{FF2B5EF4-FFF2-40B4-BE49-F238E27FC236}">
              <a16:creationId xmlns:a16="http://schemas.microsoft.com/office/drawing/2014/main" id="{B0D135C1-2488-48A1-AE8B-A31932883C15}"/>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5" name="pole tekstowe 14">
          <a:extLst>
            <a:ext uri="{FF2B5EF4-FFF2-40B4-BE49-F238E27FC236}">
              <a16:creationId xmlns:a16="http://schemas.microsoft.com/office/drawing/2014/main" id="{3D244EB5-2A09-461C-944C-51178F5E7342}"/>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6" name="pole tekstowe 15">
          <a:extLst>
            <a:ext uri="{FF2B5EF4-FFF2-40B4-BE49-F238E27FC236}">
              <a16:creationId xmlns:a16="http://schemas.microsoft.com/office/drawing/2014/main" id="{5788D890-DB97-4662-9A25-745A645294F6}"/>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7" name="pole tekstowe 16">
          <a:extLst>
            <a:ext uri="{FF2B5EF4-FFF2-40B4-BE49-F238E27FC236}">
              <a16:creationId xmlns:a16="http://schemas.microsoft.com/office/drawing/2014/main" id="{28E3DEF1-AC2B-470E-9CAA-004F5D66CD95}"/>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8" name="pole tekstowe 17">
          <a:extLst>
            <a:ext uri="{FF2B5EF4-FFF2-40B4-BE49-F238E27FC236}">
              <a16:creationId xmlns:a16="http://schemas.microsoft.com/office/drawing/2014/main" id="{CD090437-CF65-4F29-816E-1E56364EA09A}"/>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19" name="pole tekstowe 18">
          <a:extLst>
            <a:ext uri="{FF2B5EF4-FFF2-40B4-BE49-F238E27FC236}">
              <a16:creationId xmlns:a16="http://schemas.microsoft.com/office/drawing/2014/main" id="{7E095643-0823-4C16-B8D0-BFF24B69B9CF}"/>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20" name="pole tekstowe 19">
          <a:extLst>
            <a:ext uri="{FF2B5EF4-FFF2-40B4-BE49-F238E27FC236}">
              <a16:creationId xmlns:a16="http://schemas.microsoft.com/office/drawing/2014/main" id="{61EC388D-F62E-48C6-A58E-65BD86B5B8B8}"/>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21" name="pole tekstowe 20">
          <a:extLst>
            <a:ext uri="{FF2B5EF4-FFF2-40B4-BE49-F238E27FC236}">
              <a16:creationId xmlns:a16="http://schemas.microsoft.com/office/drawing/2014/main" id="{D55AC7CC-FC25-404F-BFD9-FE3123874D12}"/>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0</xdr:colOff>
      <xdr:row>24</xdr:row>
      <xdr:rowOff>73025</xdr:rowOff>
    </xdr:from>
    <xdr:ext cx="65" cy="172227"/>
    <xdr:sp macro="" textlink="">
      <xdr:nvSpPr>
        <xdr:cNvPr id="22" name="pole tekstowe 21">
          <a:extLst>
            <a:ext uri="{FF2B5EF4-FFF2-40B4-BE49-F238E27FC236}">
              <a16:creationId xmlns:a16="http://schemas.microsoft.com/office/drawing/2014/main" id="{7E99A6B9-3003-4C1B-911A-60C3F4D5EE72}"/>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1CD0420E-E1DD-4B63-8C3F-DCB972DB9FB0}"/>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104775</xdr:colOff>
      <xdr:row>24</xdr:row>
      <xdr:rowOff>73025</xdr:rowOff>
    </xdr:from>
    <xdr:ext cx="65" cy="172227"/>
    <xdr:sp macro="" textlink="">
      <xdr:nvSpPr>
        <xdr:cNvPr id="3" name="pole tekstowe 2">
          <a:extLst>
            <a:ext uri="{FF2B5EF4-FFF2-40B4-BE49-F238E27FC236}">
              <a16:creationId xmlns:a16="http://schemas.microsoft.com/office/drawing/2014/main" id="{D3036E7C-AF69-41C4-AB1A-B961C918DE6D}"/>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4" name="pole tekstowe 3">
          <a:extLst>
            <a:ext uri="{FF2B5EF4-FFF2-40B4-BE49-F238E27FC236}">
              <a16:creationId xmlns:a16="http://schemas.microsoft.com/office/drawing/2014/main" id="{4456E9D0-C9DB-4B1B-888D-F4EA38D15B9A}"/>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5" name="pole tekstowe 4">
          <a:extLst>
            <a:ext uri="{FF2B5EF4-FFF2-40B4-BE49-F238E27FC236}">
              <a16:creationId xmlns:a16="http://schemas.microsoft.com/office/drawing/2014/main" id="{6440642A-81FE-4999-AF69-5B8D3A6615B4}"/>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6" name="pole tekstowe 5">
          <a:extLst>
            <a:ext uri="{FF2B5EF4-FFF2-40B4-BE49-F238E27FC236}">
              <a16:creationId xmlns:a16="http://schemas.microsoft.com/office/drawing/2014/main" id="{EE0CA563-38B6-4E76-B484-C7B83F9FE4B2}"/>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0A087F32-C480-4C08-A7F4-B6BD9AC6A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24</xdr:row>
      <xdr:rowOff>73025</xdr:rowOff>
    </xdr:from>
    <xdr:ext cx="65" cy="172227"/>
    <xdr:sp macro="" textlink="">
      <xdr:nvSpPr>
        <xdr:cNvPr id="8" name="pole tekstowe 7">
          <a:extLst>
            <a:ext uri="{FF2B5EF4-FFF2-40B4-BE49-F238E27FC236}">
              <a16:creationId xmlns:a16="http://schemas.microsoft.com/office/drawing/2014/main" id="{855CB8C1-8D40-4CA7-AE79-CF8C50ADC1D6}"/>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9" name="pole tekstowe 8">
          <a:extLst>
            <a:ext uri="{FF2B5EF4-FFF2-40B4-BE49-F238E27FC236}">
              <a16:creationId xmlns:a16="http://schemas.microsoft.com/office/drawing/2014/main" id="{B44EE663-6F51-40B3-9DE8-5D75289BEAC5}"/>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10" name="pole tekstowe 9">
          <a:extLst>
            <a:ext uri="{FF2B5EF4-FFF2-40B4-BE49-F238E27FC236}">
              <a16:creationId xmlns:a16="http://schemas.microsoft.com/office/drawing/2014/main" id="{7A9A18D8-47A6-4F58-9DB5-43EA33ABD2FF}"/>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11" name="pole tekstowe 10">
          <a:extLst>
            <a:ext uri="{FF2B5EF4-FFF2-40B4-BE49-F238E27FC236}">
              <a16:creationId xmlns:a16="http://schemas.microsoft.com/office/drawing/2014/main" id="{7CD7C1A2-B246-4A8A-8A50-EE4DB700FA10}"/>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20</xdr:col>
      <xdr:colOff>611472</xdr:colOff>
      <xdr:row>0</xdr:row>
      <xdr:rowOff>153291</xdr:rowOff>
    </xdr:from>
    <xdr:to>
      <xdr:col>27</xdr:col>
      <xdr:colOff>25564</xdr:colOff>
      <xdr:row>15</xdr:row>
      <xdr:rowOff>160810</xdr:rowOff>
    </xdr:to>
    <xdr:sp macro="" textlink="">
      <xdr:nvSpPr>
        <xdr:cNvPr id="12" name="pole tekstowe 11">
          <a:extLst>
            <a:ext uri="{FF2B5EF4-FFF2-40B4-BE49-F238E27FC236}">
              <a16:creationId xmlns:a16="http://schemas.microsoft.com/office/drawing/2014/main" id="{45B9E07A-BC17-4466-89FE-DE018BC03E1E}"/>
            </a:ext>
          </a:extLst>
        </xdr:cNvPr>
        <xdr:cNvSpPr txBox="1"/>
      </xdr:nvSpPr>
      <xdr:spPr>
        <a:xfrm>
          <a:off x="18448622" y="153291"/>
          <a:ext cx="6037142" cy="4173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t>General remarks:</a:t>
          </a:r>
        </a:p>
        <a:p>
          <a:endParaRPr lang="pl-PL" sz="1100" b="1"/>
        </a:p>
        <a:p>
          <a:r>
            <a:rPr lang="pl-PL" sz="1100">
              <a:solidFill>
                <a:schemeClr val="dk1"/>
              </a:solidFill>
              <a:effectLst/>
              <a:latin typeface="+mn-lt"/>
              <a:ea typeface="+mn-ea"/>
              <a:cs typeface="+mn-cs"/>
            </a:rPr>
            <a:t>1. </a:t>
          </a:r>
          <a:r>
            <a:rPr lang="en-GB" sz="1100">
              <a:solidFill>
                <a:schemeClr val="dk1"/>
              </a:solidFill>
              <a:effectLst/>
              <a:latin typeface="+mn-lt"/>
              <a:ea typeface="+mn-ea"/>
              <a:cs typeface="+mn-cs"/>
            </a:rPr>
            <a:t>The spreadsheet has been designed to compare 2-</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with similar specifics.</a:t>
          </a:r>
          <a:endParaRPr lang="en-GB">
            <a:effectLst/>
          </a:endParaRPr>
        </a:p>
        <a:p>
          <a:r>
            <a:rPr lang="en-GB" sz="1100">
              <a:solidFill>
                <a:schemeClr val="dk1"/>
              </a:solidFill>
              <a:effectLst/>
              <a:latin typeface="+mn-lt"/>
              <a:ea typeface="+mn-ea"/>
              <a:cs typeface="+mn-cs"/>
            </a:rPr>
            <a:t>If you need to compare more than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two solutions are possible: dividing the set of methods into subsets of a maximum of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and comparing them with each other within the subsets, or expanding the Excel spreadsheet while maintaining all the formulas (if you have any questions, please contact us by e-mail: pm.nowak@ uj.edu.pl).</a:t>
          </a:r>
          <a:endParaRPr lang="en-GB">
            <a:effectLst/>
          </a:endParaRPr>
        </a:p>
        <a:p>
          <a:endParaRPr lang="pl-PL"/>
        </a:p>
        <a:p>
          <a:r>
            <a:rPr lang="pl-PL"/>
            <a:t>2. </a:t>
          </a:r>
          <a:r>
            <a:rPr lang="en-GB"/>
            <a:t>The tables presenting the assessment results can be copied and used as pictograms. To keep formulas working properly, copying as an image is recommended.</a:t>
          </a:r>
          <a:endParaRPr lang="pl-PL"/>
        </a:p>
        <a:p>
          <a:endParaRPr lang="pl-PL"/>
        </a:p>
        <a:p>
          <a:r>
            <a:rPr lang="pl-PL"/>
            <a:t>3. </a:t>
          </a:r>
          <a:r>
            <a:rPr lang="en-GB"/>
            <a:t>The best possible score for the criterion is 100. A value of 50 means the</a:t>
          </a:r>
          <a:r>
            <a:rPr lang="pl-PL" baseline="0"/>
            <a:t> result </a:t>
          </a:r>
          <a:r>
            <a:rPr lang="en-GB"/>
            <a:t>is the same as the arithmetic mean value</a:t>
          </a:r>
          <a:r>
            <a:rPr lang="pl-PL" baseline="0"/>
            <a:t> obtained for all compared methods.</a:t>
          </a:r>
          <a:r>
            <a:rPr lang="en-GB"/>
            <a:t> </a:t>
          </a:r>
          <a:endParaRPr lang="pl-PL"/>
        </a:p>
        <a:p>
          <a:endParaRPr lang="pl-PL"/>
        </a:p>
        <a:p>
          <a:r>
            <a:rPr lang="pl-PL"/>
            <a:t>4. </a:t>
          </a:r>
          <a:r>
            <a:rPr lang="en-GB"/>
            <a:t>The worst </a:t>
          </a:r>
          <a:r>
            <a:rPr lang="pl-PL"/>
            <a:t>possible score</a:t>
          </a:r>
          <a:r>
            <a:rPr lang="pl-PL" baseline="0"/>
            <a:t> depends on the number of compared methods, in theory, it </a:t>
          </a:r>
          <a:r>
            <a:rPr lang="en-GB"/>
            <a:t>tends to 0 as the set of methods increases.</a:t>
          </a:r>
          <a:endParaRPr lang="pl-PL"/>
        </a:p>
        <a:p>
          <a:endParaRPr lang="pl-PL"/>
        </a:p>
        <a:p>
          <a:r>
            <a:rPr lang="pl-PL"/>
            <a:t>5. </a:t>
          </a:r>
          <a:r>
            <a:rPr lang="en-GB"/>
            <a:t>The model indicates which method </a:t>
          </a:r>
          <a:r>
            <a:rPr lang="pl-PL"/>
            <a:t>seems</a:t>
          </a:r>
          <a:r>
            <a:rPr lang="en-GB"/>
            <a:t> more/less green or white, and which method </a:t>
          </a:r>
          <a:r>
            <a:rPr lang="pl-PL"/>
            <a:t>seems</a:t>
          </a:r>
          <a:r>
            <a:rPr lang="en-GB"/>
            <a:t> </a:t>
          </a:r>
          <a:r>
            <a:rPr lang="pl-PL"/>
            <a:t>most</a:t>
          </a:r>
          <a:r>
            <a:rPr lang="en-GB"/>
            <a:t> green/white of all. However, the model does not indicate when the state of "being green or white" is reached; it depends on the interpretation adopted (doi: https://doi.org/10.1039/D3GC00800B)</a:t>
          </a:r>
          <a:r>
            <a:rPr lang="pl-PL"/>
            <a:t>.</a:t>
          </a:r>
          <a:r>
            <a:rPr lang="pl-PL" baseline="0"/>
            <a:t> </a:t>
          </a:r>
        </a:p>
        <a:p>
          <a:r>
            <a:rPr lang="en-GB"/>
            <a:t>To maintain linguistic purism, the recommended convention is to state only the relationship between specific methods </a:t>
          </a:r>
          <a:r>
            <a:rPr lang="pl-PL"/>
            <a:t>(more/less green than..., more/less</a:t>
          </a:r>
          <a:r>
            <a:rPr lang="pl-PL" baseline="0"/>
            <a:t> white than...), </a:t>
          </a:r>
          <a:r>
            <a:rPr lang="en-GB"/>
            <a:t>and avoid statements such as "green method", "white method", etc.</a:t>
          </a:r>
          <a:endParaRPr lang="pl-PL" sz="1100" b="1"/>
        </a:p>
      </xdr:txBody>
    </xdr:sp>
    <xdr:clientData/>
  </xdr:twoCellAnchor>
  <xdr:oneCellAnchor>
    <xdr:from>
      <xdr:col>18</xdr:col>
      <xdr:colOff>104775</xdr:colOff>
      <xdr:row>24</xdr:row>
      <xdr:rowOff>73025</xdr:rowOff>
    </xdr:from>
    <xdr:ext cx="65" cy="172227"/>
    <xdr:sp macro="" textlink="">
      <xdr:nvSpPr>
        <xdr:cNvPr id="13" name="pole tekstowe 12">
          <a:extLst>
            <a:ext uri="{FF2B5EF4-FFF2-40B4-BE49-F238E27FC236}">
              <a16:creationId xmlns:a16="http://schemas.microsoft.com/office/drawing/2014/main" id="{B73CE916-1CE2-46E7-B536-AE8923B9841B}"/>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104775</xdr:colOff>
      <xdr:row>24</xdr:row>
      <xdr:rowOff>73025</xdr:rowOff>
    </xdr:from>
    <xdr:ext cx="65" cy="172227"/>
    <xdr:sp macro="" textlink="">
      <xdr:nvSpPr>
        <xdr:cNvPr id="14" name="pole tekstowe 13">
          <a:extLst>
            <a:ext uri="{FF2B5EF4-FFF2-40B4-BE49-F238E27FC236}">
              <a16:creationId xmlns:a16="http://schemas.microsoft.com/office/drawing/2014/main" id="{21B7E280-6310-45EF-8FCD-41AE1C6579EA}"/>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5" name="pole tekstowe 14">
          <a:extLst>
            <a:ext uri="{FF2B5EF4-FFF2-40B4-BE49-F238E27FC236}">
              <a16:creationId xmlns:a16="http://schemas.microsoft.com/office/drawing/2014/main" id="{4FC0CBD9-9A9B-405D-BC06-7D9E0E5F67F9}"/>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6" name="pole tekstowe 15">
          <a:extLst>
            <a:ext uri="{FF2B5EF4-FFF2-40B4-BE49-F238E27FC236}">
              <a16:creationId xmlns:a16="http://schemas.microsoft.com/office/drawing/2014/main" id="{9B08F672-1FFC-4D83-A59F-46E65D43F196}"/>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7" name="pole tekstowe 16">
          <a:extLst>
            <a:ext uri="{FF2B5EF4-FFF2-40B4-BE49-F238E27FC236}">
              <a16:creationId xmlns:a16="http://schemas.microsoft.com/office/drawing/2014/main" id="{D397513C-88A7-4D48-BBF0-8783D3706BDC}"/>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8" name="pole tekstowe 17">
          <a:extLst>
            <a:ext uri="{FF2B5EF4-FFF2-40B4-BE49-F238E27FC236}">
              <a16:creationId xmlns:a16="http://schemas.microsoft.com/office/drawing/2014/main" id="{0B55E73B-361A-43AD-AA52-4ADDEAA67962}"/>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19" name="pole tekstowe 18">
          <a:extLst>
            <a:ext uri="{FF2B5EF4-FFF2-40B4-BE49-F238E27FC236}">
              <a16:creationId xmlns:a16="http://schemas.microsoft.com/office/drawing/2014/main" id="{DE41C5B3-A29E-4B2E-AEE9-85AEDF1FB2FB}"/>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20" name="pole tekstowe 19">
          <a:extLst>
            <a:ext uri="{FF2B5EF4-FFF2-40B4-BE49-F238E27FC236}">
              <a16:creationId xmlns:a16="http://schemas.microsoft.com/office/drawing/2014/main" id="{915FD7D7-5381-4782-A5C8-C7B24AB4B199}"/>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1" name="pole tekstowe 20">
          <a:extLst>
            <a:ext uri="{FF2B5EF4-FFF2-40B4-BE49-F238E27FC236}">
              <a16:creationId xmlns:a16="http://schemas.microsoft.com/office/drawing/2014/main" id="{0439D049-A657-4F75-8266-4FA962536426}"/>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2" name="pole tekstowe 21">
          <a:extLst>
            <a:ext uri="{FF2B5EF4-FFF2-40B4-BE49-F238E27FC236}">
              <a16:creationId xmlns:a16="http://schemas.microsoft.com/office/drawing/2014/main" id="{202EF101-FCCF-4EBE-9569-D5E9BD7C11B6}"/>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editAs="oneCell">
    <xdr:from>
      <xdr:col>27</xdr:col>
      <xdr:colOff>161637</xdr:colOff>
      <xdr:row>0</xdr:row>
      <xdr:rowOff>161636</xdr:rowOff>
    </xdr:from>
    <xdr:to>
      <xdr:col>31</xdr:col>
      <xdr:colOff>509732</xdr:colOff>
      <xdr:row>24</xdr:row>
      <xdr:rowOff>78508</xdr:rowOff>
    </xdr:to>
    <xdr:pic>
      <xdr:nvPicPr>
        <xdr:cNvPr id="23" name="Obraz 22">
          <a:extLst>
            <a:ext uri="{FF2B5EF4-FFF2-40B4-BE49-F238E27FC236}">
              <a16:creationId xmlns:a16="http://schemas.microsoft.com/office/drawing/2014/main" id="{BB9D8C63-62AB-1417-F016-4093ED53E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49546" y="161636"/>
          <a:ext cx="4158095" cy="5978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53383</xdr:colOff>
      <xdr:row>19</xdr:row>
      <xdr:rowOff>182054</xdr:rowOff>
    </xdr:from>
    <xdr:to>
      <xdr:col>27</xdr:col>
      <xdr:colOff>638646</xdr:colOff>
      <xdr:row>19</xdr:row>
      <xdr:rowOff>373200</xdr:rowOff>
    </xdr:to>
    <xdr:sp macro="" textlink="">
      <xdr:nvSpPr>
        <xdr:cNvPr id="24" name="Strzałka: w dół 23">
          <a:extLst>
            <a:ext uri="{FF2B5EF4-FFF2-40B4-BE49-F238E27FC236}">
              <a16:creationId xmlns:a16="http://schemas.microsoft.com/office/drawing/2014/main" id="{16DB7074-43D6-4F39-45DC-DAD5DC78D39D}"/>
            </a:ext>
          </a:extLst>
        </xdr:cNvPr>
        <xdr:cNvSpPr/>
      </xdr:nvSpPr>
      <xdr:spPr>
        <a:xfrm rot="4790972">
          <a:off x="22303084" y="2497781"/>
          <a:ext cx="191146" cy="5302406"/>
        </a:xfrm>
        <a:prstGeom prst="downArrow">
          <a:avLst/>
        </a:prstGeom>
        <a:solidFill>
          <a:srgbClr val="00FFFF"/>
        </a:solidFill>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150091</xdr:colOff>
      <xdr:row>8</xdr:row>
      <xdr:rowOff>207820</xdr:rowOff>
    </xdr:from>
    <xdr:to>
      <xdr:col>33</xdr:col>
      <xdr:colOff>288636</xdr:colOff>
      <xdr:row>10</xdr:row>
      <xdr:rowOff>230910</xdr:rowOff>
    </xdr:to>
    <xdr:sp macro="" textlink="">
      <xdr:nvSpPr>
        <xdr:cNvPr id="2" name="pole tekstowe 1">
          <a:extLst>
            <a:ext uri="{FF2B5EF4-FFF2-40B4-BE49-F238E27FC236}">
              <a16:creationId xmlns:a16="http://schemas.microsoft.com/office/drawing/2014/main" id="{A8606C54-E7CC-41FB-B747-33E3615921FA}"/>
            </a:ext>
          </a:extLst>
        </xdr:cNvPr>
        <xdr:cNvSpPr txBox="1"/>
      </xdr:nvSpPr>
      <xdr:spPr>
        <a:xfrm>
          <a:off x="14126441" y="3224070"/>
          <a:ext cx="2551545" cy="556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2400" b="1">
              <a:solidFill>
                <a:srgbClr val="FF0000"/>
              </a:solidFill>
            </a:rPr>
            <a:t>As CH</a:t>
          </a:r>
          <a:r>
            <a:rPr lang="pl-PL" sz="2400" b="1" baseline="-25000">
              <a:solidFill>
                <a:srgbClr val="FF0000"/>
              </a:solidFill>
            </a:rPr>
            <a:t>CHCl3</a:t>
          </a:r>
          <a:r>
            <a:rPr lang="pl-PL" sz="2400" b="1">
              <a:solidFill>
                <a:srgbClr val="FF0000"/>
              </a:solidFill>
            </a:rPr>
            <a:t> use 5.83</a:t>
          </a:r>
        </a:p>
      </xdr:txBody>
    </xdr:sp>
    <xdr:clientData/>
  </xdr:twoCellAnchor>
  <xdr:twoCellAnchor>
    <xdr:from>
      <xdr:col>9</xdr:col>
      <xdr:colOff>1801092</xdr:colOff>
      <xdr:row>2</xdr:row>
      <xdr:rowOff>80818</xdr:rowOff>
    </xdr:from>
    <xdr:to>
      <xdr:col>38</xdr:col>
      <xdr:colOff>11546</xdr:colOff>
      <xdr:row>8</xdr:row>
      <xdr:rowOff>91895</xdr:rowOff>
    </xdr:to>
    <mc:AlternateContent xmlns:mc="http://schemas.openxmlformats.org/markup-compatibility/2006" xmlns:a14="http://schemas.microsoft.com/office/drawing/2010/main">
      <mc:Choice Requires="a14">
        <xdr:sp macro="" textlink="">
          <xdr:nvSpPr>
            <xdr:cNvPr id="3" name="pole tekstowe 32">
              <a:extLst>
                <a:ext uri="{FF2B5EF4-FFF2-40B4-BE49-F238E27FC236}">
                  <a16:creationId xmlns:a16="http://schemas.microsoft.com/office/drawing/2014/main" id="{411A98DB-5FCD-4222-A17F-96954BF5AB12}"/>
                </a:ext>
              </a:extLst>
            </xdr:cNvPr>
            <xdr:cNvSpPr txBox="1"/>
          </xdr:nvSpPr>
          <xdr:spPr>
            <a:xfrm>
              <a:off x="9560792" y="1496868"/>
              <a:ext cx="9856354" cy="1611277"/>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4800" b="1" i="0">
                        <a:solidFill>
                          <a:schemeClr val="tx1"/>
                        </a:solidFill>
                        <a:effectLst/>
                        <a:latin typeface="Cambria Math" panose="02040503050406030204" pitchFamily="18" charset="0"/>
                      </a:rPr>
                      <m:t>𝐂𝐡𝐥𝐨𝐫𝐓𝐨𝐱</m:t>
                    </m:r>
                    <m:r>
                      <a:rPr lang="en-AU" sz="4800" b="1" i="0">
                        <a:effectLst/>
                        <a:latin typeface="Cambria Math" panose="02040503050406030204" pitchFamily="18" charset="0"/>
                      </a:rPr>
                      <m:t>= </m:t>
                    </m:r>
                    <m:f>
                      <m:fPr>
                        <m:ctrlPr>
                          <a:rPr lang="en-AU" sz="4800" b="1" i="1">
                            <a:solidFill>
                              <a:srgbClr val="00CC00"/>
                            </a:solidFill>
                            <a:effectLst/>
                            <a:latin typeface="Cambria Math" panose="02040503050406030204" pitchFamily="18" charset="0"/>
                          </a:rPr>
                        </m:ctrlPr>
                      </m:fPr>
                      <m:num>
                        <m:sSub>
                          <m:sSubPr>
                            <m:ctrlPr>
                              <a:rPr lang="en-AU" sz="4800" b="1" i="1">
                                <a:solidFill>
                                  <a:srgbClr val="00CC00"/>
                                </a:solidFill>
                                <a:effectLst/>
                                <a:latin typeface="Cambria Math" panose="02040503050406030204" pitchFamily="18" charset="0"/>
                              </a:rPr>
                            </m:ctrlPr>
                          </m:sSubPr>
                          <m:e>
                            <m:r>
                              <a:rPr lang="en-AU" sz="4800" b="1" i="1">
                                <a:solidFill>
                                  <a:srgbClr val="00CC00"/>
                                </a:solidFill>
                                <a:effectLst/>
                                <a:latin typeface="Cambria Math" panose="02040503050406030204" pitchFamily="18" charset="0"/>
                              </a:rPr>
                              <m:t>𝑪𝑯</m:t>
                            </m:r>
                          </m:e>
                          <m:sub>
                            <m:r>
                              <a:rPr lang="en-AU" sz="4800" b="1" i="1">
                                <a:solidFill>
                                  <a:srgbClr val="00CC00"/>
                                </a:solidFill>
                                <a:effectLst/>
                                <a:latin typeface="Cambria Math" panose="02040503050406030204" pitchFamily="18" charset="0"/>
                              </a:rPr>
                              <m:t>𝒔𝒖𝒃</m:t>
                            </m:r>
                          </m:sub>
                        </m:sSub>
                      </m:num>
                      <m:den>
                        <m:sSub>
                          <m:sSubPr>
                            <m:ctrlPr>
                              <a:rPr lang="en-AU" sz="4800" b="1" i="1">
                                <a:solidFill>
                                  <a:srgbClr val="FF0000"/>
                                </a:solidFill>
                                <a:effectLst/>
                                <a:latin typeface="Cambria Math" panose="02040503050406030204" pitchFamily="18" charset="0"/>
                              </a:rPr>
                            </m:ctrlPr>
                          </m:sSubPr>
                          <m:e>
                            <m:r>
                              <a:rPr lang="en-AU" sz="4800" b="1" i="1">
                                <a:solidFill>
                                  <a:srgbClr val="FF0000"/>
                                </a:solidFill>
                                <a:effectLst/>
                                <a:latin typeface="Cambria Math" panose="02040503050406030204" pitchFamily="18" charset="0"/>
                              </a:rPr>
                              <m:t>𝑪𝑯</m:t>
                            </m:r>
                          </m:e>
                          <m:sub>
                            <m:r>
                              <a:rPr lang="en-AU" sz="4800" b="1" i="1">
                                <a:solidFill>
                                  <a:srgbClr val="FF0000"/>
                                </a:solidFill>
                                <a:effectLst/>
                                <a:latin typeface="Cambria Math" panose="02040503050406030204" pitchFamily="18" charset="0"/>
                              </a:rPr>
                              <m:t>𝑪𝑯𝑪𝒍</m:t>
                            </m:r>
                            <m:r>
                              <a:rPr lang="en-AU" sz="4800" b="1" i="1">
                                <a:solidFill>
                                  <a:srgbClr val="FF0000"/>
                                </a:solidFill>
                                <a:effectLst/>
                                <a:latin typeface="Cambria Math" panose="02040503050406030204" pitchFamily="18" charset="0"/>
                              </a:rPr>
                              <m:t>𝟑</m:t>
                            </m:r>
                            <m:r>
                              <a:rPr lang="en-AU" sz="4800" b="1" i="1">
                                <a:solidFill>
                                  <a:srgbClr val="FF0000"/>
                                </a:solidFill>
                                <a:effectLst/>
                                <a:latin typeface="Cambria Math" panose="02040503050406030204" pitchFamily="18" charset="0"/>
                              </a:rPr>
                              <m:t> </m:t>
                            </m:r>
                          </m:sub>
                        </m:sSub>
                      </m:den>
                    </m:f>
                    <m:r>
                      <a:rPr lang="en-AU" sz="4800" b="1" i="1">
                        <a:effectLst/>
                        <a:latin typeface="Cambria Math" panose="02040503050406030204" pitchFamily="18" charset="0"/>
                      </a:rPr>
                      <m:t>∙</m:t>
                    </m:r>
                    <m:sSub>
                      <m:sSubPr>
                        <m:ctrlPr>
                          <a:rPr lang="en-AU" sz="4800" b="1" i="1">
                            <a:solidFill>
                              <a:schemeClr val="tx1"/>
                            </a:solidFill>
                            <a:effectLst/>
                            <a:latin typeface="Cambria Math" panose="02040503050406030204" pitchFamily="18" charset="0"/>
                          </a:rPr>
                        </m:ctrlPr>
                      </m:sSubPr>
                      <m:e>
                        <m:r>
                          <a:rPr lang="en-AU" sz="4800" b="1" i="1">
                            <a:solidFill>
                              <a:schemeClr val="tx1"/>
                            </a:solidFill>
                            <a:effectLst/>
                            <a:latin typeface="Cambria Math" panose="02040503050406030204" pitchFamily="18" charset="0"/>
                          </a:rPr>
                          <m:t>𝒎</m:t>
                        </m:r>
                      </m:e>
                      <m:sub>
                        <m:r>
                          <a:rPr lang="en-AU" sz="4800" b="1" i="1">
                            <a:solidFill>
                              <a:schemeClr val="tx1"/>
                            </a:solidFill>
                            <a:effectLst/>
                            <a:latin typeface="Cambria Math" panose="02040503050406030204" pitchFamily="18" charset="0"/>
                          </a:rPr>
                          <m:t>𝒔𝒖𝒃</m:t>
                        </m:r>
                      </m:sub>
                    </m:sSub>
                  </m:oMath>
                </m:oMathPara>
              </a14:m>
              <a:endParaRPr lang="en-AU" sz="6600" b="1">
                <a:effectLst/>
              </a:endParaRPr>
            </a:p>
          </xdr:txBody>
        </xdr:sp>
      </mc:Choice>
      <mc:Fallback xmlns="">
        <xdr:sp macro="" textlink="">
          <xdr:nvSpPr>
            <xdr:cNvPr id="3" name="pole tekstowe 32">
              <a:extLst>
                <a:ext uri="{FF2B5EF4-FFF2-40B4-BE49-F238E27FC236}">
                  <a16:creationId xmlns:a16="http://schemas.microsoft.com/office/drawing/2014/main" id="{411A98DB-5FCD-4222-A17F-96954BF5AB12}"/>
                </a:ext>
              </a:extLst>
            </xdr:cNvPr>
            <xdr:cNvSpPr txBox="1"/>
          </xdr:nvSpPr>
          <xdr:spPr>
            <a:xfrm>
              <a:off x="9560792" y="1496868"/>
              <a:ext cx="9856354" cy="1611277"/>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r>
                <a:rPr lang="en-AU" sz="4800" b="1" i="0">
                  <a:solidFill>
                    <a:schemeClr val="tx1"/>
                  </a:solidFill>
                  <a:effectLst/>
                  <a:latin typeface="Cambria Math" panose="02040503050406030204" pitchFamily="18" charset="0"/>
                </a:rPr>
                <a:t>𝐂𝐡𝐥𝐨𝐫𝐓𝐨𝐱</a:t>
              </a:r>
              <a:r>
                <a:rPr lang="en-AU" sz="4800" b="1" i="0">
                  <a:effectLst/>
                  <a:latin typeface="Cambria Math" panose="02040503050406030204" pitchFamily="18" charset="0"/>
                </a:rPr>
                <a:t>= </a:t>
              </a:r>
              <a:r>
                <a:rPr lang="en-AU" sz="4800" b="1" i="0">
                  <a:solidFill>
                    <a:srgbClr val="00CC00"/>
                  </a:solidFill>
                  <a:effectLst/>
                  <a:latin typeface="Cambria Math" panose="02040503050406030204" pitchFamily="18" charset="0"/>
                </a:rPr>
                <a:t> 〖𝑪𝑯〗_𝒔𝒖𝒃/</a:t>
              </a:r>
              <a:r>
                <a:rPr lang="en-AU" sz="4800" b="1" i="0">
                  <a:solidFill>
                    <a:srgbClr val="FF0000"/>
                  </a:solidFill>
                  <a:effectLst/>
                  <a:latin typeface="Cambria Math" panose="02040503050406030204" pitchFamily="18" charset="0"/>
                </a:rPr>
                <a:t>〖𝑪𝑯〗_(𝑪𝑯𝑪𝒍𝟑 ) </a:t>
              </a:r>
              <a:r>
                <a:rPr lang="en-AU" sz="4800" b="1" i="0">
                  <a:effectLst/>
                  <a:latin typeface="Cambria Math" panose="02040503050406030204" pitchFamily="18" charset="0"/>
                </a:rPr>
                <a:t>∙</a:t>
              </a:r>
              <a:r>
                <a:rPr lang="en-AU" sz="4800" b="1" i="0">
                  <a:solidFill>
                    <a:schemeClr val="tx1"/>
                  </a:solidFill>
                  <a:effectLst/>
                  <a:latin typeface="Cambria Math" panose="02040503050406030204" pitchFamily="18" charset="0"/>
                </a:rPr>
                <a:t>𝒎_𝒔𝒖𝒃</a:t>
              </a:r>
              <a:endParaRPr lang="en-AU" sz="6600" b="1">
                <a:effectLst/>
              </a:endParaRPr>
            </a:p>
          </xdr:txBody>
        </xdr:sp>
      </mc:Fallback>
    </mc:AlternateContent>
    <xdr:clientData/>
  </xdr:twoCellAnchor>
  <xdr:twoCellAnchor editAs="oneCell">
    <xdr:from>
      <xdr:col>24</xdr:col>
      <xdr:colOff>46181</xdr:colOff>
      <xdr:row>13</xdr:row>
      <xdr:rowOff>207818</xdr:rowOff>
    </xdr:from>
    <xdr:to>
      <xdr:col>36</xdr:col>
      <xdr:colOff>270164</xdr:colOff>
      <xdr:row>34</xdr:row>
      <xdr:rowOff>127000</xdr:rowOff>
    </xdr:to>
    <xdr:pic>
      <xdr:nvPicPr>
        <xdr:cNvPr id="4" name="Obraz 3">
          <a:extLst>
            <a:ext uri="{FF2B5EF4-FFF2-40B4-BE49-F238E27FC236}">
              <a16:creationId xmlns:a16="http://schemas.microsoft.com/office/drawing/2014/main" id="{956B665C-3157-4D5D-948C-D077C1DC2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14363" y="4548909"/>
          <a:ext cx="7428346" cy="5495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47625</xdr:colOff>
      <xdr:row>36</xdr:row>
      <xdr:rowOff>238125</xdr:rowOff>
    </xdr:from>
    <xdr:to>
      <xdr:col>36</xdr:col>
      <xdr:colOff>257000</xdr:colOff>
      <xdr:row>54</xdr:row>
      <xdr:rowOff>222250</xdr:rowOff>
    </xdr:to>
    <xdr:pic>
      <xdr:nvPicPr>
        <xdr:cNvPr id="5" name="Obraz 4">
          <a:extLst>
            <a:ext uri="{FF2B5EF4-FFF2-40B4-BE49-F238E27FC236}">
              <a16:creationId xmlns:a16="http://schemas.microsoft.com/office/drawing/2014/main" id="{16D95B0D-46FF-A01D-CB33-EC6DE46704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17250" y="10826750"/>
          <a:ext cx="7448375" cy="484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98534</xdr:colOff>
      <xdr:row>57</xdr:row>
      <xdr:rowOff>208017</xdr:rowOff>
    </xdr:from>
    <xdr:to>
      <xdr:col>36</xdr:col>
      <xdr:colOff>243894</xdr:colOff>
      <xdr:row>74</xdr:row>
      <xdr:rowOff>32845</xdr:rowOff>
    </xdr:to>
    <xdr:pic>
      <xdr:nvPicPr>
        <xdr:cNvPr id="6" name="Obraz 5">
          <a:extLst>
            <a:ext uri="{FF2B5EF4-FFF2-40B4-BE49-F238E27FC236}">
              <a16:creationId xmlns:a16="http://schemas.microsoft.com/office/drawing/2014/main" id="{065891D9-8FEF-C157-B2DC-2684129504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46810" y="16072069"/>
          <a:ext cx="7371222" cy="4291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473364</xdr:colOff>
      <xdr:row>42</xdr:row>
      <xdr:rowOff>46182</xdr:rowOff>
    </xdr:from>
    <xdr:to>
      <xdr:col>46</xdr:col>
      <xdr:colOff>129886</xdr:colOff>
      <xdr:row>50</xdr:row>
      <xdr:rowOff>25400</xdr:rowOff>
    </xdr:to>
    <xdr:pic>
      <xdr:nvPicPr>
        <xdr:cNvPr id="7" name="Obraz 6">
          <a:extLst>
            <a:ext uri="{FF2B5EF4-FFF2-40B4-BE49-F238E27FC236}">
              <a16:creationId xmlns:a16="http://schemas.microsoft.com/office/drawing/2014/main" id="{499386B6-A0C2-A0EB-85A1-7A1D9DC0D6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645909" y="12088091"/>
          <a:ext cx="5660159" cy="2103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565727</xdr:colOff>
      <xdr:row>51</xdr:row>
      <xdr:rowOff>138546</xdr:rowOff>
    </xdr:from>
    <xdr:to>
      <xdr:col>50</xdr:col>
      <xdr:colOff>145473</xdr:colOff>
      <xdr:row>61</xdr:row>
      <xdr:rowOff>262659</xdr:rowOff>
    </xdr:to>
    <xdr:pic>
      <xdr:nvPicPr>
        <xdr:cNvPr id="8" name="Obraz 7">
          <a:extLst>
            <a:ext uri="{FF2B5EF4-FFF2-40B4-BE49-F238E27FC236}">
              <a16:creationId xmlns:a16="http://schemas.microsoft.com/office/drawing/2014/main" id="{7459B80C-71BE-7132-66EE-C4F3440CCB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939000" y="14570364"/>
          <a:ext cx="6784109" cy="2779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254000</xdr:colOff>
      <xdr:row>0</xdr:row>
      <xdr:rowOff>115455</xdr:rowOff>
    </xdr:from>
    <xdr:to>
      <xdr:col>32</xdr:col>
      <xdr:colOff>565727</xdr:colOff>
      <xdr:row>0</xdr:row>
      <xdr:rowOff>681182</xdr:rowOff>
    </xdr:to>
    <xdr:sp macro="" textlink="">
      <xdr:nvSpPr>
        <xdr:cNvPr id="9" name="pole tekstowe 8">
          <a:extLst>
            <a:ext uri="{FF2B5EF4-FFF2-40B4-BE49-F238E27FC236}">
              <a16:creationId xmlns:a16="http://schemas.microsoft.com/office/drawing/2014/main" id="{6901D5C7-5A73-7DFD-7746-F16FD64449E0}"/>
            </a:ext>
          </a:extLst>
        </xdr:cNvPr>
        <xdr:cNvSpPr txBox="1"/>
      </xdr:nvSpPr>
      <xdr:spPr>
        <a:xfrm>
          <a:off x="10240818" y="115455"/>
          <a:ext cx="6096000" cy="56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i="1"/>
            <a:t>To see more data, unhide </a:t>
          </a:r>
          <a:r>
            <a:rPr lang="pl-PL" sz="2400" i="1"/>
            <a:t>the </a:t>
          </a:r>
          <a:r>
            <a:rPr lang="en-GB" sz="2400" i="1"/>
            <a:t>hidden columns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4B076E37-6BFE-402D-B555-297D6163FC21}"/>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104775</xdr:colOff>
      <xdr:row>24</xdr:row>
      <xdr:rowOff>73025</xdr:rowOff>
    </xdr:from>
    <xdr:ext cx="65" cy="172227"/>
    <xdr:sp macro="" textlink="">
      <xdr:nvSpPr>
        <xdr:cNvPr id="3" name="pole tekstowe 2">
          <a:extLst>
            <a:ext uri="{FF2B5EF4-FFF2-40B4-BE49-F238E27FC236}">
              <a16:creationId xmlns:a16="http://schemas.microsoft.com/office/drawing/2014/main" id="{4B683D64-ECA6-4155-B329-ADDB596374C4}"/>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4" name="pole tekstowe 3">
          <a:extLst>
            <a:ext uri="{FF2B5EF4-FFF2-40B4-BE49-F238E27FC236}">
              <a16:creationId xmlns:a16="http://schemas.microsoft.com/office/drawing/2014/main" id="{78ED114F-6296-425B-BB28-987113634B1A}"/>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5" name="pole tekstowe 4">
          <a:extLst>
            <a:ext uri="{FF2B5EF4-FFF2-40B4-BE49-F238E27FC236}">
              <a16:creationId xmlns:a16="http://schemas.microsoft.com/office/drawing/2014/main" id="{31A991A8-C63E-49A3-BDA0-32EF082CE446}"/>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6" name="pole tekstowe 5">
          <a:extLst>
            <a:ext uri="{FF2B5EF4-FFF2-40B4-BE49-F238E27FC236}">
              <a16:creationId xmlns:a16="http://schemas.microsoft.com/office/drawing/2014/main" id="{BBCB3CF1-26E5-4914-8650-77DC10024645}"/>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B31A60A2-E07B-47F4-84BE-B8DCEE05E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24</xdr:row>
      <xdr:rowOff>73025</xdr:rowOff>
    </xdr:from>
    <xdr:ext cx="65" cy="172227"/>
    <xdr:sp macro="" textlink="">
      <xdr:nvSpPr>
        <xdr:cNvPr id="8" name="pole tekstowe 7">
          <a:extLst>
            <a:ext uri="{FF2B5EF4-FFF2-40B4-BE49-F238E27FC236}">
              <a16:creationId xmlns:a16="http://schemas.microsoft.com/office/drawing/2014/main" id="{8B1D061F-C984-41E2-BCC8-204B541E35C9}"/>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9" name="pole tekstowe 8">
          <a:extLst>
            <a:ext uri="{FF2B5EF4-FFF2-40B4-BE49-F238E27FC236}">
              <a16:creationId xmlns:a16="http://schemas.microsoft.com/office/drawing/2014/main" id="{626282C4-8D59-43B6-9388-7F622A52320C}"/>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10" name="pole tekstowe 9">
          <a:extLst>
            <a:ext uri="{FF2B5EF4-FFF2-40B4-BE49-F238E27FC236}">
              <a16:creationId xmlns:a16="http://schemas.microsoft.com/office/drawing/2014/main" id="{B28EEB37-CB0B-42C4-9085-E54CE513BEC4}"/>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11" name="pole tekstowe 10">
          <a:extLst>
            <a:ext uri="{FF2B5EF4-FFF2-40B4-BE49-F238E27FC236}">
              <a16:creationId xmlns:a16="http://schemas.microsoft.com/office/drawing/2014/main" id="{27E8FC4B-A274-4037-B9EB-FD9007B7D1E6}"/>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20</xdr:col>
      <xdr:colOff>611472</xdr:colOff>
      <xdr:row>0</xdr:row>
      <xdr:rowOff>153291</xdr:rowOff>
    </xdr:from>
    <xdr:to>
      <xdr:col>27</xdr:col>
      <xdr:colOff>25564</xdr:colOff>
      <xdr:row>15</xdr:row>
      <xdr:rowOff>160810</xdr:rowOff>
    </xdr:to>
    <xdr:sp macro="" textlink="">
      <xdr:nvSpPr>
        <xdr:cNvPr id="12" name="pole tekstowe 11">
          <a:extLst>
            <a:ext uri="{FF2B5EF4-FFF2-40B4-BE49-F238E27FC236}">
              <a16:creationId xmlns:a16="http://schemas.microsoft.com/office/drawing/2014/main" id="{025E5147-0FEE-47CC-8A3F-0E1B82549D66}"/>
            </a:ext>
          </a:extLst>
        </xdr:cNvPr>
        <xdr:cNvSpPr txBox="1"/>
      </xdr:nvSpPr>
      <xdr:spPr>
        <a:xfrm>
          <a:off x="18448622" y="153291"/>
          <a:ext cx="6037142" cy="4173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t>General remarks:</a:t>
          </a:r>
        </a:p>
        <a:p>
          <a:endParaRPr lang="pl-PL" sz="1100" b="1"/>
        </a:p>
        <a:p>
          <a:r>
            <a:rPr lang="pl-PL" sz="1100">
              <a:solidFill>
                <a:schemeClr val="dk1"/>
              </a:solidFill>
              <a:effectLst/>
              <a:latin typeface="+mn-lt"/>
              <a:ea typeface="+mn-ea"/>
              <a:cs typeface="+mn-cs"/>
            </a:rPr>
            <a:t>1. </a:t>
          </a:r>
          <a:r>
            <a:rPr lang="en-GB" sz="1100">
              <a:solidFill>
                <a:schemeClr val="dk1"/>
              </a:solidFill>
              <a:effectLst/>
              <a:latin typeface="+mn-lt"/>
              <a:ea typeface="+mn-ea"/>
              <a:cs typeface="+mn-cs"/>
            </a:rPr>
            <a:t>The spreadsheet has been designed to compare 2-</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with similar specifics.</a:t>
          </a:r>
          <a:endParaRPr lang="en-GB">
            <a:effectLst/>
          </a:endParaRPr>
        </a:p>
        <a:p>
          <a:r>
            <a:rPr lang="en-GB" sz="1100">
              <a:solidFill>
                <a:schemeClr val="dk1"/>
              </a:solidFill>
              <a:effectLst/>
              <a:latin typeface="+mn-lt"/>
              <a:ea typeface="+mn-ea"/>
              <a:cs typeface="+mn-cs"/>
            </a:rPr>
            <a:t>If you need to compare more than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two solutions are possible: dividing the set of methods into subsets of a maximum of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and comparing them with each other within the subsets, or expanding the Excel spreadsheet while maintaining all the formulas (if you have any questions, please contact us by e-mail: pm.nowak@ uj.edu.pl).</a:t>
          </a:r>
          <a:endParaRPr lang="en-GB">
            <a:effectLst/>
          </a:endParaRPr>
        </a:p>
        <a:p>
          <a:endParaRPr lang="pl-PL"/>
        </a:p>
        <a:p>
          <a:r>
            <a:rPr lang="pl-PL"/>
            <a:t>2. </a:t>
          </a:r>
          <a:r>
            <a:rPr lang="en-GB"/>
            <a:t>The tables presenting the assessment results can be copied and used as pictograms. To keep formulas working properly, copying as an image is recommended.</a:t>
          </a:r>
          <a:endParaRPr lang="pl-PL"/>
        </a:p>
        <a:p>
          <a:endParaRPr lang="pl-PL"/>
        </a:p>
        <a:p>
          <a:r>
            <a:rPr lang="pl-PL"/>
            <a:t>3. </a:t>
          </a:r>
          <a:r>
            <a:rPr lang="en-GB"/>
            <a:t>The best possible score for the criterion is 100. A value of 50 means the</a:t>
          </a:r>
          <a:r>
            <a:rPr lang="pl-PL" baseline="0"/>
            <a:t> result </a:t>
          </a:r>
          <a:r>
            <a:rPr lang="en-GB"/>
            <a:t>is the same as the arithmetic mean value</a:t>
          </a:r>
          <a:r>
            <a:rPr lang="pl-PL" baseline="0"/>
            <a:t> obtained for all compared methods.</a:t>
          </a:r>
          <a:r>
            <a:rPr lang="en-GB"/>
            <a:t> </a:t>
          </a:r>
          <a:endParaRPr lang="pl-PL"/>
        </a:p>
        <a:p>
          <a:endParaRPr lang="pl-PL"/>
        </a:p>
        <a:p>
          <a:r>
            <a:rPr lang="pl-PL"/>
            <a:t>4. </a:t>
          </a:r>
          <a:r>
            <a:rPr lang="en-GB"/>
            <a:t>The worst </a:t>
          </a:r>
          <a:r>
            <a:rPr lang="pl-PL"/>
            <a:t>possible score</a:t>
          </a:r>
          <a:r>
            <a:rPr lang="pl-PL" baseline="0"/>
            <a:t> depends on the number of compared methods, in theory, it </a:t>
          </a:r>
          <a:r>
            <a:rPr lang="en-GB"/>
            <a:t>tends to 0 as the set of methods increases.</a:t>
          </a:r>
          <a:endParaRPr lang="pl-PL"/>
        </a:p>
        <a:p>
          <a:endParaRPr lang="pl-PL"/>
        </a:p>
        <a:p>
          <a:r>
            <a:rPr lang="pl-PL"/>
            <a:t>5. </a:t>
          </a:r>
          <a:r>
            <a:rPr lang="en-GB"/>
            <a:t>The model indicates which method </a:t>
          </a:r>
          <a:r>
            <a:rPr lang="pl-PL"/>
            <a:t>seems</a:t>
          </a:r>
          <a:r>
            <a:rPr lang="en-GB"/>
            <a:t> more/less green or white, and which method </a:t>
          </a:r>
          <a:r>
            <a:rPr lang="pl-PL"/>
            <a:t>seems</a:t>
          </a:r>
          <a:r>
            <a:rPr lang="en-GB"/>
            <a:t> </a:t>
          </a:r>
          <a:r>
            <a:rPr lang="pl-PL"/>
            <a:t>most</a:t>
          </a:r>
          <a:r>
            <a:rPr lang="en-GB"/>
            <a:t> green/white of all. However, the model does not indicate when the state of "being green or white" is reached; it depends on the interpretation adopted (doi: https://doi.org/10.1039/D3GC00800B)</a:t>
          </a:r>
          <a:r>
            <a:rPr lang="pl-PL"/>
            <a:t>.</a:t>
          </a:r>
          <a:r>
            <a:rPr lang="pl-PL" baseline="0"/>
            <a:t> </a:t>
          </a:r>
        </a:p>
        <a:p>
          <a:r>
            <a:rPr lang="en-GB"/>
            <a:t>To maintain linguistic purism, the recommended convention is to state only the relationship between specific methods </a:t>
          </a:r>
          <a:r>
            <a:rPr lang="pl-PL"/>
            <a:t>(more/less green than..., more/less</a:t>
          </a:r>
          <a:r>
            <a:rPr lang="pl-PL" baseline="0"/>
            <a:t> white than...), </a:t>
          </a:r>
          <a:r>
            <a:rPr lang="en-GB"/>
            <a:t>and avoid statements such as "green method", "white method", etc.</a:t>
          </a:r>
          <a:endParaRPr lang="pl-PL" sz="1100" b="1"/>
        </a:p>
      </xdr:txBody>
    </xdr:sp>
    <xdr:clientData/>
  </xdr:twoCellAnchor>
  <xdr:oneCellAnchor>
    <xdr:from>
      <xdr:col>18</xdr:col>
      <xdr:colOff>104775</xdr:colOff>
      <xdr:row>24</xdr:row>
      <xdr:rowOff>73025</xdr:rowOff>
    </xdr:from>
    <xdr:ext cx="65" cy="172227"/>
    <xdr:sp macro="" textlink="">
      <xdr:nvSpPr>
        <xdr:cNvPr id="13" name="pole tekstowe 12">
          <a:extLst>
            <a:ext uri="{FF2B5EF4-FFF2-40B4-BE49-F238E27FC236}">
              <a16:creationId xmlns:a16="http://schemas.microsoft.com/office/drawing/2014/main" id="{6CAA3DCD-184F-48F6-82BC-98CB54DD6B5B}"/>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104775</xdr:colOff>
      <xdr:row>24</xdr:row>
      <xdr:rowOff>73025</xdr:rowOff>
    </xdr:from>
    <xdr:ext cx="65" cy="172227"/>
    <xdr:sp macro="" textlink="">
      <xdr:nvSpPr>
        <xdr:cNvPr id="14" name="pole tekstowe 13">
          <a:extLst>
            <a:ext uri="{FF2B5EF4-FFF2-40B4-BE49-F238E27FC236}">
              <a16:creationId xmlns:a16="http://schemas.microsoft.com/office/drawing/2014/main" id="{4E37CFAA-B21A-4178-8C51-358161C55C07}"/>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5" name="pole tekstowe 14">
          <a:extLst>
            <a:ext uri="{FF2B5EF4-FFF2-40B4-BE49-F238E27FC236}">
              <a16:creationId xmlns:a16="http://schemas.microsoft.com/office/drawing/2014/main" id="{2E4245C3-59B3-481E-9232-90CDF6B264ED}"/>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6" name="pole tekstowe 15">
          <a:extLst>
            <a:ext uri="{FF2B5EF4-FFF2-40B4-BE49-F238E27FC236}">
              <a16:creationId xmlns:a16="http://schemas.microsoft.com/office/drawing/2014/main" id="{098720AB-81F7-47F5-8856-1894292EE509}"/>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7" name="pole tekstowe 16">
          <a:extLst>
            <a:ext uri="{FF2B5EF4-FFF2-40B4-BE49-F238E27FC236}">
              <a16:creationId xmlns:a16="http://schemas.microsoft.com/office/drawing/2014/main" id="{1CFF713E-449A-41D1-959C-8BFFA1EE5A4C}"/>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8" name="pole tekstowe 17">
          <a:extLst>
            <a:ext uri="{FF2B5EF4-FFF2-40B4-BE49-F238E27FC236}">
              <a16:creationId xmlns:a16="http://schemas.microsoft.com/office/drawing/2014/main" id="{A72B1D98-8538-41A5-A98E-439F022EE0AB}"/>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19" name="pole tekstowe 18">
          <a:extLst>
            <a:ext uri="{FF2B5EF4-FFF2-40B4-BE49-F238E27FC236}">
              <a16:creationId xmlns:a16="http://schemas.microsoft.com/office/drawing/2014/main" id="{1457FA8C-1855-4CF4-926F-0BBF45D9038F}"/>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20" name="pole tekstowe 19">
          <a:extLst>
            <a:ext uri="{FF2B5EF4-FFF2-40B4-BE49-F238E27FC236}">
              <a16:creationId xmlns:a16="http://schemas.microsoft.com/office/drawing/2014/main" id="{168F3ECA-B32F-4E9A-AF3E-B57E4A156F41}"/>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1" name="pole tekstowe 20">
          <a:extLst>
            <a:ext uri="{FF2B5EF4-FFF2-40B4-BE49-F238E27FC236}">
              <a16:creationId xmlns:a16="http://schemas.microsoft.com/office/drawing/2014/main" id="{DCBB4EC3-1F16-4E83-BFC4-8161A7DE88DC}"/>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2" name="pole tekstowe 21">
          <a:extLst>
            <a:ext uri="{FF2B5EF4-FFF2-40B4-BE49-F238E27FC236}">
              <a16:creationId xmlns:a16="http://schemas.microsoft.com/office/drawing/2014/main" id="{E77B1511-98BB-4616-9560-C0F7D7D178F0}"/>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0779EE5F-A132-4F00-B23D-CA0117ED10A2}"/>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104775</xdr:colOff>
      <xdr:row>24</xdr:row>
      <xdr:rowOff>73025</xdr:rowOff>
    </xdr:from>
    <xdr:ext cx="65" cy="172227"/>
    <xdr:sp macro="" textlink="">
      <xdr:nvSpPr>
        <xdr:cNvPr id="3" name="pole tekstowe 2">
          <a:extLst>
            <a:ext uri="{FF2B5EF4-FFF2-40B4-BE49-F238E27FC236}">
              <a16:creationId xmlns:a16="http://schemas.microsoft.com/office/drawing/2014/main" id="{45DDED82-4DE3-444A-B69A-DD90D013C92B}"/>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4" name="pole tekstowe 3">
          <a:extLst>
            <a:ext uri="{FF2B5EF4-FFF2-40B4-BE49-F238E27FC236}">
              <a16:creationId xmlns:a16="http://schemas.microsoft.com/office/drawing/2014/main" id="{E8EA8357-3799-4FE6-8534-EA622ADE6268}"/>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5" name="pole tekstowe 4">
          <a:extLst>
            <a:ext uri="{FF2B5EF4-FFF2-40B4-BE49-F238E27FC236}">
              <a16:creationId xmlns:a16="http://schemas.microsoft.com/office/drawing/2014/main" id="{C549067F-E0B8-432E-8045-8AC6F9DD0CBB}"/>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6" name="pole tekstowe 5">
          <a:extLst>
            <a:ext uri="{FF2B5EF4-FFF2-40B4-BE49-F238E27FC236}">
              <a16:creationId xmlns:a16="http://schemas.microsoft.com/office/drawing/2014/main" id="{177F6150-0BD3-47F9-A492-1FB87BD29297}"/>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04BAAD15-7B11-4300-A8AE-7A1BAA361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24</xdr:row>
      <xdr:rowOff>73025</xdr:rowOff>
    </xdr:from>
    <xdr:ext cx="65" cy="172227"/>
    <xdr:sp macro="" textlink="">
      <xdr:nvSpPr>
        <xdr:cNvPr id="8" name="pole tekstowe 7">
          <a:extLst>
            <a:ext uri="{FF2B5EF4-FFF2-40B4-BE49-F238E27FC236}">
              <a16:creationId xmlns:a16="http://schemas.microsoft.com/office/drawing/2014/main" id="{4D888E2B-CACB-4007-A2FC-03CEC422ECEB}"/>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9" name="pole tekstowe 8">
          <a:extLst>
            <a:ext uri="{FF2B5EF4-FFF2-40B4-BE49-F238E27FC236}">
              <a16:creationId xmlns:a16="http://schemas.microsoft.com/office/drawing/2014/main" id="{35F5C89A-807D-4A80-A593-DCE77216A99B}"/>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10" name="pole tekstowe 9">
          <a:extLst>
            <a:ext uri="{FF2B5EF4-FFF2-40B4-BE49-F238E27FC236}">
              <a16:creationId xmlns:a16="http://schemas.microsoft.com/office/drawing/2014/main" id="{CDB46021-87F2-4715-B580-0F2C9A9133A0}"/>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11" name="pole tekstowe 10">
          <a:extLst>
            <a:ext uri="{FF2B5EF4-FFF2-40B4-BE49-F238E27FC236}">
              <a16:creationId xmlns:a16="http://schemas.microsoft.com/office/drawing/2014/main" id="{997EA34B-569E-4A50-BBD7-799C794DBE59}"/>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20</xdr:col>
      <xdr:colOff>611472</xdr:colOff>
      <xdr:row>0</xdr:row>
      <xdr:rowOff>153291</xdr:rowOff>
    </xdr:from>
    <xdr:to>
      <xdr:col>27</xdr:col>
      <xdr:colOff>25564</xdr:colOff>
      <xdr:row>15</xdr:row>
      <xdr:rowOff>160810</xdr:rowOff>
    </xdr:to>
    <xdr:sp macro="" textlink="">
      <xdr:nvSpPr>
        <xdr:cNvPr id="12" name="pole tekstowe 11">
          <a:extLst>
            <a:ext uri="{FF2B5EF4-FFF2-40B4-BE49-F238E27FC236}">
              <a16:creationId xmlns:a16="http://schemas.microsoft.com/office/drawing/2014/main" id="{AB872CA2-E089-47B0-9959-D6B079BCA6F8}"/>
            </a:ext>
          </a:extLst>
        </xdr:cNvPr>
        <xdr:cNvSpPr txBox="1"/>
      </xdr:nvSpPr>
      <xdr:spPr>
        <a:xfrm>
          <a:off x="18448622" y="153291"/>
          <a:ext cx="6037142" cy="4173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t>General remarks:</a:t>
          </a:r>
        </a:p>
        <a:p>
          <a:endParaRPr lang="pl-PL" sz="1100" b="1"/>
        </a:p>
        <a:p>
          <a:r>
            <a:rPr lang="pl-PL" sz="1100">
              <a:solidFill>
                <a:schemeClr val="dk1"/>
              </a:solidFill>
              <a:effectLst/>
              <a:latin typeface="+mn-lt"/>
              <a:ea typeface="+mn-ea"/>
              <a:cs typeface="+mn-cs"/>
            </a:rPr>
            <a:t>1. </a:t>
          </a:r>
          <a:r>
            <a:rPr lang="en-GB" sz="1100">
              <a:solidFill>
                <a:schemeClr val="dk1"/>
              </a:solidFill>
              <a:effectLst/>
              <a:latin typeface="+mn-lt"/>
              <a:ea typeface="+mn-ea"/>
              <a:cs typeface="+mn-cs"/>
            </a:rPr>
            <a:t>The spreadsheet has been designed to compare 2-</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with similar specifics.</a:t>
          </a:r>
          <a:endParaRPr lang="en-GB">
            <a:effectLst/>
          </a:endParaRPr>
        </a:p>
        <a:p>
          <a:r>
            <a:rPr lang="en-GB" sz="1100">
              <a:solidFill>
                <a:schemeClr val="dk1"/>
              </a:solidFill>
              <a:effectLst/>
              <a:latin typeface="+mn-lt"/>
              <a:ea typeface="+mn-ea"/>
              <a:cs typeface="+mn-cs"/>
            </a:rPr>
            <a:t>If you need to compare more than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two solutions are possible: dividing the set of methods into subsets of a maximum of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and comparing them with each other within the subsets, or expanding the Excel spreadsheet while maintaining all the formulas (if you have any questions, please contact us by e-mail: pm.nowak@ uj.edu.pl).</a:t>
          </a:r>
          <a:endParaRPr lang="en-GB">
            <a:effectLst/>
          </a:endParaRPr>
        </a:p>
        <a:p>
          <a:endParaRPr lang="pl-PL"/>
        </a:p>
        <a:p>
          <a:r>
            <a:rPr lang="pl-PL"/>
            <a:t>2. </a:t>
          </a:r>
          <a:r>
            <a:rPr lang="en-GB"/>
            <a:t>The tables presenting the assessment results can be copied and used as pictograms. To keep formulas working properly, copying as an image is recommended.</a:t>
          </a:r>
          <a:endParaRPr lang="pl-PL"/>
        </a:p>
        <a:p>
          <a:endParaRPr lang="pl-PL"/>
        </a:p>
        <a:p>
          <a:r>
            <a:rPr lang="pl-PL"/>
            <a:t>3. </a:t>
          </a:r>
          <a:r>
            <a:rPr lang="en-GB"/>
            <a:t>The best possible score for the criterion is 100. A value of 50 means the</a:t>
          </a:r>
          <a:r>
            <a:rPr lang="pl-PL" baseline="0"/>
            <a:t> result </a:t>
          </a:r>
          <a:r>
            <a:rPr lang="en-GB"/>
            <a:t>is the same as the arithmetic mean value</a:t>
          </a:r>
          <a:r>
            <a:rPr lang="pl-PL" baseline="0"/>
            <a:t> obtained for all compared methods.</a:t>
          </a:r>
          <a:r>
            <a:rPr lang="en-GB"/>
            <a:t> </a:t>
          </a:r>
          <a:endParaRPr lang="pl-PL"/>
        </a:p>
        <a:p>
          <a:endParaRPr lang="pl-PL"/>
        </a:p>
        <a:p>
          <a:r>
            <a:rPr lang="pl-PL"/>
            <a:t>4. </a:t>
          </a:r>
          <a:r>
            <a:rPr lang="en-GB"/>
            <a:t>The worst </a:t>
          </a:r>
          <a:r>
            <a:rPr lang="pl-PL"/>
            <a:t>possible score</a:t>
          </a:r>
          <a:r>
            <a:rPr lang="pl-PL" baseline="0"/>
            <a:t> depends on the number of compared methods, in theory, it </a:t>
          </a:r>
          <a:r>
            <a:rPr lang="en-GB"/>
            <a:t>tends to 0 as the set of methods increases.</a:t>
          </a:r>
          <a:endParaRPr lang="pl-PL"/>
        </a:p>
        <a:p>
          <a:endParaRPr lang="pl-PL"/>
        </a:p>
        <a:p>
          <a:r>
            <a:rPr lang="pl-PL"/>
            <a:t>5. </a:t>
          </a:r>
          <a:r>
            <a:rPr lang="en-GB"/>
            <a:t>The model indicates which method </a:t>
          </a:r>
          <a:r>
            <a:rPr lang="pl-PL"/>
            <a:t>seems</a:t>
          </a:r>
          <a:r>
            <a:rPr lang="en-GB"/>
            <a:t> more/less green or white, and which method </a:t>
          </a:r>
          <a:r>
            <a:rPr lang="pl-PL"/>
            <a:t>seems</a:t>
          </a:r>
          <a:r>
            <a:rPr lang="en-GB"/>
            <a:t> </a:t>
          </a:r>
          <a:r>
            <a:rPr lang="pl-PL"/>
            <a:t>most</a:t>
          </a:r>
          <a:r>
            <a:rPr lang="en-GB"/>
            <a:t> green/white of all. However, the model does not indicate when the state of "being green or white" is reached; it depends on the interpretation adopted (doi: https://doi.org/10.1039/D3GC00800B)</a:t>
          </a:r>
          <a:r>
            <a:rPr lang="pl-PL"/>
            <a:t>.</a:t>
          </a:r>
          <a:r>
            <a:rPr lang="pl-PL" baseline="0"/>
            <a:t> </a:t>
          </a:r>
        </a:p>
        <a:p>
          <a:r>
            <a:rPr lang="en-GB"/>
            <a:t>To maintain linguistic purism, the recommended convention is to state only the relationship between specific methods </a:t>
          </a:r>
          <a:r>
            <a:rPr lang="pl-PL"/>
            <a:t>(more/less green than..., more/less</a:t>
          </a:r>
          <a:r>
            <a:rPr lang="pl-PL" baseline="0"/>
            <a:t> white than...), </a:t>
          </a:r>
          <a:r>
            <a:rPr lang="en-GB"/>
            <a:t>and avoid statements such as "green method", "white method", etc.</a:t>
          </a:r>
          <a:endParaRPr lang="pl-PL" sz="1100" b="1"/>
        </a:p>
      </xdr:txBody>
    </xdr:sp>
    <xdr:clientData/>
  </xdr:twoCellAnchor>
  <xdr:oneCellAnchor>
    <xdr:from>
      <xdr:col>18</xdr:col>
      <xdr:colOff>104775</xdr:colOff>
      <xdr:row>24</xdr:row>
      <xdr:rowOff>73025</xdr:rowOff>
    </xdr:from>
    <xdr:ext cx="65" cy="172227"/>
    <xdr:sp macro="" textlink="">
      <xdr:nvSpPr>
        <xdr:cNvPr id="13" name="pole tekstowe 12">
          <a:extLst>
            <a:ext uri="{FF2B5EF4-FFF2-40B4-BE49-F238E27FC236}">
              <a16:creationId xmlns:a16="http://schemas.microsoft.com/office/drawing/2014/main" id="{F179B551-BECC-4F5E-9D0F-2668A09272C3}"/>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104775</xdr:colOff>
      <xdr:row>24</xdr:row>
      <xdr:rowOff>73025</xdr:rowOff>
    </xdr:from>
    <xdr:ext cx="65" cy="172227"/>
    <xdr:sp macro="" textlink="">
      <xdr:nvSpPr>
        <xdr:cNvPr id="14" name="pole tekstowe 13">
          <a:extLst>
            <a:ext uri="{FF2B5EF4-FFF2-40B4-BE49-F238E27FC236}">
              <a16:creationId xmlns:a16="http://schemas.microsoft.com/office/drawing/2014/main" id="{EB60DBBC-E04B-4190-822C-3D3F377E5540}"/>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5" name="pole tekstowe 14">
          <a:extLst>
            <a:ext uri="{FF2B5EF4-FFF2-40B4-BE49-F238E27FC236}">
              <a16:creationId xmlns:a16="http://schemas.microsoft.com/office/drawing/2014/main" id="{1983BC16-910A-47AE-8072-359CA9320181}"/>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6" name="pole tekstowe 15">
          <a:extLst>
            <a:ext uri="{FF2B5EF4-FFF2-40B4-BE49-F238E27FC236}">
              <a16:creationId xmlns:a16="http://schemas.microsoft.com/office/drawing/2014/main" id="{CC7141E5-FC6B-4F0E-A2DC-48ADEE66F925}"/>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7" name="pole tekstowe 16">
          <a:extLst>
            <a:ext uri="{FF2B5EF4-FFF2-40B4-BE49-F238E27FC236}">
              <a16:creationId xmlns:a16="http://schemas.microsoft.com/office/drawing/2014/main" id="{DCCF8040-7370-44AF-9E1A-7FDC4435EC75}"/>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8" name="pole tekstowe 17">
          <a:extLst>
            <a:ext uri="{FF2B5EF4-FFF2-40B4-BE49-F238E27FC236}">
              <a16:creationId xmlns:a16="http://schemas.microsoft.com/office/drawing/2014/main" id="{63B9686A-F861-486F-AC9F-1AD2D724A60D}"/>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19" name="pole tekstowe 18">
          <a:extLst>
            <a:ext uri="{FF2B5EF4-FFF2-40B4-BE49-F238E27FC236}">
              <a16:creationId xmlns:a16="http://schemas.microsoft.com/office/drawing/2014/main" id="{5CCC7146-9395-4773-824A-FC4008270E4F}"/>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20" name="pole tekstowe 19">
          <a:extLst>
            <a:ext uri="{FF2B5EF4-FFF2-40B4-BE49-F238E27FC236}">
              <a16:creationId xmlns:a16="http://schemas.microsoft.com/office/drawing/2014/main" id="{CA79BEC1-E5F4-4C6F-95AC-96B5CF19EB94}"/>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1" name="pole tekstowe 20">
          <a:extLst>
            <a:ext uri="{FF2B5EF4-FFF2-40B4-BE49-F238E27FC236}">
              <a16:creationId xmlns:a16="http://schemas.microsoft.com/office/drawing/2014/main" id="{95D61AA4-6B45-4536-B5A5-5554DE1A3C2F}"/>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2" name="pole tekstowe 21">
          <a:extLst>
            <a:ext uri="{FF2B5EF4-FFF2-40B4-BE49-F238E27FC236}">
              <a16:creationId xmlns:a16="http://schemas.microsoft.com/office/drawing/2014/main" id="{50A9346D-73C5-4FB0-B15D-E1BDC62C2675}"/>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E2950F7B-347B-4543-8974-BF9B6CB1B9E4}"/>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104775</xdr:colOff>
      <xdr:row>24</xdr:row>
      <xdr:rowOff>73025</xdr:rowOff>
    </xdr:from>
    <xdr:ext cx="65" cy="172227"/>
    <xdr:sp macro="" textlink="">
      <xdr:nvSpPr>
        <xdr:cNvPr id="3" name="pole tekstowe 2">
          <a:extLst>
            <a:ext uri="{FF2B5EF4-FFF2-40B4-BE49-F238E27FC236}">
              <a16:creationId xmlns:a16="http://schemas.microsoft.com/office/drawing/2014/main" id="{83B2096F-16D4-4E34-96EF-A4B3F2C7CE60}"/>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4" name="pole tekstowe 3">
          <a:extLst>
            <a:ext uri="{FF2B5EF4-FFF2-40B4-BE49-F238E27FC236}">
              <a16:creationId xmlns:a16="http://schemas.microsoft.com/office/drawing/2014/main" id="{77D7B64A-615D-4637-A9AD-AABE9AEBBBD8}"/>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5" name="pole tekstowe 4">
          <a:extLst>
            <a:ext uri="{FF2B5EF4-FFF2-40B4-BE49-F238E27FC236}">
              <a16:creationId xmlns:a16="http://schemas.microsoft.com/office/drawing/2014/main" id="{84E2F231-DF4D-4A7F-AD49-8A90963F650B}"/>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6" name="pole tekstowe 5">
          <a:extLst>
            <a:ext uri="{FF2B5EF4-FFF2-40B4-BE49-F238E27FC236}">
              <a16:creationId xmlns:a16="http://schemas.microsoft.com/office/drawing/2014/main" id="{3EA57975-D471-44D6-94C9-D25C47B5C860}"/>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6C9D5FD4-11AF-4C5E-B3DE-92E437B48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24</xdr:row>
      <xdr:rowOff>73025</xdr:rowOff>
    </xdr:from>
    <xdr:ext cx="65" cy="172227"/>
    <xdr:sp macro="" textlink="">
      <xdr:nvSpPr>
        <xdr:cNvPr id="8" name="pole tekstowe 7">
          <a:extLst>
            <a:ext uri="{FF2B5EF4-FFF2-40B4-BE49-F238E27FC236}">
              <a16:creationId xmlns:a16="http://schemas.microsoft.com/office/drawing/2014/main" id="{F45B0156-D164-48B3-808F-B0CF32677C31}"/>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9" name="pole tekstowe 8">
          <a:extLst>
            <a:ext uri="{FF2B5EF4-FFF2-40B4-BE49-F238E27FC236}">
              <a16:creationId xmlns:a16="http://schemas.microsoft.com/office/drawing/2014/main" id="{9C94BDDF-7BCC-4C74-80C5-83C09C16AC38}"/>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10" name="pole tekstowe 9">
          <a:extLst>
            <a:ext uri="{FF2B5EF4-FFF2-40B4-BE49-F238E27FC236}">
              <a16:creationId xmlns:a16="http://schemas.microsoft.com/office/drawing/2014/main" id="{AAAD8059-2CFC-44DB-A803-43EABAD6AEF2}"/>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11" name="pole tekstowe 10">
          <a:extLst>
            <a:ext uri="{FF2B5EF4-FFF2-40B4-BE49-F238E27FC236}">
              <a16:creationId xmlns:a16="http://schemas.microsoft.com/office/drawing/2014/main" id="{335FB94B-17C8-4B2E-AD59-2B4F7850A8AC}"/>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20</xdr:col>
      <xdr:colOff>611472</xdr:colOff>
      <xdr:row>0</xdr:row>
      <xdr:rowOff>153291</xdr:rowOff>
    </xdr:from>
    <xdr:to>
      <xdr:col>27</xdr:col>
      <xdr:colOff>25564</xdr:colOff>
      <xdr:row>15</xdr:row>
      <xdr:rowOff>160810</xdr:rowOff>
    </xdr:to>
    <xdr:sp macro="" textlink="">
      <xdr:nvSpPr>
        <xdr:cNvPr id="12" name="pole tekstowe 11">
          <a:extLst>
            <a:ext uri="{FF2B5EF4-FFF2-40B4-BE49-F238E27FC236}">
              <a16:creationId xmlns:a16="http://schemas.microsoft.com/office/drawing/2014/main" id="{DB3BAA96-688B-4F9B-A13F-30DD855FD94A}"/>
            </a:ext>
          </a:extLst>
        </xdr:cNvPr>
        <xdr:cNvSpPr txBox="1"/>
      </xdr:nvSpPr>
      <xdr:spPr>
        <a:xfrm>
          <a:off x="18448622" y="153291"/>
          <a:ext cx="6037142" cy="4173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t>General remarks:</a:t>
          </a:r>
        </a:p>
        <a:p>
          <a:endParaRPr lang="pl-PL" sz="1100" b="1"/>
        </a:p>
        <a:p>
          <a:r>
            <a:rPr lang="pl-PL" sz="1100">
              <a:solidFill>
                <a:schemeClr val="dk1"/>
              </a:solidFill>
              <a:effectLst/>
              <a:latin typeface="+mn-lt"/>
              <a:ea typeface="+mn-ea"/>
              <a:cs typeface="+mn-cs"/>
            </a:rPr>
            <a:t>1. </a:t>
          </a:r>
          <a:r>
            <a:rPr lang="en-GB" sz="1100">
              <a:solidFill>
                <a:schemeClr val="dk1"/>
              </a:solidFill>
              <a:effectLst/>
              <a:latin typeface="+mn-lt"/>
              <a:ea typeface="+mn-ea"/>
              <a:cs typeface="+mn-cs"/>
            </a:rPr>
            <a:t>The spreadsheet has been designed to compare 2-</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with similar specifics.</a:t>
          </a:r>
          <a:endParaRPr lang="en-GB">
            <a:effectLst/>
          </a:endParaRPr>
        </a:p>
        <a:p>
          <a:r>
            <a:rPr lang="en-GB" sz="1100">
              <a:solidFill>
                <a:schemeClr val="dk1"/>
              </a:solidFill>
              <a:effectLst/>
              <a:latin typeface="+mn-lt"/>
              <a:ea typeface="+mn-ea"/>
              <a:cs typeface="+mn-cs"/>
            </a:rPr>
            <a:t>If you need to compare more than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two solutions are possible: dividing the set of methods into subsets of a maximum of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and comparing them with each other within the subsets, or expanding the Excel spreadsheet while maintaining all the formulas (if you have any questions, please contact us by e-mail: pm.nowak@ uj.edu.pl).</a:t>
          </a:r>
          <a:endParaRPr lang="en-GB">
            <a:effectLst/>
          </a:endParaRPr>
        </a:p>
        <a:p>
          <a:endParaRPr lang="pl-PL"/>
        </a:p>
        <a:p>
          <a:r>
            <a:rPr lang="pl-PL"/>
            <a:t>2. </a:t>
          </a:r>
          <a:r>
            <a:rPr lang="en-GB"/>
            <a:t>The tables presenting the assessment results can be copied and used as pictograms. To keep formulas working properly, copying as an image is recommended.</a:t>
          </a:r>
          <a:endParaRPr lang="pl-PL"/>
        </a:p>
        <a:p>
          <a:endParaRPr lang="pl-PL"/>
        </a:p>
        <a:p>
          <a:r>
            <a:rPr lang="pl-PL"/>
            <a:t>3. </a:t>
          </a:r>
          <a:r>
            <a:rPr lang="en-GB"/>
            <a:t>The best possible score for the criterion is 100. A value of 50 means the</a:t>
          </a:r>
          <a:r>
            <a:rPr lang="pl-PL" baseline="0"/>
            <a:t> result </a:t>
          </a:r>
          <a:r>
            <a:rPr lang="en-GB"/>
            <a:t>is the same as the arithmetic mean value</a:t>
          </a:r>
          <a:r>
            <a:rPr lang="pl-PL" baseline="0"/>
            <a:t> obtained for all compared methods.</a:t>
          </a:r>
          <a:r>
            <a:rPr lang="en-GB"/>
            <a:t> </a:t>
          </a:r>
          <a:endParaRPr lang="pl-PL"/>
        </a:p>
        <a:p>
          <a:endParaRPr lang="pl-PL"/>
        </a:p>
        <a:p>
          <a:r>
            <a:rPr lang="pl-PL"/>
            <a:t>4. </a:t>
          </a:r>
          <a:r>
            <a:rPr lang="en-GB"/>
            <a:t>The worst </a:t>
          </a:r>
          <a:r>
            <a:rPr lang="pl-PL"/>
            <a:t>possible score</a:t>
          </a:r>
          <a:r>
            <a:rPr lang="pl-PL" baseline="0"/>
            <a:t> depends on the number of compared methods, in theory, it </a:t>
          </a:r>
          <a:r>
            <a:rPr lang="en-GB"/>
            <a:t>tends to 0 as the set of methods increases.</a:t>
          </a:r>
          <a:endParaRPr lang="pl-PL"/>
        </a:p>
        <a:p>
          <a:endParaRPr lang="pl-PL"/>
        </a:p>
        <a:p>
          <a:r>
            <a:rPr lang="pl-PL"/>
            <a:t>5. </a:t>
          </a:r>
          <a:r>
            <a:rPr lang="en-GB"/>
            <a:t>The model indicates which method </a:t>
          </a:r>
          <a:r>
            <a:rPr lang="pl-PL"/>
            <a:t>seems</a:t>
          </a:r>
          <a:r>
            <a:rPr lang="en-GB"/>
            <a:t> more/less green or white, and which method </a:t>
          </a:r>
          <a:r>
            <a:rPr lang="pl-PL"/>
            <a:t>seems</a:t>
          </a:r>
          <a:r>
            <a:rPr lang="en-GB"/>
            <a:t> </a:t>
          </a:r>
          <a:r>
            <a:rPr lang="pl-PL"/>
            <a:t>most</a:t>
          </a:r>
          <a:r>
            <a:rPr lang="en-GB"/>
            <a:t> green/white of all. However, the model does not indicate when the state of "being green or white" is reached; it depends on the interpretation adopted (doi: https://doi.org/10.1039/D3GC00800B)</a:t>
          </a:r>
          <a:r>
            <a:rPr lang="pl-PL"/>
            <a:t>.</a:t>
          </a:r>
          <a:r>
            <a:rPr lang="pl-PL" baseline="0"/>
            <a:t> </a:t>
          </a:r>
        </a:p>
        <a:p>
          <a:r>
            <a:rPr lang="en-GB"/>
            <a:t>To maintain linguistic purism, the recommended convention is to state only the relationship between specific methods </a:t>
          </a:r>
          <a:r>
            <a:rPr lang="pl-PL"/>
            <a:t>(more/less green than..., more/less</a:t>
          </a:r>
          <a:r>
            <a:rPr lang="pl-PL" baseline="0"/>
            <a:t> white than...), </a:t>
          </a:r>
          <a:r>
            <a:rPr lang="en-GB"/>
            <a:t>and avoid statements such as "green method", "white method", etc.</a:t>
          </a:r>
          <a:endParaRPr lang="pl-PL" sz="1100" b="1"/>
        </a:p>
      </xdr:txBody>
    </xdr:sp>
    <xdr:clientData/>
  </xdr:twoCellAnchor>
  <xdr:oneCellAnchor>
    <xdr:from>
      <xdr:col>18</xdr:col>
      <xdr:colOff>104775</xdr:colOff>
      <xdr:row>24</xdr:row>
      <xdr:rowOff>73025</xdr:rowOff>
    </xdr:from>
    <xdr:ext cx="65" cy="172227"/>
    <xdr:sp macro="" textlink="">
      <xdr:nvSpPr>
        <xdr:cNvPr id="13" name="pole tekstowe 12">
          <a:extLst>
            <a:ext uri="{FF2B5EF4-FFF2-40B4-BE49-F238E27FC236}">
              <a16:creationId xmlns:a16="http://schemas.microsoft.com/office/drawing/2014/main" id="{FB039BF4-1215-4AC2-A3E4-0BF7B2AE4C42}"/>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104775</xdr:colOff>
      <xdr:row>24</xdr:row>
      <xdr:rowOff>73025</xdr:rowOff>
    </xdr:from>
    <xdr:ext cx="65" cy="172227"/>
    <xdr:sp macro="" textlink="">
      <xdr:nvSpPr>
        <xdr:cNvPr id="14" name="pole tekstowe 13">
          <a:extLst>
            <a:ext uri="{FF2B5EF4-FFF2-40B4-BE49-F238E27FC236}">
              <a16:creationId xmlns:a16="http://schemas.microsoft.com/office/drawing/2014/main" id="{2F8D73FA-36D1-4A21-ABF8-8A49CE60EC4A}"/>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5" name="pole tekstowe 14">
          <a:extLst>
            <a:ext uri="{FF2B5EF4-FFF2-40B4-BE49-F238E27FC236}">
              <a16:creationId xmlns:a16="http://schemas.microsoft.com/office/drawing/2014/main" id="{B3BCDA7A-8EA6-4166-88D1-2AD26C494265}"/>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6" name="pole tekstowe 15">
          <a:extLst>
            <a:ext uri="{FF2B5EF4-FFF2-40B4-BE49-F238E27FC236}">
              <a16:creationId xmlns:a16="http://schemas.microsoft.com/office/drawing/2014/main" id="{E01C7EA3-F1EE-4EB4-8706-1582A8FB9F1F}"/>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7" name="pole tekstowe 16">
          <a:extLst>
            <a:ext uri="{FF2B5EF4-FFF2-40B4-BE49-F238E27FC236}">
              <a16:creationId xmlns:a16="http://schemas.microsoft.com/office/drawing/2014/main" id="{C71A354D-BDE3-496C-8D0F-92D9CAC04D98}"/>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8" name="pole tekstowe 17">
          <a:extLst>
            <a:ext uri="{FF2B5EF4-FFF2-40B4-BE49-F238E27FC236}">
              <a16:creationId xmlns:a16="http://schemas.microsoft.com/office/drawing/2014/main" id="{B48ADA6D-24D9-4791-980A-CA1C941CDDE6}"/>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19" name="pole tekstowe 18">
          <a:extLst>
            <a:ext uri="{FF2B5EF4-FFF2-40B4-BE49-F238E27FC236}">
              <a16:creationId xmlns:a16="http://schemas.microsoft.com/office/drawing/2014/main" id="{BAEDD0E9-E08F-4276-88BA-CEDAFD3A3CF5}"/>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20" name="pole tekstowe 19">
          <a:extLst>
            <a:ext uri="{FF2B5EF4-FFF2-40B4-BE49-F238E27FC236}">
              <a16:creationId xmlns:a16="http://schemas.microsoft.com/office/drawing/2014/main" id="{ED4E04C1-6D0C-492F-804A-AA42D3662154}"/>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1" name="pole tekstowe 20">
          <a:extLst>
            <a:ext uri="{FF2B5EF4-FFF2-40B4-BE49-F238E27FC236}">
              <a16:creationId xmlns:a16="http://schemas.microsoft.com/office/drawing/2014/main" id="{4A9B54FE-8C5F-4A11-A6FC-F52502F9DF6F}"/>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2" name="pole tekstowe 21">
          <a:extLst>
            <a:ext uri="{FF2B5EF4-FFF2-40B4-BE49-F238E27FC236}">
              <a16:creationId xmlns:a16="http://schemas.microsoft.com/office/drawing/2014/main" id="{9670B850-B170-4772-8EDE-6D83058382CE}"/>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58C0213E-3B1A-4ABF-9A5B-DAED88CD2B85}"/>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104775</xdr:colOff>
      <xdr:row>24</xdr:row>
      <xdr:rowOff>73025</xdr:rowOff>
    </xdr:from>
    <xdr:ext cx="65" cy="172227"/>
    <xdr:sp macro="" textlink="">
      <xdr:nvSpPr>
        <xdr:cNvPr id="3" name="pole tekstowe 2">
          <a:extLst>
            <a:ext uri="{FF2B5EF4-FFF2-40B4-BE49-F238E27FC236}">
              <a16:creationId xmlns:a16="http://schemas.microsoft.com/office/drawing/2014/main" id="{7E67E838-9AF1-4BA4-806F-810A2378A5AB}"/>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4" name="pole tekstowe 3">
          <a:extLst>
            <a:ext uri="{FF2B5EF4-FFF2-40B4-BE49-F238E27FC236}">
              <a16:creationId xmlns:a16="http://schemas.microsoft.com/office/drawing/2014/main" id="{E8BD319C-64AC-4338-B946-976BE14EF184}"/>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5" name="pole tekstowe 4">
          <a:extLst>
            <a:ext uri="{FF2B5EF4-FFF2-40B4-BE49-F238E27FC236}">
              <a16:creationId xmlns:a16="http://schemas.microsoft.com/office/drawing/2014/main" id="{29BCBD28-D822-4B56-AA89-4126CEE6FC8F}"/>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6" name="pole tekstowe 5">
          <a:extLst>
            <a:ext uri="{FF2B5EF4-FFF2-40B4-BE49-F238E27FC236}">
              <a16:creationId xmlns:a16="http://schemas.microsoft.com/office/drawing/2014/main" id="{F2B9A655-79D6-4B81-98FF-05B392EA572D}"/>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DBB9DCE4-8B41-42C6-B2AE-A76DC348B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24</xdr:row>
      <xdr:rowOff>73025</xdr:rowOff>
    </xdr:from>
    <xdr:ext cx="65" cy="172227"/>
    <xdr:sp macro="" textlink="">
      <xdr:nvSpPr>
        <xdr:cNvPr id="8" name="pole tekstowe 7">
          <a:extLst>
            <a:ext uri="{FF2B5EF4-FFF2-40B4-BE49-F238E27FC236}">
              <a16:creationId xmlns:a16="http://schemas.microsoft.com/office/drawing/2014/main" id="{462E6BB6-C981-44BE-BE1A-ECD7C0718BAD}"/>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9" name="pole tekstowe 8">
          <a:extLst>
            <a:ext uri="{FF2B5EF4-FFF2-40B4-BE49-F238E27FC236}">
              <a16:creationId xmlns:a16="http://schemas.microsoft.com/office/drawing/2014/main" id="{AC2F1BEA-0E25-4628-9C3D-220B771E2B42}"/>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10" name="pole tekstowe 9">
          <a:extLst>
            <a:ext uri="{FF2B5EF4-FFF2-40B4-BE49-F238E27FC236}">
              <a16:creationId xmlns:a16="http://schemas.microsoft.com/office/drawing/2014/main" id="{BCE8F335-1E1C-44A6-A7E1-6CB9092328D6}"/>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11" name="pole tekstowe 10">
          <a:extLst>
            <a:ext uri="{FF2B5EF4-FFF2-40B4-BE49-F238E27FC236}">
              <a16:creationId xmlns:a16="http://schemas.microsoft.com/office/drawing/2014/main" id="{FD0471B5-9A2A-4CD2-AAC9-76E30314D678}"/>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20</xdr:col>
      <xdr:colOff>611472</xdr:colOff>
      <xdr:row>0</xdr:row>
      <xdr:rowOff>153291</xdr:rowOff>
    </xdr:from>
    <xdr:to>
      <xdr:col>27</xdr:col>
      <xdr:colOff>25564</xdr:colOff>
      <xdr:row>15</xdr:row>
      <xdr:rowOff>160810</xdr:rowOff>
    </xdr:to>
    <xdr:sp macro="" textlink="">
      <xdr:nvSpPr>
        <xdr:cNvPr id="12" name="pole tekstowe 11">
          <a:extLst>
            <a:ext uri="{FF2B5EF4-FFF2-40B4-BE49-F238E27FC236}">
              <a16:creationId xmlns:a16="http://schemas.microsoft.com/office/drawing/2014/main" id="{614C706A-21F1-4851-8C8A-CB9F0C6CFE8E}"/>
            </a:ext>
          </a:extLst>
        </xdr:cNvPr>
        <xdr:cNvSpPr txBox="1"/>
      </xdr:nvSpPr>
      <xdr:spPr>
        <a:xfrm>
          <a:off x="18448622" y="153291"/>
          <a:ext cx="6037142" cy="4173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t>General remarks:</a:t>
          </a:r>
        </a:p>
        <a:p>
          <a:endParaRPr lang="pl-PL" sz="1100" b="1"/>
        </a:p>
        <a:p>
          <a:r>
            <a:rPr lang="pl-PL" sz="1100">
              <a:solidFill>
                <a:schemeClr val="dk1"/>
              </a:solidFill>
              <a:effectLst/>
              <a:latin typeface="+mn-lt"/>
              <a:ea typeface="+mn-ea"/>
              <a:cs typeface="+mn-cs"/>
            </a:rPr>
            <a:t>1. </a:t>
          </a:r>
          <a:r>
            <a:rPr lang="en-GB" sz="1100">
              <a:solidFill>
                <a:schemeClr val="dk1"/>
              </a:solidFill>
              <a:effectLst/>
              <a:latin typeface="+mn-lt"/>
              <a:ea typeface="+mn-ea"/>
              <a:cs typeface="+mn-cs"/>
            </a:rPr>
            <a:t>The spreadsheet has been designed to compare 2-</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with similar specifics.</a:t>
          </a:r>
          <a:endParaRPr lang="en-GB">
            <a:effectLst/>
          </a:endParaRPr>
        </a:p>
        <a:p>
          <a:r>
            <a:rPr lang="en-GB" sz="1100">
              <a:solidFill>
                <a:schemeClr val="dk1"/>
              </a:solidFill>
              <a:effectLst/>
              <a:latin typeface="+mn-lt"/>
              <a:ea typeface="+mn-ea"/>
              <a:cs typeface="+mn-cs"/>
            </a:rPr>
            <a:t>If you need to compare more than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two solutions are possible: dividing the set of methods into subsets of a maximum of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and comparing them with each other within the subsets, or expanding the Excel spreadsheet while maintaining all the formulas (if you have any questions, please contact us by e-mail: pm.nowak@ uj.edu.pl).</a:t>
          </a:r>
          <a:endParaRPr lang="en-GB">
            <a:effectLst/>
          </a:endParaRPr>
        </a:p>
        <a:p>
          <a:endParaRPr lang="pl-PL"/>
        </a:p>
        <a:p>
          <a:r>
            <a:rPr lang="pl-PL"/>
            <a:t>2. </a:t>
          </a:r>
          <a:r>
            <a:rPr lang="en-GB"/>
            <a:t>The tables presenting the assessment results can be copied and used as pictograms. To keep formulas working properly, copying as an image is recommended.</a:t>
          </a:r>
          <a:endParaRPr lang="pl-PL"/>
        </a:p>
        <a:p>
          <a:endParaRPr lang="pl-PL"/>
        </a:p>
        <a:p>
          <a:r>
            <a:rPr lang="pl-PL"/>
            <a:t>3. </a:t>
          </a:r>
          <a:r>
            <a:rPr lang="en-GB"/>
            <a:t>The best possible score for the criterion is 100. A value of 50 means the</a:t>
          </a:r>
          <a:r>
            <a:rPr lang="pl-PL" baseline="0"/>
            <a:t> result </a:t>
          </a:r>
          <a:r>
            <a:rPr lang="en-GB"/>
            <a:t>is the same as the arithmetic mean value</a:t>
          </a:r>
          <a:r>
            <a:rPr lang="pl-PL" baseline="0"/>
            <a:t> obtained for all compared methods.</a:t>
          </a:r>
          <a:r>
            <a:rPr lang="en-GB"/>
            <a:t> </a:t>
          </a:r>
          <a:endParaRPr lang="pl-PL"/>
        </a:p>
        <a:p>
          <a:endParaRPr lang="pl-PL"/>
        </a:p>
        <a:p>
          <a:r>
            <a:rPr lang="pl-PL"/>
            <a:t>4. </a:t>
          </a:r>
          <a:r>
            <a:rPr lang="en-GB"/>
            <a:t>The worst </a:t>
          </a:r>
          <a:r>
            <a:rPr lang="pl-PL"/>
            <a:t>possible score</a:t>
          </a:r>
          <a:r>
            <a:rPr lang="pl-PL" baseline="0"/>
            <a:t> depends on the number of compared methods, in theory, it </a:t>
          </a:r>
          <a:r>
            <a:rPr lang="en-GB"/>
            <a:t>tends to 0 as the set of methods increases.</a:t>
          </a:r>
          <a:endParaRPr lang="pl-PL"/>
        </a:p>
        <a:p>
          <a:endParaRPr lang="pl-PL"/>
        </a:p>
        <a:p>
          <a:r>
            <a:rPr lang="pl-PL"/>
            <a:t>5. </a:t>
          </a:r>
          <a:r>
            <a:rPr lang="en-GB"/>
            <a:t>The model indicates which method </a:t>
          </a:r>
          <a:r>
            <a:rPr lang="pl-PL"/>
            <a:t>seems</a:t>
          </a:r>
          <a:r>
            <a:rPr lang="en-GB"/>
            <a:t> more/less green or white, and which method </a:t>
          </a:r>
          <a:r>
            <a:rPr lang="pl-PL"/>
            <a:t>seems</a:t>
          </a:r>
          <a:r>
            <a:rPr lang="en-GB"/>
            <a:t> </a:t>
          </a:r>
          <a:r>
            <a:rPr lang="pl-PL"/>
            <a:t>most</a:t>
          </a:r>
          <a:r>
            <a:rPr lang="en-GB"/>
            <a:t> green/white of all. However, the model does not indicate when the state of "being green or white" is reached; it depends on the interpretation adopted (doi: https://doi.org/10.1039/D3GC00800B)</a:t>
          </a:r>
          <a:r>
            <a:rPr lang="pl-PL"/>
            <a:t>.</a:t>
          </a:r>
          <a:r>
            <a:rPr lang="pl-PL" baseline="0"/>
            <a:t> </a:t>
          </a:r>
        </a:p>
        <a:p>
          <a:r>
            <a:rPr lang="en-GB"/>
            <a:t>To maintain linguistic purism, the recommended convention is to state only the relationship between specific methods </a:t>
          </a:r>
          <a:r>
            <a:rPr lang="pl-PL"/>
            <a:t>(more/less green than..., more/less</a:t>
          </a:r>
          <a:r>
            <a:rPr lang="pl-PL" baseline="0"/>
            <a:t> white than...), </a:t>
          </a:r>
          <a:r>
            <a:rPr lang="en-GB"/>
            <a:t>and avoid statements such as "green method", "white method", etc.</a:t>
          </a:r>
          <a:endParaRPr lang="pl-PL" sz="1100" b="1"/>
        </a:p>
      </xdr:txBody>
    </xdr:sp>
    <xdr:clientData/>
  </xdr:twoCellAnchor>
  <xdr:oneCellAnchor>
    <xdr:from>
      <xdr:col>18</xdr:col>
      <xdr:colOff>104775</xdr:colOff>
      <xdr:row>24</xdr:row>
      <xdr:rowOff>73025</xdr:rowOff>
    </xdr:from>
    <xdr:ext cx="65" cy="172227"/>
    <xdr:sp macro="" textlink="">
      <xdr:nvSpPr>
        <xdr:cNvPr id="13" name="pole tekstowe 12">
          <a:extLst>
            <a:ext uri="{FF2B5EF4-FFF2-40B4-BE49-F238E27FC236}">
              <a16:creationId xmlns:a16="http://schemas.microsoft.com/office/drawing/2014/main" id="{45098741-3204-4FD4-B770-D4AF5D19F314}"/>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104775</xdr:colOff>
      <xdr:row>24</xdr:row>
      <xdr:rowOff>73025</xdr:rowOff>
    </xdr:from>
    <xdr:ext cx="65" cy="172227"/>
    <xdr:sp macro="" textlink="">
      <xdr:nvSpPr>
        <xdr:cNvPr id="14" name="pole tekstowe 13">
          <a:extLst>
            <a:ext uri="{FF2B5EF4-FFF2-40B4-BE49-F238E27FC236}">
              <a16:creationId xmlns:a16="http://schemas.microsoft.com/office/drawing/2014/main" id="{ADDAD90F-51B8-4E09-8AD8-70D538A4AFED}"/>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5" name="pole tekstowe 14">
          <a:extLst>
            <a:ext uri="{FF2B5EF4-FFF2-40B4-BE49-F238E27FC236}">
              <a16:creationId xmlns:a16="http://schemas.microsoft.com/office/drawing/2014/main" id="{AFA40AC5-089B-45B3-8A9E-459F76F9FD60}"/>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6" name="pole tekstowe 15">
          <a:extLst>
            <a:ext uri="{FF2B5EF4-FFF2-40B4-BE49-F238E27FC236}">
              <a16:creationId xmlns:a16="http://schemas.microsoft.com/office/drawing/2014/main" id="{799E0E17-9F6A-4F4D-ABAD-07C817CEEF90}"/>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7" name="pole tekstowe 16">
          <a:extLst>
            <a:ext uri="{FF2B5EF4-FFF2-40B4-BE49-F238E27FC236}">
              <a16:creationId xmlns:a16="http://schemas.microsoft.com/office/drawing/2014/main" id="{DBC45F23-6EB4-42CE-8D04-30E831C9640E}"/>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8" name="pole tekstowe 17">
          <a:extLst>
            <a:ext uri="{FF2B5EF4-FFF2-40B4-BE49-F238E27FC236}">
              <a16:creationId xmlns:a16="http://schemas.microsoft.com/office/drawing/2014/main" id="{17014536-B07E-47CF-9251-B45DC500B1EE}"/>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19" name="pole tekstowe 18">
          <a:extLst>
            <a:ext uri="{FF2B5EF4-FFF2-40B4-BE49-F238E27FC236}">
              <a16:creationId xmlns:a16="http://schemas.microsoft.com/office/drawing/2014/main" id="{EE326456-927D-4FCE-90B9-631BA661940E}"/>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20" name="pole tekstowe 19">
          <a:extLst>
            <a:ext uri="{FF2B5EF4-FFF2-40B4-BE49-F238E27FC236}">
              <a16:creationId xmlns:a16="http://schemas.microsoft.com/office/drawing/2014/main" id="{1471C3EE-A99A-42A9-B737-27FF2171EA7D}"/>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1" name="pole tekstowe 20">
          <a:extLst>
            <a:ext uri="{FF2B5EF4-FFF2-40B4-BE49-F238E27FC236}">
              <a16:creationId xmlns:a16="http://schemas.microsoft.com/office/drawing/2014/main" id="{F9861E88-E8F0-4732-A24B-F604D352F50B}"/>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2" name="pole tekstowe 21">
          <a:extLst>
            <a:ext uri="{FF2B5EF4-FFF2-40B4-BE49-F238E27FC236}">
              <a16:creationId xmlns:a16="http://schemas.microsoft.com/office/drawing/2014/main" id="{80523CF0-0E76-458E-B3A9-F9C2A0616CBD}"/>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25</xdr:row>
      <xdr:rowOff>73025</xdr:rowOff>
    </xdr:from>
    <xdr:ext cx="65" cy="172227"/>
    <xdr:sp macro="" textlink="">
      <xdr:nvSpPr>
        <xdr:cNvPr id="2" name="pole tekstowe 1">
          <a:extLst>
            <a:ext uri="{FF2B5EF4-FFF2-40B4-BE49-F238E27FC236}">
              <a16:creationId xmlns:a16="http://schemas.microsoft.com/office/drawing/2014/main" id="{9562B4D0-F827-4E41-9F3A-FFADC8C241FB}"/>
            </a:ext>
          </a:extLst>
        </xdr:cNvPr>
        <xdr:cNvSpPr txBox="1"/>
      </xdr:nvSpPr>
      <xdr:spPr>
        <a:xfrm>
          <a:off x="0" y="632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104775</xdr:colOff>
      <xdr:row>24</xdr:row>
      <xdr:rowOff>73025</xdr:rowOff>
    </xdr:from>
    <xdr:ext cx="65" cy="172227"/>
    <xdr:sp macro="" textlink="">
      <xdr:nvSpPr>
        <xdr:cNvPr id="3" name="pole tekstowe 2">
          <a:extLst>
            <a:ext uri="{FF2B5EF4-FFF2-40B4-BE49-F238E27FC236}">
              <a16:creationId xmlns:a16="http://schemas.microsoft.com/office/drawing/2014/main" id="{AB492356-9C55-43C8-B5C5-C47E3EFBBF79}"/>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4" name="pole tekstowe 3">
          <a:extLst>
            <a:ext uri="{FF2B5EF4-FFF2-40B4-BE49-F238E27FC236}">
              <a16:creationId xmlns:a16="http://schemas.microsoft.com/office/drawing/2014/main" id="{EC6FDD7E-29C5-4D2C-9855-819B86238DE6}"/>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5" name="pole tekstowe 4">
          <a:extLst>
            <a:ext uri="{FF2B5EF4-FFF2-40B4-BE49-F238E27FC236}">
              <a16:creationId xmlns:a16="http://schemas.microsoft.com/office/drawing/2014/main" id="{9CE3C625-CE9A-4F1F-A1C5-59E477AA6062}"/>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6" name="pole tekstowe 5">
          <a:extLst>
            <a:ext uri="{FF2B5EF4-FFF2-40B4-BE49-F238E27FC236}">
              <a16:creationId xmlns:a16="http://schemas.microsoft.com/office/drawing/2014/main" id="{BDEBCE00-FCF4-4CA2-984E-1CD3E2C22829}"/>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11</xdr:col>
      <xdr:colOff>129036</xdr:colOff>
      <xdr:row>0</xdr:row>
      <xdr:rowOff>130298</xdr:rowOff>
    </xdr:from>
    <xdr:to>
      <xdr:col>20</xdr:col>
      <xdr:colOff>531090</xdr:colOff>
      <xdr:row>16</xdr:row>
      <xdr:rowOff>10721</xdr:rowOff>
    </xdr:to>
    <xdr:graphicFrame macro="">
      <xdr:nvGraphicFramePr>
        <xdr:cNvPr id="7" name="Wykres 6">
          <a:extLst>
            <a:ext uri="{FF2B5EF4-FFF2-40B4-BE49-F238E27FC236}">
              <a16:creationId xmlns:a16="http://schemas.microsoft.com/office/drawing/2014/main" id="{709A65A8-5CA0-4DAC-9617-D631F7D7A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24</xdr:row>
      <xdr:rowOff>73025</xdr:rowOff>
    </xdr:from>
    <xdr:ext cx="65" cy="172227"/>
    <xdr:sp macro="" textlink="">
      <xdr:nvSpPr>
        <xdr:cNvPr id="8" name="pole tekstowe 7">
          <a:extLst>
            <a:ext uri="{FF2B5EF4-FFF2-40B4-BE49-F238E27FC236}">
              <a16:creationId xmlns:a16="http://schemas.microsoft.com/office/drawing/2014/main" id="{92E40561-C220-4661-8E16-5A298EFB23E3}"/>
            </a:ext>
          </a:extLst>
        </xdr:cNvPr>
        <xdr:cNvSpPr txBox="1"/>
      </xdr:nvSpPr>
      <xdr:spPr>
        <a:xfrm>
          <a:off x="122650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104775</xdr:colOff>
      <xdr:row>24</xdr:row>
      <xdr:rowOff>73025</xdr:rowOff>
    </xdr:from>
    <xdr:ext cx="65" cy="172227"/>
    <xdr:sp macro="" textlink="">
      <xdr:nvSpPr>
        <xdr:cNvPr id="9" name="pole tekstowe 8">
          <a:extLst>
            <a:ext uri="{FF2B5EF4-FFF2-40B4-BE49-F238E27FC236}">
              <a16:creationId xmlns:a16="http://schemas.microsoft.com/office/drawing/2014/main" id="{2DA90482-D02B-4D06-9D48-77985FDDA057}"/>
            </a:ext>
          </a:extLst>
        </xdr:cNvPr>
        <xdr:cNvSpPr txBox="1"/>
      </xdr:nvSpPr>
      <xdr:spPr>
        <a:xfrm>
          <a:off x="132111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104775</xdr:colOff>
      <xdr:row>24</xdr:row>
      <xdr:rowOff>73025</xdr:rowOff>
    </xdr:from>
    <xdr:ext cx="65" cy="172227"/>
    <xdr:sp macro="" textlink="">
      <xdr:nvSpPr>
        <xdr:cNvPr id="10" name="pole tekstowe 9">
          <a:extLst>
            <a:ext uri="{FF2B5EF4-FFF2-40B4-BE49-F238E27FC236}">
              <a16:creationId xmlns:a16="http://schemas.microsoft.com/office/drawing/2014/main" id="{9182BA04-0A06-48B6-922C-47BCFB4F5C88}"/>
            </a:ext>
          </a:extLst>
        </xdr:cNvPr>
        <xdr:cNvSpPr txBox="1"/>
      </xdr:nvSpPr>
      <xdr:spPr>
        <a:xfrm>
          <a:off x="141573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104775</xdr:colOff>
      <xdr:row>24</xdr:row>
      <xdr:rowOff>73025</xdr:rowOff>
    </xdr:from>
    <xdr:ext cx="65" cy="172227"/>
    <xdr:sp macro="" textlink="">
      <xdr:nvSpPr>
        <xdr:cNvPr id="11" name="pole tekstowe 10">
          <a:extLst>
            <a:ext uri="{FF2B5EF4-FFF2-40B4-BE49-F238E27FC236}">
              <a16:creationId xmlns:a16="http://schemas.microsoft.com/office/drawing/2014/main" id="{A7C65456-7FD7-4AF8-A7AC-383A52128F44}"/>
            </a:ext>
          </a:extLst>
        </xdr:cNvPr>
        <xdr:cNvSpPr txBox="1"/>
      </xdr:nvSpPr>
      <xdr:spPr>
        <a:xfrm>
          <a:off x="151034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xdr:from>
      <xdr:col>20</xdr:col>
      <xdr:colOff>611472</xdr:colOff>
      <xdr:row>0</xdr:row>
      <xdr:rowOff>153291</xdr:rowOff>
    </xdr:from>
    <xdr:to>
      <xdr:col>27</xdr:col>
      <xdr:colOff>25564</xdr:colOff>
      <xdr:row>15</xdr:row>
      <xdr:rowOff>160810</xdr:rowOff>
    </xdr:to>
    <xdr:sp macro="" textlink="">
      <xdr:nvSpPr>
        <xdr:cNvPr id="12" name="pole tekstowe 11">
          <a:extLst>
            <a:ext uri="{FF2B5EF4-FFF2-40B4-BE49-F238E27FC236}">
              <a16:creationId xmlns:a16="http://schemas.microsoft.com/office/drawing/2014/main" id="{D133BB80-AB11-4E80-9741-75DC4618A0BA}"/>
            </a:ext>
          </a:extLst>
        </xdr:cNvPr>
        <xdr:cNvSpPr txBox="1"/>
      </xdr:nvSpPr>
      <xdr:spPr>
        <a:xfrm>
          <a:off x="18448622" y="153291"/>
          <a:ext cx="6037142" cy="4173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t>General remarks:</a:t>
          </a:r>
        </a:p>
        <a:p>
          <a:endParaRPr lang="pl-PL" sz="1100" b="1"/>
        </a:p>
        <a:p>
          <a:r>
            <a:rPr lang="pl-PL" sz="1100">
              <a:solidFill>
                <a:schemeClr val="dk1"/>
              </a:solidFill>
              <a:effectLst/>
              <a:latin typeface="+mn-lt"/>
              <a:ea typeface="+mn-ea"/>
              <a:cs typeface="+mn-cs"/>
            </a:rPr>
            <a:t>1. </a:t>
          </a:r>
          <a:r>
            <a:rPr lang="en-GB" sz="1100">
              <a:solidFill>
                <a:schemeClr val="dk1"/>
              </a:solidFill>
              <a:effectLst/>
              <a:latin typeface="+mn-lt"/>
              <a:ea typeface="+mn-ea"/>
              <a:cs typeface="+mn-cs"/>
            </a:rPr>
            <a:t>The spreadsheet has been designed to compare 2-</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with similar specifics.</a:t>
          </a:r>
          <a:endParaRPr lang="en-GB">
            <a:effectLst/>
          </a:endParaRPr>
        </a:p>
        <a:p>
          <a:r>
            <a:rPr lang="en-GB" sz="1100">
              <a:solidFill>
                <a:schemeClr val="dk1"/>
              </a:solidFill>
              <a:effectLst/>
              <a:latin typeface="+mn-lt"/>
              <a:ea typeface="+mn-ea"/>
              <a:cs typeface="+mn-cs"/>
            </a:rPr>
            <a:t>If you need to compare more than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two solutions are possible: dividing the set of methods into subsets of a maximum of </a:t>
          </a:r>
          <a:r>
            <a:rPr lang="pl-PL" sz="1100">
              <a:solidFill>
                <a:schemeClr val="dk1"/>
              </a:solidFill>
              <a:effectLst/>
              <a:latin typeface="+mn-lt"/>
              <a:ea typeface="+mn-ea"/>
              <a:cs typeface="+mn-cs"/>
            </a:rPr>
            <a:t>10</a:t>
          </a:r>
          <a:r>
            <a:rPr lang="en-GB" sz="1100">
              <a:solidFill>
                <a:schemeClr val="dk1"/>
              </a:solidFill>
              <a:effectLst/>
              <a:latin typeface="+mn-lt"/>
              <a:ea typeface="+mn-ea"/>
              <a:cs typeface="+mn-cs"/>
            </a:rPr>
            <a:t> methods and comparing them with each other within the subsets, or expanding the Excel spreadsheet while maintaining all the formulas (if you have any questions, please contact us by e-mail: pm.nowak@ uj.edu.pl).</a:t>
          </a:r>
          <a:endParaRPr lang="en-GB">
            <a:effectLst/>
          </a:endParaRPr>
        </a:p>
        <a:p>
          <a:endParaRPr lang="pl-PL"/>
        </a:p>
        <a:p>
          <a:r>
            <a:rPr lang="pl-PL"/>
            <a:t>2. </a:t>
          </a:r>
          <a:r>
            <a:rPr lang="en-GB"/>
            <a:t>The tables presenting the assessment results can be copied and used as pictograms. To keep formulas working properly, copying as an image is recommended.</a:t>
          </a:r>
          <a:endParaRPr lang="pl-PL"/>
        </a:p>
        <a:p>
          <a:endParaRPr lang="pl-PL"/>
        </a:p>
        <a:p>
          <a:r>
            <a:rPr lang="pl-PL"/>
            <a:t>3. </a:t>
          </a:r>
          <a:r>
            <a:rPr lang="en-GB"/>
            <a:t>The best possible score for the criterion is 100. A value of 50 means the</a:t>
          </a:r>
          <a:r>
            <a:rPr lang="pl-PL" baseline="0"/>
            <a:t> result </a:t>
          </a:r>
          <a:r>
            <a:rPr lang="en-GB"/>
            <a:t>is the same as the arithmetic mean value</a:t>
          </a:r>
          <a:r>
            <a:rPr lang="pl-PL" baseline="0"/>
            <a:t> obtained for all compared methods.</a:t>
          </a:r>
          <a:r>
            <a:rPr lang="en-GB"/>
            <a:t> </a:t>
          </a:r>
          <a:endParaRPr lang="pl-PL"/>
        </a:p>
        <a:p>
          <a:endParaRPr lang="pl-PL"/>
        </a:p>
        <a:p>
          <a:r>
            <a:rPr lang="pl-PL"/>
            <a:t>4. </a:t>
          </a:r>
          <a:r>
            <a:rPr lang="en-GB"/>
            <a:t>The worst </a:t>
          </a:r>
          <a:r>
            <a:rPr lang="pl-PL"/>
            <a:t>possible score</a:t>
          </a:r>
          <a:r>
            <a:rPr lang="pl-PL" baseline="0"/>
            <a:t> depends on the number of compared methods, in theory, it </a:t>
          </a:r>
          <a:r>
            <a:rPr lang="en-GB"/>
            <a:t>tends to 0 as the set of methods increases.</a:t>
          </a:r>
          <a:endParaRPr lang="pl-PL"/>
        </a:p>
        <a:p>
          <a:endParaRPr lang="pl-PL"/>
        </a:p>
        <a:p>
          <a:r>
            <a:rPr lang="pl-PL"/>
            <a:t>5. </a:t>
          </a:r>
          <a:r>
            <a:rPr lang="en-GB"/>
            <a:t>The model indicates which method </a:t>
          </a:r>
          <a:r>
            <a:rPr lang="pl-PL"/>
            <a:t>seems</a:t>
          </a:r>
          <a:r>
            <a:rPr lang="en-GB"/>
            <a:t> more/less green or white, and which method </a:t>
          </a:r>
          <a:r>
            <a:rPr lang="pl-PL"/>
            <a:t>seems</a:t>
          </a:r>
          <a:r>
            <a:rPr lang="en-GB"/>
            <a:t> </a:t>
          </a:r>
          <a:r>
            <a:rPr lang="pl-PL"/>
            <a:t>most</a:t>
          </a:r>
          <a:r>
            <a:rPr lang="en-GB"/>
            <a:t> green/white of all. However, the model does not indicate when the state of "being green or white" is reached; it depends on the interpretation adopted (doi: https://doi.org/10.1039/D3GC00800B)</a:t>
          </a:r>
          <a:r>
            <a:rPr lang="pl-PL"/>
            <a:t>.</a:t>
          </a:r>
          <a:r>
            <a:rPr lang="pl-PL" baseline="0"/>
            <a:t> </a:t>
          </a:r>
        </a:p>
        <a:p>
          <a:r>
            <a:rPr lang="en-GB"/>
            <a:t>To maintain linguistic purism, the recommended convention is to state only the relationship between specific methods </a:t>
          </a:r>
          <a:r>
            <a:rPr lang="pl-PL"/>
            <a:t>(more/less green than..., more/less</a:t>
          </a:r>
          <a:r>
            <a:rPr lang="pl-PL" baseline="0"/>
            <a:t> white than...), </a:t>
          </a:r>
          <a:r>
            <a:rPr lang="en-GB"/>
            <a:t>and avoid statements such as "green method", "white method", etc.</a:t>
          </a:r>
          <a:endParaRPr lang="pl-PL" sz="1100" b="1"/>
        </a:p>
      </xdr:txBody>
    </xdr:sp>
    <xdr:clientData/>
  </xdr:twoCellAnchor>
  <xdr:oneCellAnchor>
    <xdr:from>
      <xdr:col>18</xdr:col>
      <xdr:colOff>104775</xdr:colOff>
      <xdr:row>24</xdr:row>
      <xdr:rowOff>73025</xdr:rowOff>
    </xdr:from>
    <xdr:ext cx="65" cy="172227"/>
    <xdr:sp macro="" textlink="">
      <xdr:nvSpPr>
        <xdr:cNvPr id="13" name="pole tekstowe 12">
          <a:extLst>
            <a:ext uri="{FF2B5EF4-FFF2-40B4-BE49-F238E27FC236}">
              <a16:creationId xmlns:a16="http://schemas.microsoft.com/office/drawing/2014/main" id="{9061D368-350D-49D8-94E2-90ECD51D8236}"/>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104775</xdr:colOff>
      <xdr:row>24</xdr:row>
      <xdr:rowOff>73025</xdr:rowOff>
    </xdr:from>
    <xdr:ext cx="65" cy="172227"/>
    <xdr:sp macro="" textlink="">
      <xdr:nvSpPr>
        <xdr:cNvPr id="14" name="pole tekstowe 13">
          <a:extLst>
            <a:ext uri="{FF2B5EF4-FFF2-40B4-BE49-F238E27FC236}">
              <a16:creationId xmlns:a16="http://schemas.microsoft.com/office/drawing/2014/main" id="{8F13DD87-37A9-40C2-8D25-30209556B5F1}"/>
            </a:ext>
          </a:extLst>
        </xdr:cNvPr>
        <xdr:cNvSpPr txBox="1"/>
      </xdr:nvSpPr>
      <xdr:spPr>
        <a:xfrm>
          <a:off x="160496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5" name="pole tekstowe 14">
          <a:extLst>
            <a:ext uri="{FF2B5EF4-FFF2-40B4-BE49-F238E27FC236}">
              <a16:creationId xmlns:a16="http://schemas.microsoft.com/office/drawing/2014/main" id="{126FA4AC-EB51-42BF-9D94-0F4F8451033E}"/>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104775</xdr:colOff>
      <xdr:row>24</xdr:row>
      <xdr:rowOff>73025</xdr:rowOff>
    </xdr:from>
    <xdr:ext cx="65" cy="172227"/>
    <xdr:sp macro="" textlink="">
      <xdr:nvSpPr>
        <xdr:cNvPr id="16" name="pole tekstowe 15">
          <a:extLst>
            <a:ext uri="{FF2B5EF4-FFF2-40B4-BE49-F238E27FC236}">
              <a16:creationId xmlns:a16="http://schemas.microsoft.com/office/drawing/2014/main" id="{DF936B2C-E113-4CE5-8708-D60637B2D049}"/>
            </a:ext>
          </a:extLst>
        </xdr:cNvPr>
        <xdr:cNvSpPr txBox="1"/>
      </xdr:nvSpPr>
      <xdr:spPr>
        <a:xfrm>
          <a:off x="169957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7" name="pole tekstowe 16">
          <a:extLst>
            <a:ext uri="{FF2B5EF4-FFF2-40B4-BE49-F238E27FC236}">
              <a16:creationId xmlns:a16="http://schemas.microsoft.com/office/drawing/2014/main" id="{F899DCF9-A7F7-41BA-BD55-91ABD6DFB323}"/>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104775</xdr:colOff>
      <xdr:row>24</xdr:row>
      <xdr:rowOff>73025</xdr:rowOff>
    </xdr:from>
    <xdr:ext cx="65" cy="172227"/>
    <xdr:sp macro="" textlink="">
      <xdr:nvSpPr>
        <xdr:cNvPr id="18" name="pole tekstowe 17">
          <a:extLst>
            <a:ext uri="{FF2B5EF4-FFF2-40B4-BE49-F238E27FC236}">
              <a16:creationId xmlns:a16="http://schemas.microsoft.com/office/drawing/2014/main" id="{87F320E6-1C60-4185-9D19-7E5360C6785B}"/>
            </a:ext>
          </a:extLst>
        </xdr:cNvPr>
        <xdr:cNvSpPr txBox="1"/>
      </xdr:nvSpPr>
      <xdr:spPr>
        <a:xfrm>
          <a:off x="1794192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19" name="pole tekstowe 18">
          <a:extLst>
            <a:ext uri="{FF2B5EF4-FFF2-40B4-BE49-F238E27FC236}">
              <a16:creationId xmlns:a16="http://schemas.microsoft.com/office/drawing/2014/main" id="{C3829D72-AC50-48F0-B9E3-B3EFF087876F}"/>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104775</xdr:colOff>
      <xdr:row>24</xdr:row>
      <xdr:rowOff>73025</xdr:rowOff>
    </xdr:from>
    <xdr:ext cx="65" cy="172227"/>
    <xdr:sp macro="" textlink="">
      <xdr:nvSpPr>
        <xdr:cNvPr id="20" name="pole tekstowe 19">
          <a:extLst>
            <a:ext uri="{FF2B5EF4-FFF2-40B4-BE49-F238E27FC236}">
              <a16:creationId xmlns:a16="http://schemas.microsoft.com/office/drawing/2014/main" id="{90C81D0D-480D-45F0-B146-0658EFC8D0C0}"/>
            </a:ext>
          </a:extLst>
        </xdr:cNvPr>
        <xdr:cNvSpPr txBox="1"/>
      </xdr:nvSpPr>
      <xdr:spPr>
        <a:xfrm>
          <a:off x="18888075"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1" name="pole tekstowe 20">
          <a:extLst>
            <a:ext uri="{FF2B5EF4-FFF2-40B4-BE49-F238E27FC236}">
              <a16:creationId xmlns:a16="http://schemas.microsoft.com/office/drawing/2014/main" id="{B429704C-7308-40D7-9006-F612282EF87F}"/>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0</xdr:colOff>
      <xdr:row>24</xdr:row>
      <xdr:rowOff>73025</xdr:rowOff>
    </xdr:from>
    <xdr:ext cx="65" cy="172227"/>
    <xdr:sp macro="" textlink="">
      <xdr:nvSpPr>
        <xdr:cNvPr id="22" name="pole tekstowe 21">
          <a:extLst>
            <a:ext uri="{FF2B5EF4-FFF2-40B4-BE49-F238E27FC236}">
              <a16:creationId xmlns:a16="http://schemas.microsoft.com/office/drawing/2014/main" id="{06EEFA37-29C6-41B5-BE9F-3FAAA181AC9F}"/>
            </a:ext>
          </a:extLst>
        </xdr:cNvPr>
        <xdr:cNvSpPr txBox="1"/>
      </xdr:nvSpPr>
      <xdr:spPr>
        <a:xfrm>
          <a:off x="19729450" y="6137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17" Type="http://schemas.openxmlformats.org/officeDocument/2006/relationships/hyperlink" Target="https://sds.chemicalsafety.com/sds/pda/msds/getpdf.ashx?action=msdsdocument&amp;auth=200C200C200C200C2008207A200D2078200C200C200C200C200C200C200C200C200C2008&amp;param1=ZmRwLjFfMzE5Nzg1MDNORQ==&amp;unique=1676993046&amp;session=23742bc2319efd3fb56ee581bcf57170&amp;hostname=139.28.41.7" TargetMode="External"/><Relationship Id="rId299" Type="http://schemas.openxmlformats.org/officeDocument/2006/relationships/hyperlink" Target="https://sds.chemicalsafety.com/sds/pda/msds/getpdf.ashx?action=msdsdocument&amp;auth=200C200C200C200C2008207A200D2078200C200C200C200C200C200C200C200C200C2008&amp;param1=ZmRwLjFfODMzMjAzMTNORQ==&amp;unique=1677533034&amp;session=f99c59d06bf130d9b71feb3ce96b8ec3&amp;hostname=139.28.41.7" TargetMode="External"/><Relationship Id="rId21" Type="http://schemas.openxmlformats.org/officeDocument/2006/relationships/hyperlink" Target="https://sds.chemicalsafety.com/sds/pda/msds/getpdf.ashx?action=msdsdocument&amp;auth=200C200C200C200C2008207A200D2078200C200C200C200C200C200C200C200C200C2008&amp;param1=ZmRwLjFfMzY1NTEzMTNORQ==&amp;unique=1676975528&amp;session=23742bc2319efd3fb56ee581bcf57170&amp;hostname=139.28.41.7" TargetMode="External"/><Relationship Id="rId63" Type="http://schemas.openxmlformats.org/officeDocument/2006/relationships/hyperlink" Target="https://sds.chemicalsafety.com/sds/pda/msds/getpdf.ashx?action=msdsdocument&amp;auth=200C200C200C200C2008207A200D2078200C200C200C200C200C200C200C200C200C2008&amp;param1=ZmRwLjFfNjA5ODMzMjNORQ==&amp;unique=1677008511&amp;session=7e72ee6b9a74e6f21cae92cd484df72a&amp;hostname=78.8.217.118" TargetMode="External"/><Relationship Id="rId159" Type="http://schemas.openxmlformats.org/officeDocument/2006/relationships/hyperlink" Target="https://sds.chemicalsafety.com/sds/pda/msds/getpdf.ashx?action=msdsdocument&amp;auth=200C200C200C200C2008207A200D2078200C200C200C200C200C200C200C200C200C2008&amp;param1=ZmRwLjJfMDMwNTgxMjNORQ==&amp;unique=1677108749&amp;session=6ea14deee4aa445e7572ca8b582550dc&amp;hostname=139.28.41.7" TargetMode="External"/><Relationship Id="rId324" Type="http://schemas.openxmlformats.org/officeDocument/2006/relationships/hyperlink" Target="https://sds.chemicalsafety.com/sds/pda/msds/getpdf.ashx?action=msdsdocument&amp;auth=200C200C200C200C2008207A200D2078200C200C200C200C200C200C200C200C200C2008&amp;param1=ZmRwLjFfMzE0MDYwMDNORQ==&amp;unique=1677581007&amp;session=2769514b688cb754cd0d8f1507d36947&amp;hostname=139.28.41.7" TargetMode="External"/><Relationship Id="rId366" Type="http://schemas.openxmlformats.org/officeDocument/2006/relationships/hyperlink" Target="https://sds.chemicalsafety.com/sds/pda/msds/getpdf.ashx?action=msdsdocument&amp;auth=200C200C200C200C2008207A200D2078200C200C200C200C200C200C200C200C200C2008&amp;param1=ZmRwLjJfMDkzMDAzMTNORQ==&amp;unique=1677959369&amp;session=0e1da735f43fe643971f4dc37256385c&amp;hostname=78.8.217.118" TargetMode="External"/><Relationship Id="rId170" Type="http://schemas.openxmlformats.org/officeDocument/2006/relationships/hyperlink" Target="https://sds.chemicalsafety.com/sds/pda/msds/getpdf.ashx?action=msdsdocument&amp;auth=200C200C200C200C2008207A200D2078200C200C200C200C200C200C200C200C200C2008&amp;param1=ZmRwLjFfNzA2MzgxMjNORQ==&amp;unique=1677150163&amp;session=10158fc67466c96792c3f504b6473b73&amp;hostname=139.28.41.7" TargetMode="External"/><Relationship Id="rId226" Type="http://schemas.openxmlformats.org/officeDocument/2006/relationships/hyperlink" Target="https://sds.chemicalsafety.com/sds/pda/msds/getpdf.ashx?action=msdsdocument&amp;auth=200C200C200C200C2008207A200D2078200C200C200C200C200C200C200C200C200C2008&amp;param1=ZmRwLjFfMzg3NzQxMDNORQ==&amp;unique=1677014467&amp;session=7e72ee6b9a74e6f21cae92cd484df72a&amp;hostname=78.8.217.118" TargetMode="External"/><Relationship Id="rId268" Type="http://schemas.openxmlformats.org/officeDocument/2006/relationships/hyperlink" Target="https://sds.chemicalsafety.com/sds/pda/msds/getpdf.ashx?action=msdsdocument&amp;auth=200C200C200C200C2008207A200D2078200C200C200C200C200C200C200C200C200C2008&amp;param1=ZmRwLjFfMzg2Nzg1MDNORQ==&amp;unique=1677160867&amp;session=6365fb7a9edc69f8e4517c7c8da680ed&amp;hostname=78.8.217.118" TargetMode="External"/><Relationship Id="rId32" Type="http://schemas.openxmlformats.org/officeDocument/2006/relationships/hyperlink" Target="https://sds.chemicalsafety.com/sds/pda/msds/getpdf.ashx?action=msdsdocument&amp;auth=200C200C200C200C2008207A200D2078200C200C200C200C200C200C200C200C200C2008&amp;param1=ZmRwLjFfODg5MzkyMTNORQ==&amp;unique=1676990785&amp;session=23742bc2319efd3fb56ee581bcf57170&amp;hostname=139.28.41.7" TargetMode="External"/><Relationship Id="rId74" Type="http://schemas.openxmlformats.org/officeDocument/2006/relationships/hyperlink" Target="https://sds.chemicalsafety.com/sds/pda/msds/getpdf.ashx?action=msdsdocument&amp;auth=200C200C200C200C2008207A200D2078200C200C200C200C200C200C200C200C200C2008&amp;param1=ZmRwLjFfNjYxNjgxMjNORQ==&amp;unique=1676925701&amp;session=557fdb86592034636826dc01208cc657&amp;hostname=139.28.41.7" TargetMode="External"/><Relationship Id="rId128" Type="http://schemas.openxmlformats.org/officeDocument/2006/relationships/hyperlink" Target="https://sds.chemicalsafety.com/sds/pda/msds/getpdf.ashx?action=msdsdocument&amp;auth=200C200C200C200C2008207A200D2078200C200C200C200C200C200C200C200C200C2008&amp;param1=ZmRwLjFfODM1NTkyMTNORQ==&amp;unique=1677065503&amp;session=21623f89b354e08589e0ade18e06e2bb&amp;hostname=139.28.41.7" TargetMode="External"/><Relationship Id="rId335" Type="http://schemas.openxmlformats.org/officeDocument/2006/relationships/hyperlink" Target="https://sds.chemicalsafety.com/sds/pda/msds/getpdf.ashx?action=msdsdocument&amp;auth=200C200C200C200C2008207A200D2078200C200C200C200C200C200C200C200C200C2008&amp;param1=ZmRwLjFfODczMTYxMTNORQ==&amp;unique=1677581999&amp;session=2769514b688cb754cd0d8f1507d36947&amp;hostname=139.28.41.7" TargetMode="External"/><Relationship Id="rId377" Type="http://schemas.openxmlformats.org/officeDocument/2006/relationships/hyperlink" Target="https://sds.chemicalsafety.com/sds/pda/msds/getpdf.ashx?action=msdsdocument&amp;auth=200C200C200C200C2008207A200D2078200C200C200C200C200C200C200C200C200C2008&amp;param1=ZmRwLjFfNjM1Njk1MDNORQ==&amp;unique=1677583734&amp;session=2769514b688cb754cd0d8f1507d36947&amp;hostname=139.28.41.7" TargetMode="External"/><Relationship Id="rId5" Type="http://schemas.openxmlformats.org/officeDocument/2006/relationships/hyperlink" Target="https://sds.chemicalsafety.com/sds/pda/msds/getpdf.ashx?action=msdsdocument&amp;auth=200C200C200C200C2008207A200D2078200C200C200C200C200C200C200C200C200C2008&amp;param1=ZmRwLjFfMjgxNjIyMjNORQ==&amp;unique=1677007250&amp;session=7e72ee6b9a74e6f21cae92cd484df72a&amp;hostname=78.8.217.118" TargetMode="External"/><Relationship Id="rId181" Type="http://schemas.openxmlformats.org/officeDocument/2006/relationships/hyperlink" Target="https://sds.chemicalsafety.com/sds/pda/msds/getpdf.ashx?action=msdsdocument&amp;auth=200C200C200C200C2008207A200D2078200C200C200C200C200C200C200C200C200C2008&amp;param1=ZmRwLjFfMDkyOTkyMTNORQ==&amp;unique=1677152098&amp;session=10158fc67466c96792c3f504b6473b73&amp;hostname=139.28.41.7" TargetMode="External"/><Relationship Id="rId237" Type="http://schemas.openxmlformats.org/officeDocument/2006/relationships/hyperlink" Target="https://sds.chemicalsafety.com/sds/pda/msds/getpdf.ashx?action=msdsdocument&amp;auth=200C200C200C200C2008207A200D2078200C200C200C200C200C200C200C200C200C2008&amp;param1=ZmRwLjFfMDAzNTI2MDNORQ==&amp;unique=1677013534&amp;session=7e72ee6b9a74e6f21cae92cd484df72a&amp;hostname=78.8.217.118" TargetMode="External"/><Relationship Id="rId279" Type="http://schemas.openxmlformats.org/officeDocument/2006/relationships/hyperlink" Target="https://sds.chemicalsafety.com/sds/pda/msds/getpdf.ashx?action=msdsdocument&amp;auth=200C200C200C200C2008207A200D2078200C200C200C200C200C200C200C200C200C2008&amp;param1=ZmRwLjFfNjc3NTUxMTNORQ==&amp;unique=1677498199&amp;session=49305c2cf7bf8e5ab1ba6b83c8fc70df&amp;hostname=139.28.41.7" TargetMode="External"/><Relationship Id="rId43" Type="http://schemas.openxmlformats.org/officeDocument/2006/relationships/hyperlink" Target="https://sds.chemicalsafety.com/sds/pda/msds/getpdf.ashx?action=msdsdocument&amp;auth=200C200C200C200C2008207A200D2078200C200C200C200C200C200C200C200C200C2008&amp;param1=ZmRwLjFfNjIzNDgwMDNORQ==&amp;unique=1676926351&amp;session=9c1a704466e3bae6447bfa7b329f5889&amp;hostname=78.8.217.118" TargetMode="External"/><Relationship Id="rId139" Type="http://schemas.openxmlformats.org/officeDocument/2006/relationships/hyperlink" Target="https://sds.chemicalsafety.com/sds/pda/msds/getpdf.ashx?action=msdsdocument&amp;auth=200C200C200C200C2008207A200D2078200C200C200C200C200C200C200C200C200C2008&amp;param1=ZmRwLjFfMTY1MzgxMjNORQ==&amp;unique=1677071302&amp;session=6ea14deee4aa445e7572ca8b582550dc&amp;hostname=139.28.41.7" TargetMode="External"/><Relationship Id="rId290" Type="http://schemas.openxmlformats.org/officeDocument/2006/relationships/hyperlink" Target="https://sds.chemicalsafety.com/sds/pda/msds/getpdf.ashx?action=msdsdocument&amp;auth=200C200C200C200C2008207A200D2078200C200C200C200C200C200C200C200C200C2008&amp;param1=ZmRwLjFfMzYwOTUwMDNORQ==&amp;unique=1677500884&amp;session=49305c2cf7bf8e5ab1ba6b83c8fc70df&amp;hostname=139.28.41.7" TargetMode="External"/><Relationship Id="rId304" Type="http://schemas.openxmlformats.org/officeDocument/2006/relationships/hyperlink" Target="https://sds.chemicalsafety.com/sds/pda/msds/getpdf.ashx?action=msdsdocument&amp;auth=200C200C200C200C2008207A200D2078200C200C200C200C200C200C200C200C200C2008&amp;param1=ZmRwLjFfNjY2MjgwMDNORQ==&amp;unique=1677533648&amp;session=f99c59d06bf130d9b71feb3ce96b8ec3&amp;hostname=139.28.41.7" TargetMode="External"/><Relationship Id="rId346" Type="http://schemas.openxmlformats.org/officeDocument/2006/relationships/hyperlink" Target="https://sds.chemicalsafety.com/sds/pda/msds/getpdf.ashx?action=msdsdocument&amp;auth=200C200C200C200C2008207A200D2078200C200C200C200C200C200C200C200C200C2008&amp;param1=ZmRwLjFfNzMxMTcxMTNORQ==&amp;unique=1677620594&amp;session=2769514b688cb754cd0d8f1507d36947&amp;hostname=139.28.41.7" TargetMode="External"/><Relationship Id="rId85" Type="http://schemas.openxmlformats.org/officeDocument/2006/relationships/hyperlink" Target="https://sds.chemicalsafety.com/sds/pda/msds/getpdf.ashx?action=msdsdocument&amp;auth=200C200C200C200C2008207A200D2078200C200C200C200C200C200C200C200C200C2008&amp;param1=ZmRwLjFfNDkwNzM2MDNORQ==&amp;unique=1676930917&amp;session=557fdb86592034636826dc01208cc657&amp;hostname=139.28.41.7" TargetMode="External"/><Relationship Id="rId150" Type="http://schemas.openxmlformats.org/officeDocument/2006/relationships/hyperlink" Target="https://sds.chemicalsafety.com/sds/pda/msds/getpdf.ashx?action=msdsdocument&amp;auth=200C200C200C200C2008207A200D2078200C200C200C200C200C200C200C200C200C2008&amp;param1=ZmRwLjFfOTA1MjkxMDNORQ==&amp;unique=1677073019&amp;session=6ea14deee4aa445e7572ca8b582550dc&amp;hostname=139.28.41.7" TargetMode="External"/><Relationship Id="rId192" Type="http://schemas.openxmlformats.org/officeDocument/2006/relationships/hyperlink" Target="https://sds.chemicalsafety.com/sds/pda/msds/getpdf.ashx?action=msdsdocument&amp;auth=200C200C200C200C2008207A200D2078200C200C200C200C200C200C200C200C200C2008&amp;param1=ZmRwLjFfNzk1NTQ1MjNORQ==&amp;unique=1677156383&amp;session=10158fc67466c96792c3f504b6473b73&amp;hostname=139.28.41.7" TargetMode="External"/><Relationship Id="rId206" Type="http://schemas.openxmlformats.org/officeDocument/2006/relationships/hyperlink" Target="https://sds.chemicalsafety.com/sds/pda/msds/getpdf.ashx?action=msdsdocument&amp;auth=200C200C200C200C2008207A200D2078200C200C200C200C200C200C200C200C200C2008&amp;param1=ZmRwLjFfODcyOTkyMTNORQ==&amp;unique=1677165839&amp;session=10158fc67466c96792c3f504b6473b73&amp;hostname=139.28.41.7" TargetMode="External"/><Relationship Id="rId248" Type="http://schemas.openxmlformats.org/officeDocument/2006/relationships/hyperlink" Target="https://sds.chemicalsafety.com/sds/pda/msds/getpdf.ashx?action=msdsdocument&amp;auth=200C200C200C200C2008207A200D2078200C200C200C200C200C200C200C200C200C2008&amp;param1=ZmRwLjFfMDkwOTAzMTNORQ==&amp;unique=1677019984&amp;session=7e72ee6b9a74e6f21cae92cd484df72a&amp;hostname=78.8.217.118" TargetMode="External"/><Relationship Id="rId12" Type="http://schemas.openxmlformats.org/officeDocument/2006/relationships/hyperlink" Target="https://sds.chemicalsafety.com/sds/pda/msds/getpdf.ashx?action=msdsdocument&amp;auth=200C200C200C200C2008207A200D2078200C200C200C200C200C200C200C200C200C2008&amp;param1=ZmRwLjFfNTkzNjYwMDNORQ==&amp;unique=1677008927&amp;session=7e72ee6b9a74e6f21cae92cd484df72a&amp;hostname=78.8.217.118" TargetMode="External"/><Relationship Id="rId108" Type="http://schemas.openxmlformats.org/officeDocument/2006/relationships/hyperlink" Target="https://sds.chemicalsafety.com/sds/pda/msds/getpdf.ashx?action=msdsdocument&amp;auth=200C200C200C200C2008207A200D2078200C200C200C200C200C200C200C200C200C2008&amp;param1=ZmRwLjFfMjY3MzUwMDNORQ==&amp;unique=1676981955&amp;session=23742bc2319efd3fb56ee581bcf57170&amp;hostname=139.28.41.7" TargetMode="External"/><Relationship Id="rId315" Type="http://schemas.openxmlformats.org/officeDocument/2006/relationships/hyperlink" Target="https://sds.chemicalsafety.com/sds/pda/msds/getpdf.ashx?action=msdsdocument&amp;auth=200C200C200C200C2008207A200D2078200C200C200C200C200C200C200C200C200C2008&amp;param1=ZmRwLjFfNTk5MTcwMDNORQ==&amp;unique=1677535506&amp;session=f99c59d06bf130d9b71feb3ce96b8ec3&amp;hostname=139.28.41.7" TargetMode="External"/><Relationship Id="rId357" Type="http://schemas.openxmlformats.org/officeDocument/2006/relationships/hyperlink" Target="https://sds.chemicalsafety.com/sds/pda/msds/getpdf.ashx?action=msdsdocument&amp;auth=200C200C200C200C2008207A200D2078200C200C200C200C200C200C200C200C200C2008&amp;param1=ZmRwLjFfNzYwMjgwMDNORQ==&amp;unique=1677668332&amp;session=cee9c3e3124a7c78e3d61a62e6a5f1a2&amp;hostname=139.28.41.7" TargetMode="External"/><Relationship Id="rId54" Type="http://schemas.openxmlformats.org/officeDocument/2006/relationships/hyperlink" Target="https://sds.chemicalsafety.com/sds/pda/msds/getpdf.ashx?action=msdsdocument&amp;auth=200C200C200C200C2008207A200D2078200C200C200C200C200C200C200C200C200C2008&amp;param1=ZmRwLjFfNjA5NjQ1MjNORQ==&amp;unique=1676930787&amp;session=9c1a704466e3bae6447bfa7b329f5889&amp;hostname=78.8.217.118" TargetMode="External"/><Relationship Id="rId96" Type="http://schemas.openxmlformats.org/officeDocument/2006/relationships/hyperlink" Target="https://sds.chemicalsafety.com/sds/pda/msds/getpdf.ashx?action=msdsdocument&amp;auth=200C200C200C200C2008207A200D2078200C200C200C200C200C200C200C200C200C2008&amp;param1=ZmRwLjFfODI1MjkxMDNORQ==&amp;unique=1676976244&amp;session=23742bc2319efd3fb56ee581bcf57170&amp;hostname=139.28.41.7" TargetMode="External"/><Relationship Id="rId161" Type="http://schemas.openxmlformats.org/officeDocument/2006/relationships/hyperlink" Target="https://sds.chemicalsafety.com/sds/pda/msds/getpdf.ashx?action=msdsdocument&amp;auth=200C200C200C200C2008207A200D2078200C200C200C200C200C200C200C200C200C2008&amp;param1=ZmRwLjFfMTE4MTkxMDNORQ==&amp;unique=1677108996&amp;session=6ea14deee4aa445e7572ca8b582550dc&amp;hostname=139.28.41.7" TargetMode="External"/><Relationship Id="rId217" Type="http://schemas.openxmlformats.org/officeDocument/2006/relationships/hyperlink" Target="https://sds.chemicalsafety.com/sds/pda/msds/getpdf.ashx?action=msdsdocument&amp;auth=200C200C200C200C2008207A200D2078200C200C200C200C200C200C200C200C200C2008&amp;param1=ZmRwLjJfNDYxNTgxMjNORQ==&amp;unique=1676980233&amp;session=23742bc2319efd3fb56ee581bcf57170&amp;hostname=139.28.41.7" TargetMode="External"/><Relationship Id="rId259" Type="http://schemas.openxmlformats.org/officeDocument/2006/relationships/hyperlink" Target="https://sds.chemicalsafety.com/sds/pda/msds/getpdf.ashx?action=msdsdocument&amp;auth=200C200C200C200C2008207A200D2078200C200C200C200C200C200C200C200C200C2008&amp;param1=ZmRwLjFfOTc0NjAzMTNORQ==&amp;unique=1677158568&amp;session=6365fb7a9edc69f8e4517c7c8da680ed&amp;hostname=78.8.217.118" TargetMode="External"/><Relationship Id="rId23" Type="http://schemas.openxmlformats.org/officeDocument/2006/relationships/hyperlink" Target="https://sds.chemicalsafety.com/sds/pda/msds/getpdf.ashx?action=msdsdocument&amp;auth=200C200C200C200C2008207A200D2078200C200C200C200C200C200C200C200C200C2008&amp;param1=ZmRwLjFfMTMyMDkyMTNORQ==&amp;unique=1676976590&amp;session=23742bc2319efd3fb56ee581bcf57170&amp;hostname=139.28.41.7" TargetMode="External"/><Relationship Id="rId119" Type="http://schemas.openxmlformats.org/officeDocument/2006/relationships/hyperlink" Target="https://sds.chemicalsafety.com/sds/pda/msds/getpdf.ashx?action=msdsdocument&amp;auth=200C200C200C200C2008207A200D2078200C200C200C200C200C200C200C200C200C2008&amp;param1=ZmRwLjFfNDQ0Njk1MDNORQ==&amp;unique=1676993697&amp;session=23742bc2319efd3fb56ee581bcf57170&amp;hostname=139.28.41.7" TargetMode="External"/><Relationship Id="rId270" Type="http://schemas.openxmlformats.org/officeDocument/2006/relationships/hyperlink" Target="https://sds.chemicalsafety.com/sds/pda/msds/getpdf.ashx?action=msdsdocument&amp;auth=200C200C200C200C2008207A200D2078200C200C200C200C200C200C200C200C200C2008&amp;param1=ZmRwLjFfNzMxODQ1MjNORQ==&amp;unique=1677160917&amp;session=6365fb7a9edc69f8e4517c7c8da680ed&amp;hostname=78.8.217.118" TargetMode="External"/><Relationship Id="rId326" Type="http://schemas.openxmlformats.org/officeDocument/2006/relationships/hyperlink" Target="https://sds.chemicalsafety.com/sds/pda/msds/getpdf.ashx?action=msdsdocument&amp;auth=200C200C200C200C2008207A200D2078200C200C200C200C200C200C200C200C200C2008&amp;param1=ZmRwLjFfMDUzOTUxMTNORQ==&amp;unique=1677581168&amp;session=2769514b688cb754cd0d8f1507d36947&amp;hostname=139.28.41.7" TargetMode="External"/><Relationship Id="rId65" Type="http://schemas.openxmlformats.org/officeDocument/2006/relationships/hyperlink" Target="https://sds.chemicalsafety.com/sds/pda/msds/getpdf.ashx?action=msdsdocument&amp;auth=200C200C200C200C2008207A200D2078200C200C200C200C200C200C200C200C200C2008&amp;param1=ZmRwLjJfNDI2MDQxMjNORQ==&amp;unique=1677009224&amp;session=7e72ee6b9a74e6f21cae92cd484df72a&amp;hostname=78.8.217.118" TargetMode="External"/><Relationship Id="rId130" Type="http://schemas.openxmlformats.org/officeDocument/2006/relationships/hyperlink" Target="https://sds.chemicalsafety.com/sds/pda/msds/getpdf.ashx?action=msdsdocument&amp;auth=200C200C200C200C2008207A200D2078200C200C200C200C200C200C200C200C200C2008&amp;param1=ZmRwLjFfNjU4MzMwMDNORQ==&amp;unique=1677066174&amp;session=21623f89b354e08589e0ade18e06e2bb&amp;hostname=139.28.41.7" TargetMode="External"/><Relationship Id="rId368" Type="http://schemas.openxmlformats.org/officeDocument/2006/relationships/hyperlink" Target="https://sds.chemicalsafety.com/sds/pda/msds/getpdf.ashx?action=msdsdocument&amp;auth=200C200C200C200C2008207A200D2078200C200C200C200C200C200C200C200C200C2008&amp;param1=ZmRwLjFfNzIzMDQxMTNORQ==&amp;unique=1677965282&amp;session=0e1da735f43fe643971f4dc37256385c&amp;hostname=78.8.217.118" TargetMode="External"/><Relationship Id="rId172" Type="http://schemas.openxmlformats.org/officeDocument/2006/relationships/hyperlink" Target="https://sds.chemicalsafety.com/sds/pda/msds/getpdf.ashx?action=msdsdocument&amp;auth=200C200C200C200C2008207A200D2078200C200C200C200C200C200C200C200C200C2008&amp;param1=ZmRwLjFfMjI2Nzg1MDNORQ==&amp;unique=1677150432&amp;session=10158fc67466c96792c3f504b6473b73&amp;hostname=139.28.41.7" TargetMode="External"/><Relationship Id="rId228" Type="http://schemas.openxmlformats.org/officeDocument/2006/relationships/hyperlink" Target="https://sds.chemicalsafety.com/sds/pda/msds/getpdf.ashx?action=msdsdocument&amp;auth=200C200C200C200C2008207A200D2078200C200C200C200C200C200C200C200C200C2008&amp;param1=ZmRwLjFfOTU0NTAzMTNORQ==&amp;unique=1677014570&amp;session=7e72ee6b9a74e6f21cae92cd484df72a&amp;hostname=78.8.217.118" TargetMode="External"/><Relationship Id="rId281" Type="http://schemas.openxmlformats.org/officeDocument/2006/relationships/hyperlink" Target="https://sds.chemicalsafety.com/sds/pda/msds/getpdf.ashx?action=msdsdocument&amp;auth=200C200C200C200C2008207A200D2078200C200C200C200C200C200C200C200C200C2008&amp;param1=ZmRwLjFfNTQxMzIxMTNORQ==&amp;unique=1677498663&amp;session=49305c2cf7bf8e5ab1ba6b83c8fc70df&amp;hostname=139.28.41.7" TargetMode="External"/><Relationship Id="rId337" Type="http://schemas.openxmlformats.org/officeDocument/2006/relationships/hyperlink" Target="https://sds.chemicalsafety.com/sds/pda/msds/getpdf.ashx?action=msdsdocument&amp;auth=200C200C200C200C2008207A200D2078200C200C200C200C200C200C200C200C200C2008&amp;param1=ZmRwLjFfMTY4MDAzMTNORQ==&amp;unique=1677582164&amp;session=2769514b688cb754cd0d8f1507d36947&amp;hostname=139.28.41.7" TargetMode="External"/><Relationship Id="rId34" Type="http://schemas.openxmlformats.org/officeDocument/2006/relationships/hyperlink" Target="https://sds.chemicalsafety.com/sds/pda/msds/getpdf.ashx?action=msdsdocument&amp;auth=200C200C200C200C2008207A200D2078200C200C200C200C200C200C200C200C200C2008&amp;param1=ZmRwLjFfNzA2NTkyMTNORQ==&amp;unique=1676992769&amp;session=23742bc2319efd3fb56ee581bcf57170&amp;hostname=139.28.41.7" TargetMode="External"/><Relationship Id="rId76" Type="http://schemas.openxmlformats.org/officeDocument/2006/relationships/hyperlink" Target="https://sds.chemicalsafety.com/sds/pda/msds/getpdf.ashx?action=msdsdocument&amp;auth=200C200C200C200C2008207A200D2078200C200C200C200C200C200C200C200C200C2008&amp;param1=ZmRwLjFfNTk4NjgyMjNORQ==&amp;unique=1676927414&amp;session=557fdb86592034636826dc01208cc657&amp;hostname=139.28.41.7" TargetMode="External"/><Relationship Id="rId141" Type="http://schemas.openxmlformats.org/officeDocument/2006/relationships/hyperlink" Target="https://sds.chemicalsafety.com/sds/pda/msds/getpdf.ashx?action=msdsdocument&amp;auth=200C200C200C200C2008207A200D2078200C200C200C200C200C200C200C200C200C2008&amp;param1=ZmRwLjFfMDQyMDAzMTNORQ==&amp;unique=1677071551&amp;session=6ea14deee4aa445e7572ca8b582550dc&amp;hostname=139.28.41.7" TargetMode="External"/><Relationship Id="rId379" Type="http://schemas.openxmlformats.org/officeDocument/2006/relationships/hyperlink" Target="https://sds.chemicalsafety.com/sds/pda/msds/getpdf.ashx?action=msdsdocument&amp;auth=200C200C200C200C2008207A200D2078200C200C200C200C200C200C200C200C200C2008&amp;param1=ZmRwLjFfODg1NDgxMjNORQ==&amp;unique=1677535264&amp;session=f99c59d06bf130d9b71feb3ce96b8ec3&amp;hostname=139.28.41.7" TargetMode="External"/><Relationship Id="rId7" Type="http://schemas.openxmlformats.org/officeDocument/2006/relationships/hyperlink" Target="https://sds.chemicalsafety.com/sds/pda/msds/getpdf.ashx?action=msdsdocument&amp;auth=200C200C200C200C2008207A200D2078200C200C200C200C200C200C200C200C200C2008&amp;param1=ZmRwLjFfMTMxMzAzMTNORQ==&amp;unique=1677007270&amp;session=7e72ee6b9a74e6f21cae92cd484df72a&amp;hostname=78.8.217.118" TargetMode="External"/><Relationship Id="rId183" Type="http://schemas.openxmlformats.org/officeDocument/2006/relationships/hyperlink" Target="https://sds.chemicalsafety.com/sds/pda/msds/getpdf.ashx?action=msdsdocument&amp;auth=200C200C200C200C2008207A200D2078200C200C200C200C200C200C200C200C200C2008&amp;param1=ZmRwLjFfNzEyOTkyMTNORQ==&amp;unique=1677152576&amp;session=10158fc67466c96792c3f504b6473b73&amp;hostname=139.28.41.7" TargetMode="External"/><Relationship Id="rId239" Type="http://schemas.openxmlformats.org/officeDocument/2006/relationships/hyperlink" Target="https://sds.chemicalsafety.com/sds/pda/msds/getpdf.ashx?action=msdsdocument&amp;auth=200C200C200C200C2008207A200D2078200C200C200C200C200C200C200C200C200C2008&amp;param1=ZmRwLjFfMDk5OTEyMjNORQ==&amp;unique=1677018958&amp;session=7e72ee6b9a74e6f21cae92cd484df72a&amp;hostname=78.8.217.118" TargetMode="External"/><Relationship Id="rId250" Type="http://schemas.openxmlformats.org/officeDocument/2006/relationships/hyperlink" Target="https://sds.chemicalsafety.com/sds/pda/msds/getpdf.ashx?action=msdsdocument&amp;auth=200C200C200C200C2008207A200D2078200C200C200C200C200C200C200C200C200C2008&amp;param1=ZmRwLjFfOTA0ODAzMTNORQ==&amp;unique=1677020434&amp;session=7e72ee6b9a74e6f21cae92cd484df72a&amp;hostname=78.8.217.118" TargetMode="External"/><Relationship Id="rId292" Type="http://schemas.openxmlformats.org/officeDocument/2006/relationships/hyperlink" Target="https://sds.chemicalsafety.com/sds/pda/msds/getpdf.ashx?action=msdsdocument&amp;auth=200C200C200C200C2008207A200D2078200C200C200C200C200C200C200C200C200C2008&amp;param1=ZmRwLjFfODUxNzkyMTNORQ==&amp;unique=1677529999&amp;session=196cbe312fdaa5177aa60b1a0780f7ae&amp;hostname=78.8.217.118" TargetMode="External"/><Relationship Id="rId306" Type="http://schemas.openxmlformats.org/officeDocument/2006/relationships/hyperlink" Target="https://sds.chemicalsafety.com/sds/pda/msds/getpdf.ashx?action=msdsdocument&amp;auth=200C200C200C200C2008207A200D2078200C200C200C200C200C200C200C200C200C2008&amp;param1=ZmRwLjFfNzQ3NjgxMjNORQ==&amp;unique=1677533913&amp;session=f99c59d06bf130d9b71feb3ce96b8ec3&amp;hostname=139.28.41.7" TargetMode="External"/><Relationship Id="rId45" Type="http://schemas.openxmlformats.org/officeDocument/2006/relationships/hyperlink" Target="https://sds.chemicalsafety.com/sds/pda/msds/getpdf.ashx?action=msdsdocument&amp;auth=200C200C200C200C2008207A200D2078200C200C200C200C200C200C200C200C200C2008&amp;param1=ZmRwLjFfMzMzMTAzMTNORQ==&amp;unique=1676926825&amp;session=9c1a704466e3bae6447bfa7b329f5889&amp;hostname=78.8.217.118" TargetMode="External"/><Relationship Id="rId87" Type="http://schemas.openxmlformats.org/officeDocument/2006/relationships/hyperlink" Target="https://sds.chemicalsafety.com/sds/pda/msds/getpdf.ashx?action=msdsdocument&amp;auth=200C200C200C200C2008207A200D2078200C200C200C200C200C200C200C200C200C2008&amp;param1=ZmRwLjJfMTY2MjMwMDNORQ==&amp;unique=1676931814&amp;session=557fdb86592034636826dc01208cc657&amp;hostname=139.28.41.7" TargetMode="External"/><Relationship Id="rId110" Type="http://schemas.openxmlformats.org/officeDocument/2006/relationships/hyperlink" Target="https://sds.chemicalsafety.com/sds/pda/msds/getpdf.ashx?action=msdsdocument&amp;auth=200C200C200C200C2008207A200D2078200C200C200C200C200C200C200C200C200C2008&amp;param1=ZmRwLjFfMzMxMTQxMDNORQ==&amp;unique=1676982296&amp;session=23742bc2319efd3fb56ee581bcf57170&amp;hostname=139.28.41.7" TargetMode="External"/><Relationship Id="rId348" Type="http://schemas.openxmlformats.org/officeDocument/2006/relationships/hyperlink" Target="https://sds.chemicalsafety.com/sds/pda/msds/getpdf.ashx?action=msdsdocument&amp;auth=200C200C200C200C2008207A200D2078200C200C200C200C200C200C200C200C200C2008&amp;param1=ZmRwLjFfNDk2MzgxMjNORQ==&amp;unique=1676931271&amp;session=557fdb86592034636826dc01208cc657&amp;hostname=139.28.41.7" TargetMode="External"/><Relationship Id="rId152" Type="http://schemas.openxmlformats.org/officeDocument/2006/relationships/hyperlink" Target="https://sds.chemicalsafety.com/sds/pda/msds/getpdf.ashx?action=msdsdocument&amp;auth=200C200C200C200C2008207A200D2078200C200C200C200C200C200C200C200C200C2008&amp;param1=ZmRwLjFfMjg3ODkyMTNORQ==&amp;unique=1677073335&amp;session=6ea14deee4aa445e7572ca8b582550dc&amp;hostname=139.28.41.7" TargetMode="External"/><Relationship Id="rId194" Type="http://schemas.openxmlformats.org/officeDocument/2006/relationships/hyperlink" Target="https://sds.chemicalsafety.com/sds/pda/msds/getpdf.ashx?action=msdsdocument&amp;auth=200C200C200C200C2008207A200D2078200C200C200C200C200C200C200C200C200C2008&amp;param1=ZmRwLjFfMjU3OTkyMTNORQ==&amp;unique=1677156740&amp;session=10158fc67466c96792c3f504b6473b73&amp;hostname=139.28.41.7" TargetMode="External"/><Relationship Id="rId208" Type="http://schemas.openxmlformats.org/officeDocument/2006/relationships/hyperlink" Target="https://sds.chemicalsafety.com/sds/pda/msds/getpdf.ashx?action=msdsdocument&amp;auth=200C200C200C200C2008207A200D2078200C200C200C200C200C200C200C200C200C2008&amp;param1=ZmRwLjFfNTQwOTkyMTNORQ==&amp;unique=1677166057&amp;session=10158fc67466c96792c3f504b6473b73&amp;hostname=139.28.41.7" TargetMode="External"/><Relationship Id="rId261" Type="http://schemas.openxmlformats.org/officeDocument/2006/relationships/hyperlink" Target="https://sds.chemicalsafety.com/sds/pda/msds/getpdf.ashx?action=msdsdocument&amp;auth=200C200C200C200C2008207A200D2078200C200C200C200C200C200C200C200C200C2008&amp;param1=ZmRwLjFfOTM3NzAzMTNORQ==&amp;unique=1677158845&amp;session=6365fb7a9edc69f8e4517c7c8da680ed&amp;hostname=78.8.217.118" TargetMode="External"/><Relationship Id="rId14" Type="http://schemas.openxmlformats.org/officeDocument/2006/relationships/hyperlink" Target="https://sds.chemicalsafety.com/sds/pda/msds/getpdf.ashx?action=msdsdocument&amp;auth=200C200C200C200C2008207A200D2078200C200C200C200C200C200C200C200C200C2008&amp;param1=ZmRwLjFfODk1NzAzMTNORQ==&amp;unique=1676928747&amp;session=557fdb86592034636826dc01208cc657&amp;hostname=139.28.41.7" TargetMode="External"/><Relationship Id="rId56" Type="http://schemas.openxmlformats.org/officeDocument/2006/relationships/hyperlink" Target="https://sds.chemicalsafety.com/sds/pda/msds/getpdf.ashx?action=msdsdocument&amp;auth=200C200C200C200C2008207A200D2078200C200C200C200C200C200C200C200C200C2008&amp;param1=ZmRwLjFfNTk1MzMzMjNORQ==&amp;unique=1676931226&amp;session=9c1a704466e3bae6447bfa7b329f5889&amp;hostname=78.8.217.118" TargetMode="External"/><Relationship Id="rId317" Type="http://schemas.openxmlformats.org/officeDocument/2006/relationships/hyperlink" Target="https://sds.chemicalsafety.com/sds/pda/msds/getpdf.ashx?action=msdsdocument&amp;auth=200C200C200C200C2008207A200D2078200C200C200C200C200C200C200C200C200C2008&amp;param1=ZmRwLjFfNTQwNjE0MDNORQ==&amp;unique=1677535674&amp;session=f99c59d06bf130d9b71feb3ce96b8ec3&amp;hostname=139.28.41.7" TargetMode="External"/><Relationship Id="rId359" Type="http://schemas.openxmlformats.org/officeDocument/2006/relationships/hyperlink" Target="https://sds.chemicalsafety.com/sds/pda/msds/getpdf.ashx?action=msdsdocument&amp;auth=200C200C200C200C2008207A200D2078200C200C200C200C200C200C200C200C200C2008&amp;param1=ZmRwLjFfMDM0Njc2MDNORQ==&amp;unique=1677668483&amp;session=cee9c3e3124a7c78e3d61a62e6a5f1a2&amp;hostname=139.28.41.7" TargetMode="External"/><Relationship Id="rId98" Type="http://schemas.openxmlformats.org/officeDocument/2006/relationships/hyperlink" Target="https://sds.chemicalsafety.com/sds/pda/msds/getpdf.ashx?action=msdsdocument&amp;auth=200C200C200C200C2008207A200D2078200C200C200C200C200C200C200C200C200C2008&amp;param1=ZmRwLjFfODMyMTU2MDNORQ==&amp;unique=1676976794&amp;session=23742bc2319efd3fb56ee581bcf57170&amp;hostname=139.28.41.7" TargetMode="External"/><Relationship Id="rId121" Type="http://schemas.openxmlformats.org/officeDocument/2006/relationships/hyperlink" Target="https://sds.chemicalsafety.com/sds/pda/msds/getpdf.ashx?action=msdsdocument&amp;auth=200C200C200C200C2008207A200D2078200C200C200C200C200C200C200C200C200C2008&amp;param1=ZmRwLjFfMDUyODkyMTNORQ==&amp;unique=1676994025&amp;session=23742bc2319efd3fb56ee581bcf57170&amp;hostname=139.28.41.7" TargetMode="External"/><Relationship Id="rId163" Type="http://schemas.openxmlformats.org/officeDocument/2006/relationships/hyperlink" Target="https://sds.chemicalsafety.com/sds/pda/msds/getpdf.ashx?action=msdsdocument&amp;auth=200C200C200C200C2008207A200D2078200C200C200C200C200C200C200C200C200C2008&amp;param1=ZmRwLjFfMjMzMjYxMTNORQ==&amp;unique=1677148897&amp;session=10158fc67466c96792c3f504b6473b73&amp;hostname=139.28.41.7" TargetMode="External"/><Relationship Id="rId219" Type="http://schemas.openxmlformats.org/officeDocument/2006/relationships/hyperlink" Target="https://sds.chemicalsafety.com/sds/pda/msds/getpdf.ashx?action=msdsdocument&amp;auth=200C200C200C200C2008207A200D2078200C200C200C200C200C200C200C200C200C2008&amp;param1=ZmRwLjNfOTIzNDgxMjNORQ==&amp;unique=1677275414&amp;session=2308fdac9eb7ada4dece373ad6d0f3d2&amp;hostname=139.28.41.7" TargetMode="External"/><Relationship Id="rId370" Type="http://schemas.openxmlformats.org/officeDocument/2006/relationships/hyperlink" Target="https://sds.chemicalsafety.com/sds/pda/msds/getpdf.ashx?action=msdsdocument&amp;auth=200C200C200C200C2008207A200D2078200C200C200C200C200C200C200C200C200C2008&amp;param1=ZmRwLjFfMTcwNzI0MDNORQ==&amp;unique=1678020957&amp;session=0e1da735f43fe643971f4dc37256385c&amp;hostname=78.8.217.118" TargetMode="External"/><Relationship Id="rId230" Type="http://schemas.openxmlformats.org/officeDocument/2006/relationships/hyperlink" Target="https://sds.chemicalsafety.com/sds/pda/msds/getpdf.ashx?action=msdsdocument&amp;auth=200C200C200C200C2008207A200D2078200C200C200C200C200C200C200C200C200C2008&amp;param1=ZmRwLjFfMDU3ODgxMjNORQ==&amp;unique=1677017138&amp;session=7e72ee6b9a74e6f21cae92cd484df72a&amp;hostname=78.8.217.118" TargetMode="External"/><Relationship Id="rId25" Type="http://schemas.openxmlformats.org/officeDocument/2006/relationships/hyperlink" Target="https://sds.chemicalsafety.com/sds/pda/msds/getpdf.ashx?action=msdsdocument&amp;auth=200C200C200C200C2008207A200D2078200C200C200C200C200C200C200C200C200C2008&amp;param1=ZmRwLjFfMzI1MjkyMTNORQ==&amp;unique=1676977197&amp;session=23742bc2319efd3fb56ee581bcf57170&amp;hostname=139.28.41.7" TargetMode="External"/><Relationship Id="rId67" Type="http://schemas.openxmlformats.org/officeDocument/2006/relationships/hyperlink" Target="https://sds.chemicalsafety.com/sds/pda/msds/getpdf.ashx?action=msdsdocument&amp;auth=200C200C200C200C2008207A200D2078200C200C200C200C200C200C200C200C200C2008&amp;param1=ZmRwLjFfMzU0NjYwMDNORQ==&amp;unique=1677010359&amp;session=7e72ee6b9a74e6f21cae92cd484df72a&amp;hostname=78.8.217.118" TargetMode="External"/><Relationship Id="rId272" Type="http://schemas.openxmlformats.org/officeDocument/2006/relationships/hyperlink" Target="https://sds.chemicalsafety.com/sds/pda/msds/getpdf.ashx?action=msdsdocument&amp;auth=200C200C200C200C2008207A200D2078200C200C200C200C200C200C200C200C200C2008&amp;param1=ZmRwLjFfMzkxNzUxMTNORQ==&amp;unique=1677161431&amp;session=6365fb7a9edc69f8e4517c7c8da680ed&amp;hostname=78.8.217.118" TargetMode="External"/><Relationship Id="rId328" Type="http://schemas.openxmlformats.org/officeDocument/2006/relationships/hyperlink" Target="https://sds.chemicalsafety.com/sds/pda/msds/getpdf.ashx?action=msdsdocument&amp;auth=200C200C200C200C2008207A200D2078200C200C200C200C200C200C200C200C200C2008&amp;param1=ZmRwLjFfNzUyNDAzMTNORQ==&amp;unique=1677581445&amp;session=2769514b688cb754cd0d8f1507d36947&amp;hostname=139.28.41.7" TargetMode="External"/><Relationship Id="rId132" Type="http://schemas.openxmlformats.org/officeDocument/2006/relationships/hyperlink" Target="https://sds.chemicalsafety.com/sds/pda/msds/getpdf.ashx?action=msdsdocument&amp;auth=200C200C200C200C2008207A200D2078200C200C200C200C200C200C200C200C200C2008&amp;param1=ZmRwLjFfNjI5MzMwMDNORQ==&amp;unique=1677066497&amp;session=21623f89b354e08589e0ade18e06e2bb&amp;hostname=139.28.41.7" TargetMode="External"/><Relationship Id="rId174" Type="http://schemas.openxmlformats.org/officeDocument/2006/relationships/hyperlink" Target="https://sds.chemicalsafety.com/sds/pda/msds/getpdf.ashx?action=msdsdocument&amp;auth=200C200C200C200C2008207A200D2078200C200C200C200C200C200C200C200C200C2008&amp;param1=ZmRwLjFfNDE2NTMwMDNORQ==&amp;unique=1677150781&amp;session=10158fc67466c96792c3f504b6473b73&amp;hostname=139.28.41.7" TargetMode="External"/><Relationship Id="rId381" Type="http://schemas.openxmlformats.org/officeDocument/2006/relationships/hyperlink" Target="https://sds.chemicalsafety.com/sds/pda/msds/getpdf.ashx?action=msdsdocument&amp;auth=200C200C200C200C2008207A200D2078200C200C200C200C200C200C200C200C200C2008&amp;param1=ZmRwLjFfODU0MDUyMTNORQ==&amp;unique=1679316677&amp;session=3cd0771000dd374891812967ae95c61b&amp;hostname=149.156.235.87" TargetMode="External"/><Relationship Id="rId241" Type="http://schemas.openxmlformats.org/officeDocument/2006/relationships/hyperlink" Target="https://sds.chemicalsafety.com/sds/pda/msds/getpdf.ashx?action=msdsdocument&amp;auth=200C200C200C200C2008207A200D2078200C200C200C200C200C200C200C200C200C2008&amp;param1=ZmRwLjFfOTg0OTMxMjNORQ==&amp;unique=1677019059&amp;session=7e72ee6b9a74e6f21cae92cd484df72a&amp;hostname=78.8.217.118" TargetMode="External"/><Relationship Id="rId36" Type="http://schemas.openxmlformats.org/officeDocument/2006/relationships/hyperlink" Target="https://sds.chemicalsafety.com/sds/pda/msds/getpdf.ashx?action=msdsdocument&amp;auth=200C200C200C200C2008207A200D2078200C200C200C200C200C200C200C200C200C2008&amp;param1=ZmRwLjFfMTEzNDgwMDNORQ==&amp;unique=1676926065&amp;session=9c1a704466e3bae6447bfa7b329f5889&amp;hostname=78.8.217.118" TargetMode="External"/><Relationship Id="rId283" Type="http://schemas.openxmlformats.org/officeDocument/2006/relationships/hyperlink" Target="https://sds.chemicalsafety.com/sds/pda/msds/getpdf.ashx?action=msdsdocument&amp;auth=200C200C200C200C2008207A200D2078200C200C200C200C200C200C200C200C200C2008&amp;param1=ZmRwLjFfMzkxMTcxMTNORQ==&amp;unique=1677499267&amp;session=49305c2cf7bf8e5ab1ba6b83c8fc70df&amp;hostname=139.28.41.7" TargetMode="External"/><Relationship Id="rId339" Type="http://schemas.openxmlformats.org/officeDocument/2006/relationships/hyperlink" Target="https://sds.chemicalsafety.com/sds/pda/msds/getpdf.ashx?action=msdsdocument&amp;auth=200C200C200C200C2008207A200D2078200C200C200C200C200C200C200C200C200C2008&amp;param1=ZmRwLjFfNzY5MzgxMjNORQ==&amp;unique=1677598945&amp;session=2c544a1300c519092899afa4112f269c&amp;hostname=78.8.217.118" TargetMode="External"/><Relationship Id="rId78" Type="http://schemas.openxmlformats.org/officeDocument/2006/relationships/hyperlink" Target="https://sds.chemicalsafety.com/sds/pda/msds/getpdf.ashx?action=msdsdocument&amp;auth=200C200C200C200C2008207A200D2078200C200C200C200C200C200C200C200C200C2008&amp;param1=ZmRwLjFfMzc4NjgyMjNORQ==&amp;unique=1676928352&amp;session=557fdb86592034636826dc01208cc657&amp;hostname=139.28.41.7" TargetMode="External"/><Relationship Id="rId101" Type="http://schemas.openxmlformats.org/officeDocument/2006/relationships/hyperlink" Target="https://sds.chemicalsafety.com/sds/pda/msds/getpdf.ashx?action=msdsdocument&amp;auth=200C200C200C200C2008207A200D2078200C200C200C200C200C200C200C200C200C2008&amp;param1=ZmRwLjFfNDk4NzM2MDNORQ==&amp;unique=1676977960&amp;session=23742bc2319efd3fb56ee581bcf57170&amp;hostname=139.28.41.7" TargetMode="External"/><Relationship Id="rId143" Type="http://schemas.openxmlformats.org/officeDocument/2006/relationships/hyperlink" Target="https://sds.chemicalsafety.com/sds/pda/msds/getpdf.ashx?action=msdsdocument&amp;auth=200C200C200C200C2008207A200D2078200C200C200C200C200C200C200C200C200C2008&amp;param1=ZmRwLjFfMDc5NDgxMjNORQ==&amp;unique=1677071813&amp;session=6ea14deee4aa445e7572ca8b582550dc&amp;hostname=139.28.41.7" TargetMode="External"/><Relationship Id="rId185" Type="http://schemas.openxmlformats.org/officeDocument/2006/relationships/hyperlink" Target="https://sds.chemicalsafety.com/sds/pda/msds/getpdf.ashx?action=msdsdocument&amp;auth=200C200C200C200C2008207A200D2078200C200C200C200C200C200C200C200C200C2008&amp;param1=ZmRwLjFfMzMwODgwMDNORQ==&amp;unique=1677153149&amp;session=10158fc67466c96792c3f504b6473b73&amp;hostname=139.28.41.7" TargetMode="External"/><Relationship Id="rId350" Type="http://schemas.openxmlformats.org/officeDocument/2006/relationships/hyperlink" Target="https://sds.chemicalsafety.com/sds/pda/msds/getpdf.ashx?action=msdsdocument&amp;auth=200C200C200C200C2008207A200D2078200C200C200C200C200C200C200C200C200C2008&amp;param1=ZmRwLjFfMDY1NDQxMDNORQ==&amp;unique=1677667135&amp;session=cee9c3e3124a7c78e3d61a62e6a5f1a2&amp;hostname=139.28.41.7" TargetMode="External"/><Relationship Id="rId9" Type="http://schemas.openxmlformats.org/officeDocument/2006/relationships/hyperlink" Target="https://sds.chemicalsafety.com/sds/pda/msds/getpdf.ashx?action=msdsdocument&amp;auth=200C200C200C200C2008207A200D2078200C200C200C200C200C200C200C200C200C2008&amp;param1=ZmRwLjFfMjE0ODc2MDNORQ==&amp;unique=1677007653&amp;session=7e72ee6b9a74e6f21cae92cd484df72a&amp;hostname=78.8.217.118" TargetMode="External"/><Relationship Id="rId210" Type="http://schemas.openxmlformats.org/officeDocument/2006/relationships/hyperlink" Target="https://sds.chemicalsafety.com/sds/pda/msds/getpdf.ashx?action=msdsdocument&amp;auth=200C200C200C200C2008207A200D2078200C200C200C200C200C200C200C200C200C2008&amp;param1=ZmRwLjFfNzU4NTQ1MjNORQ==&amp;unique=1677166788&amp;session=10158fc67466c96792c3f504b6473b73&amp;hostname=139.28.41.7" TargetMode="External"/><Relationship Id="rId26" Type="http://schemas.openxmlformats.org/officeDocument/2006/relationships/hyperlink" Target="https://sds.chemicalsafety.com/sds/pda/msds/getpdf.ashx?action=msdsdocument&amp;auth=200C200C200C200C2008207A200D2078200C200C200C200C200C200C200C200C200C2008&amp;param1=ZmRwLjFfNTc4MDkyMTNORQ==&amp;unique=1676977771&amp;session=23742bc2319efd3fb56ee581bcf57170&amp;hostname=139.28.41.7" TargetMode="External"/><Relationship Id="rId231" Type="http://schemas.openxmlformats.org/officeDocument/2006/relationships/hyperlink" Target="https://sds.chemicalsafety.com/sds/pda/msds/getpdf.ashx?action=msdsdocument&amp;auth=200C200C200C200C2008207A200D2078200C200C200C200C200C200C200C200C200C2008&amp;param1=ZmRwLjFfOTAwNDgxMjNORQ==&amp;unique=1677017266&amp;session=7e72ee6b9a74e6f21cae92cd484df72a&amp;hostname=78.8.217.118" TargetMode="External"/><Relationship Id="rId252" Type="http://schemas.openxmlformats.org/officeDocument/2006/relationships/hyperlink" Target="https://sds.chemicalsafety.com/sds/pda/msds/getpdf.ashx?action=msdsdocument&amp;auth=200C200C200C200C2008207A200D2078200C200C200C200C200C200C200C200C200C2008&amp;param1=ZmRwLjFfMzMxNTc2MDNORQ==&amp;unique=1677020868&amp;session=7e72ee6b9a74e6f21cae92cd484df72a&amp;hostname=78.8.217.118" TargetMode="External"/><Relationship Id="rId273" Type="http://schemas.openxmlformats.org/officeDocument/2006/relationships/hyperlink" Target="https://sds.chemicalsafety.com/sds/pda/msds/getpdf.ashx?action=msdsdocument&amp;auth=200C200C200C200C2008207A200D2078200C200C200C200C200C200C200C200C200C2008&amp;param1=ZmRwLjFfODU4Nzc2MDNORQ==&amp;unique=1677161827&amp;session=6365fb7a9edc69f8e4517c7c8da680ed&amp;hostname=78.8.217.118" TargetMode="External"/><Relationship Id="rId294" Type="http://schemas.openxmlformats.org/officeDocument/2006/relationships/hyperlink" Target="https://sds.chemicalsafety.com/sds/pda/msds/getpdf.ashx?action=msdsdocument&amp;auth=200C200C200C200C2008207A200D2078200C200C200C200C200C200C200C200C200C2008&amp;param1=ZmRwLjFfNTYwMDAzMTNORQ==&amp;unique=1677532504&amp;session=f99c59d06bf130d9b71feb3ce96b8ec3&amp;hostname=139.28.41.7" TargetMode="External"/><Relationship Id="rId308" Type="http://schemas.openxmlformats.org/officeDocument/2006/relationships/hyperlink" Target="https://sds.chemicalsafety.com/sds/pda/msds/getpdf.ashx?action=msdsdocument&amp;auth=200C200C200C200C2008207A200D2078200C200C200C200C200C200C200C200C200C2008&amp;param1=ZmRwLjFfNDc3MjMzMjNORQ==&amp;unique=1677534151&amp;session=f99c59d06bf130d9b71feb3ce96b8ec3&amp;hostname=139.28.41.7" TargetMode="External"/><Relationship Id="rId329" Type="http://schemas.openxmlformats.org/officeDocument/2006/relationships/hyperlink" Target="https://sds.chemicalsafety.com/sds/pda/msds/getpdf.ashx?action=msdsdocument&amp;auth=200C200C200C200C2008207A200D2078200C200C200C200C200C200C200C200C200C2008&amp;param1=ZmRwLjFfNzA2NDYxMTNORQ==&amp;unique=1677581491&amp;session=2769514b688cb754cd0d8f1507d36947&amp;hostname=139.28.41.7" TargetMode="External"/><Relationship Id="rId47" Type="http://schemas.openxmlformats.org/officeDocument/2006/relationships/hyperlink" Target="https://sds.chemicalsafety.com/sds/pda/msds/getpdf.ashx?action=msdsdocument&amp;auth=200C200C200C200C2008207A200D2078200C200C200C200C200C200C200C200C200C2008&amp;param1=ZmRwLjFfNTU3Nzg1MDNORQ==&amp;unique=1676928706&amp;session=9c1a704466e3bae6447bfa7b329f5889&amp;hostname=78.8.217.118" TargetMode="External"/><Relationship Id="rId68" Type="http://schemas.openxmlformats.org/officeDocument/2006/relationships/hyperlink" Target="https://sds.chemicalsafety.com/sds/pda/msds/getpdf.ashx?action=msdsdocument&amp;auth=200C200C200C200C2008207A200D2078200C200C200C200C200C200C200C200C200C2008&amp;param1=ZmRwLjFfNDQwNTgwMDNORQ==&amp;unique=1677010490&amp;session=7e72ee6b9a74e6f21cae92cd484df72a&amp;hostname=78.8.217.118" TargetMode="External"/><Relationship Id="rId89" Type="http://schemas.openxmlformats.org/officeDocument/2006/relationships/hyperlink" Target="https://sds.chemicalsafety.com/sds/pda/msds/getpdf.ashx?action=msdsdocument&amp;auth=200C200C200C200C2008207A200D2078200C200C200C200C200C200C200C200C200C2008&amp;param1=ZmRwLjFfNTM3MzM2MDNORQ==&amp;unique=1676932590&amp;session=557fdb86592034636826dc01208cc657&amp;hostname=139.28.41.7" TargetMode="External"/><Relationship Id="rId112" Type="http://schemas.openxmlformats.org/officeDocument/2006/relationships/hyperlink" Target="https://sds.chemicalsafety.com/sds/pda/msds/getpdf.ashx?action=msdsdocument&amp;auth=200C200C200C200C2008207A200D2078200C200C200C200C200C200C200C200C200C2008&amp;param1=ZmRwLjFfMDg1MzQ2MDNORQ==&amp;unique=1676990597&amp;session=23742bc2319efd3fb56ee581bcf57170&amp;hostname=139.28.41.7" TargetMode="External"/><Relationship Id="rId133" Type="http://schemas.openxmlformats.org/officeDocument/2006/relationships/hyperlink" Target="https://sds.chemicalsafety.com/sds/pda/msds/getpdf.ashx?action=msdsdocument&amp;auth=200C200C200C200C2008207A200D2078200C200C200C200C200C200C200C200C200C2008&amp;param1=ZmRwLjFfODIxNjkyMTNORQ==&amp;unique=1677066600&amp;session=21623f89b354e08589e0ade18e06e2bb&amp;hostname=139.28.41.7" TargetMode="External"/><Relationship Id="rId154" Type="http://schemas.openxmlformats.org/officeDocument/2006/relationships/hyperlink" Target="https://sds.chemicalsafety.com/sds/pda/msds/getpdf.ashx?action=msdsdocument&amp;auth=200C200C200C200C2008207A200D2078200C200C200C200C200C200C200C200C200C2008&amp;param1=ZmRwLjFfMzU0MDQxMjNORQ==&amp;unique=1677073643&amp;session=6ea14deee4aa445e7572ca8b582550dc&amp;hostname=139.28.41.7" TargetMode="External"/><Relationship Id="rId175" Type="http://schemas.openxmlformats.org/officeDocument/2006/relationships/hyperlink" Target="https://sds.chemicalsafety.com/sds/pda/msds/getpdf.ashx?action=msdsdocument&amp;auth=200C200C200C200C2008207A200D2078200C200C200C200C200C200C200C200C200C2008&amp;param1=ZmRwLjFfODA3NTAzMTNORQ==&amp;unique=1677150885&amp;session=10158fc67466c96792c3f504b6473b73&amp;hostname=139.28.41.7" TargetMode="External"/><Relationship Id="rId340" Type="http://schemas.openxmlformats.org/officeDocument/2006/relationships/hyperlink" Target="https://www.sigmaaldrich.com/PL/en/sds/sigma/107689" TargetMode="External"/><Relationship Id="rId361" Type="http://schemas.openxmlformats.org/officeDocument/2006/relationships/hyperlink" Target="https://sds.chemicalsafety.com/sds/pda/msds/getpdf.ashx?action=msdsdocument&amp;auth=200C200C200C200C2008207A200D2078200C200C200C200C200C200C200C200C200C2008&amp;param1=ZmRwLjFfMTEzMDM2MDNORQ==&amp;unique=1677953669&amp;session=0e1da735f43fe643971f4dc37256385c&amp;hostname=78.8.217.118" TargetMode="External"/><Relationship Id="rId196" Type="http://schemas.openxmlformats.org/officeDocument/2006/relationships/hyperlink" Target="https://sds.chemicalsafety.com/sds/pda/msds/getpdf.ashx?action=msdsdocument&amp;auth=200C200C200C200C2008207A200D2078200C200C200C200C200C200C200C200C200C2008&amp;param1=ZmRwLjJfODI3OTAzMTNORQ==&amp;unique=1677157060&amp;session=10158fc67466c96792c3f504b6473b73&amp;hostname=139.28.41.7" TargetMode="External"/><Relationship Id="rId200" Type="http://schemas.openxmlformats.org/officeDocument/2006/relationships/hyperlink" Target="https://sds.chemicalsafety.com/sds/pda/msds/getpdf.ashx?action=msdsdocument&amp;auth=200C200C200C200C2008207A200D2078200C200C200C200C200C200C200C200C200C2008&amp;param1=ZmRwLjFfMDUxMDAzMTNORQ==&amp;unique=1677165075&amp;session=10158fc67466c96792c3f504b6473b73&amp;hostname=139.28.41.7" TargetMode="External"/><Relationship Id="rId382" Type="http://schemas.openxmlformats.org/officeDocument/2006/relationships/hyperlink" Target="https://sds.chemicalsafety.com/sds/pda/msds/getpdf.ashx?action=msdsdocument&amp;auth=200C200C200C200C2008207A200D2078200C200C200C200C200C200C200C200C200C2008&amp;param1=ZmRwLjFfNjA1NjkxMDNORQ==&amp;unique=1678220961&amp;session=ffe609ad4d87d36f4049e78c6027dbfe&amp;hostname=139.28.41.7" TargetMode="External"/><Relationship Id="rId16" Type="http://schemas.openxmlformats.org/officeDocument/2006/relationships/hyperlink" Target="https://sds.chemicalsafety.com/sds/pda/msds/getpdf.ashx?action=msdsdocument&amp;auth=200C200C200C200C2008207A200D2078200C200C200C200C200C200C200C200C200C2008&amp;param1=ZmRwLjFfMDU4MDEzMTNORQ==&amp;unique=1676930683&amp;session=557fdb86592034636826dc01208cc657&amp;hostname=139.28.41.7" TargetMode="External"/><Relationship Id="rId221" Type="http://schemas.openxmlformats.org/officeDocument/2006/relationships/hyperlink" Target="https://sds.chemicalsafety.com/sds/pda/msds/getpdf.ashx?action=msdsdocument&amp;auth=200C200C200C200C2008207A200D2078200C200C200C200C200C200C200C200C200C2008&amp;param1=ZmRwLjFfMDg0OTMzMjNORQ==&amp;unique=1677014008&amp;session=7e72ee6b9a74e6f21cae92cd484df72a&amp;hostname=78.8.217.118" TargetMode="External"/><Relationship Id="rId242" Type="http://schemas.openxmlformats.org/officeDocument/2006/relationships/hyperlink" Target="https://sds.chemicalsafety.com/sds/pda/msds/getpdf.ashx?action=msdsdocument&amp;auth=200C200C200C200C2008207A200D2078200C200C200C200C200C200C200C200C200C2008&amp;param1=ZmRwLjFfMjEzNjUzMjNORQ==&amp;unique=1677019345&amp;session=7e72ee6b9a74e6f21cae92cd484df72a&amp;hostname=78.8.217.118" TargetMode="External"/><Relationship Id="rId263" Type="http://schemas.openxmlformats.org/officeDocument/2006/relationships/hyperlink" Target="https://sds.chemicalsafety.com/sds/pda/msds/getpdf.ashx?action=msdsdocument&amp;auth=200C200C200C200C2008207A200D2078200C200C200C200C200C200C200C200C200C2008&amp;param1=ZmRwLjFfOTAzOTgxMjNORQ==&amp;unique=1677159538&amp;session=6365fb7a9edc69f8e4517c7c8da680ed&amp;hostname=78.8.217.118" TargetMode="External"/><Relationship Id="rId284" Type="http://schemas.openxmlformats.org/officeDocument/2006/relationships/hyperlink" Target="https://sds.chemicalsafety.com/sds/pda/msds/getpdf.ashx?action=msdsdocument&amp;auth=200C200C200C200C2008207A200D2078200C200C200C200C200C200C200C200C200C2008&amp;param1=ZmRwLjFfOTQ3NTQ1MjNORQ==&amp;unique=1677499359&amp;session=49305c2cf7bf8e5ab1ba6b83c8fc70df&amp;hostname=139.28.41.7" TargetMode="External"/><Relationship Id="rId319" Type="http://schemas.openxmlformats.org/officeDocument/2006/relationships/hyperlink" Target="https://sds.chemicalsafety.com/sds/pda/msds/getpdf.ashx?action=msdsdocument&amp;auth=200C200C200C200C2008207A200D2078200C200C200C200C200C200C200C200C200C2008&amp;param1=ZmRwLjFfNDkwMzgwMDNORQ==&amp;unique=1677536152&amp;session=f99c59d06bf130d9b71feb3ce96b8ec3&amp;hostname=139.28.41.7" TargetMode="External"/><Relationship Id="rId37" Type="http://schemas.openxmlformats.org/officeDocument/2006/relationships/hyperlink" Target="https://sds.chemicalsafety.com/sds/pda/msds/getpdf.ashx?action=msdsdocument&amp;auth=200C200C200C200C2008207A200D2078200C200C200C200C200C200C200C200C200C2008&amp;param1=ZmRwLjFfNDE3NTEwMDNORQ==&amp;unique=1677008043&amp;session=7e72ee6b9a74e6f21cae92cd484df72a&amp;hostname=78.8.217.118" TargetMode="External"/><Relationship Id="rId58" Type="http://schemas.openxmlformats.org/officeDocument/2006/relationships/hyperlink" Target="https://sds.chemicalsafety.com/sds/pda/msds/getpdf.ashx?action=msdsdocument&amp;auth=200C200C200C200C2008207A200D2078200C200C200C200C200C200C200C200C200C2008&amp;param1=ZmRwLjFfMTUyNzg1MDNORQ==&amp;unique=1676931759&amp;session=9c1a704466e3bae6447bfa7b329f5889&amp;hostname=78.8.217.118" TargetMode="External"/><Relationship Id="rId79" Type="http://schemas.openxmlformats.org/officeDocument/2006/relationships/hyperlink" Target="https://sds.chemicalsafety.com/sds/pda/msds/getpdf.ashx?action=msdsdocument&amp;auth=200C200C200C200C2008207A200D2078200C200C200C200C200C200C200C200C200C2008&amp;param1=ZmRwLjJfNDY4MDY2MDNORQ==&amp;unique=1676929006&amp;session=557fdb86592034636826dc01208cc657&amp;hostname=139.28.41.7" TargetMode="External"/><Relationship Id="rId102" Type="http://schemas.openxmlformats.org/officeDocument/2006/relationships/hyperlink" Target="https://sds.chemicalsafety.com/sds/pda/msds/getpdf.ashx?action=msdsdocument&amp;auth=200C200C200C200C2008207A200D2078200C200C200C200C200C200C200C200C200C2008&amp;param1=ZmRwLjFfMTk0MTYxMTNORQ==&amp;unique=1676929935&amp;session=9c1a704466e3bae6447bfa7b329f5889&amp;hostname=78.8.217.118" TargetMode="External"/><Relationship Id="rId123" Type="http://schemas.openxmlformats.org/officeDocument/2006/relationships/hyperlink" Target="https://sds.chemicalsafety.com/sds/pda/msds/getpdf.ashx?action=msdsdocument&amp;auth=200C200C200C200C2008207A200D2078200C200C200C200C200C200C200C200C200C2008&amp;param1=ZmRwLjFfODQ1MjM3MDNORQ==&amp;unique=1676994794&amp;session=23742bc2319efd3fb56ee581bcf57170&amp;hostname=139.28.41.7" TargetMode="External"/><Relationship Id="rId144" Type="http://schemas.openxmlformats.org/officeDocument/2006/relationships/hyperlink" Target="https://sds.chemicalsafety.com/sds/pda/msds/getpdf.ashx?action=msdsdocument&amp;auth=200C200C200C200C2008207A200D2078200C200C200C200C200C200C200C200C200C2008&amp;param1=ZmRwLjFfMDY4MjE0MDNORQ==&amp;unique=1677072208&amp;session=6ea14deee4aa445e7572ca8b582550dc&amp;hostname=139.28.41.7" TargetMode="External"/><Relationship Id="rId330" Type="http://schemas.openxmlformats.org/officeDocument/2006/relationships/hyperlink" Target="https://sds.chemicalsafety.com/sds/pda/msds/getpdf.ashx?action=msdsdocument&amp;auth=200C200C200C200C2008207A200D2078200C200C200C200C200C200C200C200C200C2008&amp;param1=ZmRwLjFfMzQ0MDYwMDNORQ==&amp;unique=1677581629&amp;session=2769514b688cb754cd0d8f1507d36947&amp;hostname=139.28.41.7" TargetMode="External"/><Relationship Id="rId90" Type="http://schemas.openxmlformats.org/officeDocument/2006/relationships/hyperlink" Target="https://sds.chemicalsafety.com/sds/pda/msds/getpdf.ashx?action=msdsdocument&amp;auth=200C200C200C200C2008207A200D2078200C200C200C200C200C200C200C200C200C2008&amp;param1=ZmRwLjJfODg5MDI0MDNORQ==&amp;unique=1676932842&amp;session=557fdb86592034636826dc01208cc657&amp;hostname=139.28.41.7" TargetMode="External"/><Relationship Id="rId165" Type="http://schemas.openxmlformats.org/officeDocument/2006/relationships/hyperlink" Target="https://sds.chemicalsafety.com/sds/pda/msds/getpdf.ashx?action=msdsdocument&amp;auth=200C200C200C200C2008207A200D2078200C200C200C200C200C200C200C200C200C2008&amp;param1=ZmRwLjFfNDA0MDAzMTNORQ==&amp;unique=1677149161&amp;session=10158fc67466c96792c3f504b6473b73&amp;hostname=139.28.41.7" TargetMode="External"/><Relationship Id="rId186" Type="http://schemas.openxmlformats.org/officeDocument/2006/relationships/hyperlink" Target="https://sds.chemicalsafety.com/sds/pda/msds/getpdf.ashx?action=msdsdocument&amp;auth=200C200C200C200C2008207A200D2078200C200C200C200C200C200C200C200C200C2008&amp;param1=ZmRwLjFfOTAzODkyMTNORQ==&amp;unique=1677153388&amp;session=10158fc67466c96792c3f504b6473b73&amp;hostname=139.28.41.7" TargetMode="External"/><Relationship Id="rId351" Type="http://schemas.openxmlformats.org/officeDocument/2006/relationships/hyperlink" Target="https://sds.chemicalsafety.com/sds/pda/msds/getpdf.ashx?action=msdsdocument&amp;auth=200C200C200C200C2008207A200D2078200C200C200C200C200C200C200C200C200C2008&amp;param1=ZmRwLjFfMTAxMTAzMTNORQ==&amp;unique=1677667224&amp;session=cee9c3e3124a7c78e3d61a62e6a5f1a2&amp;hostname=139.28.41.7" TargetMode="External"/><Relationship Id="rId372" Type="http://schemas.openxmlformats.org/officeDocument/2006/relationships/hyperlink" Target="https://sds.chemicalsafety.com/sds/pda/msds/getpdf.ashx?action=msdsdocument&amp;auth=200C200C200C200C2008207A200D2078200C200C200C200C200C200C200C200C200C2008&amp;param1=ZmRwLjFfNzk4NDAzMTNORQ==&amp;unique=1678279315&amp;session=16a6a8da7e51bf4b79e724bfec6661d4&amp;hostname=139.28.41.7" TargetMode="External"/><Relationship Id="rId211" Type="http://schemas.openxmlformats.org/officeDocument/2006/relationships/hyperlink" Target="https://sds.chemicalsafety.com/sds/pda/msds/getpdf.ashx?action=msdsdocument&amp;auth=200C200C200C200C2008207A200D2078200C200C200C200C200C200C200C200C200C2008&amp;param1=ZmRwLjFfOTI3MTYzMjNORQ==&amp;unique=1677166968&amp;session=10158fc67466c96792c3f504b6473b73&amp;hostname=139.28.41.7" TargetMode="External"/><Relationship Id="rId232" Type="http://schemas.openxmlformats.org/officeDocument/2006/relationships/hyperlink" Target="https://sds.chemicalsafety.com/sds/pda/msds/getpdf.ashx?action=msdsdocument&amp;auth=200C200C200C200C2008207A200D2078200C200C200C200C200C200C200C200C200C2008&amp;param1=ZmRwLjFfNDU5NDAzMTNORQ==&amp;unique=1677017277&amp;session=7e72ee6b9a74e6f21cae92cd484df72a&amp;hostname=78.8.217.118" TargetMode="External"/><Relationship Id="rId253" Type="http://schemas.openxmlformats.org/officeDocument/2006/relationships/hyperlink" Target="https://sds.chemicalsafety.com/sds/pda/msds/getpdf.ashx?action=msdsdocument&amp;auth=200C200C200C200C2008207A200D2078200C200C200C200C200C200C200C200C200C2008&amp;param1=ZmRwLjFfMjk0NjkwMTNORQ==&amp;unique=1677020869&amp;session=7e72ee6b9a74e6f21cae92cd484df72a&amp;hostname=78.8.217.118" TargetMode="External"/><Relationship Id="rId274" Type="http://schemas.openxmlformats.org/officeDocument/2006/relationships/hyperlink" Target="https://sds.chemicalsafety.com/sds/pda/msds/getpdf.ashx?action=msdsdocument&amp;auth=200C200C200C200C2008207A200D2078200C200C200C200C200C200C200C200C200C2008&amp;param1=ZmRwLjdfNzkyNjgxMjNORQ==&amp;unique=1677162960&amp;session=6365fb7a9edc69f8e4517c7c8da680ed&amp;hostname=78.8.217.118" TargetMode="External"/><Relationship Id="rId295" Type="http://schemas.openxmlformats.org/officeDocument/2006/relationships/hyperlink" Target="https://sds.chemicalsafety.com/sds/pda/msds/getpdf.ashx?action=msdsdocument&amp;auth=200C200C200C200C2008207A200D2078200C200C200C200C200C200C200C200C200C2008&amp;param1=ZmRwLjFfMjk1Njk1MDNORQ==&amp;unique=1677532578&amp;session=f99c59d06bf130d9b71feb3ce96b8ec3&amp;hostname=139.28.41.7" TargetMode="External"/><Relationship Id="rId309" Type="http://schemas.openxmlformats.org/officeDocument/2006/relationships/hyperlink" Target="https://sds.chemicalsafety.com/sds/pda/msds/getpdf.ashx?action=msdsdocument&amp;auth=200C200C200C200C2008207A200D2078200C200C200C200C200C200C200C200C200C2008&amp;param1=ZmRwLjFfMzY5NzMxMjNORQ==&amp;unique=1677534243&amp;session=f99c59d06bf130d9b71feb3ce96b8ec3&amp;hostname=139.28.41.7" TargetMode="External"/><Relationship Id="rId27" Type="http://schemas.openxmlformats.org/officeDocument/2006/relationships/hyperlink" Target="https://sds.chemicalsafety.com/sds/pda/msds/getpdf.ashx?action=msdsdocument&amp;auth=200C200C200C200C2008207A200D2078200C200C200C200C200C200C200C200C200C2008&amp;param1=ZmRwLjFfMTYxMDkyMTNORQ==&amp;unique=1676978075&amp;session=23742bc2319efd3fb56ee581bcf57170&amp;hostname=139.28.41.7" TargetMode="External"/><Relationship Id="rId48" Type="http://schemas.openxmlformats.org/officeDocument/2006/relationships/hyperlink" Target="https://sds.chemicalsafety.com/sds/pda/msds/getpdf.ashx?action=msdsdocument&amp;auth=200C200C200C200C2008207A200D2078200C200C200C200C200C200C200C200C200C2008&amp;param1=ZmRwLjFfNDQ2MjAzMTNORQ==&amp;unique=1676928719&amp;session=9c1a704466e3bae6447bfa7b329f5889&amp;hostname=78.8.217.118" TargetMode="External"/><Relationship Id="rId69" Type="http://schemas.openxmlformats.org/officeDocument/2006/relationships/hyperlink" Target="https://sds.chemicalsafety.com/sds/pda/msds/getpdf.ashx?action=msdsdocument&amp;auth=200C200C200C200C2008207A200D2078200C200C200C200C200C200C200C200C200C2008&amp;param1=ZmRwLjFfNjI1OTYxMTNORQ==&amp;unique=1677013189&amp;session=7e72ee6b9a74e6f21cae92cd484df72a&amp;hostname=78.8.217.118" TargetMode="External"/><Relationship Id="rId113" Type="http://schemas.openxmlformats.org/officeDocument/2006/relationships/hyperlink" Target="https://sds.chemicalsafety.com/sds/pda/msds/getpdf.ashx?action=msdsdocument&amp;auth=200C200C200C200C2008207A200D2078200C200C200C200C200C200C200C200C200C2008&amp;param1=ZmRwLjJfNzk3NTM2MDNORQ==&amp;unique=1676990972&amp;session=23742bc2319efd3fb56ee581bcf57170&amp;hostname=139.28.41.7" TargetMode="External"/><Relationship Id="rId134" Type="http://schemas.openxmlformats.org/officeDocument/2006/relationships/hyperlink" Target="https://sds.chemicalsafety.com/sds/pda/msds/getpdf.ashx?action=msdsdocument&amp;auth=200C200C200C200C2008207A200D2078200C200C200C200C200C200C200C200C200C2008&amp;param1=ZmRwLjFfOTc1MzMxMjNORQ==&amp;unique=1677066811&amp;session=21623f89b354e08589e0ade18e06e2bb&amp;hostname=139.28.41.7" TargetMode="External"/><Relationship Id="rId320" Type="http://schemas.openxmlformats.org/officeDocument/2006/relationships/hyperlink" Target="https://sds.chemicalsafety.com/sds/pda/msds/getpdf.ashx?action=msdsdocument&amp;auth=200C200C200C200C2008207A200D2078200C200C200C200C200C200C200C200C200C2008&amp;param1=ZmRwLjFfODA4MzMwMDNORQ==&amp;unique=1677536363&amp;session=f99c59d06bf130d9b71feb3ce96b8ec3&amp;hostname=139.28.41.7" TargetMode="External"/><Relationship Id="rId80" Type="http://schemas.openxmlformats.org/officeDocument/2006/relationships/hyperlink" Target="https://sds.chemicalsafety.com/sds/pda/msds/getpdf.ashx?action=msdsdocument&amp;auth=200C200C200C200C2008207A200D2078200C200C200C200C200C200C200C200C200C2008&amp;param1=ZmRwLjJfNDk3MDY2MDNORQ==&amp;unique=1677158065&amp;session=6365fb7a9edc69f8e4517c7c8da680ed&amp;hostname=78.8.217.118" TargetMode="External"/><Relationship Id="rId155" Type="http://schemas.openxmlformats.org/officeDocument/2006/relationships/hyperlink" Target="https://sds.chemicalsafety.com/sds/pda/msds/getpdf.ashx?action=msdsdocument&amp;auth=200C200C200C200C2008207A200D2078200C200C200C200C200C200C200C200C200C2008&amp;param1=ZmRwLjFfODI2OTAzMTNORQ==&amp;unique=1677073742&amp;session=6ea14deee4aa445e7572ca8b582550dc&amp;hostname=139.28.41.7" TargetMode="External"/><Relationship Id="rId176" Type="http://schemas.openxmlformats.org/officeDocument/2006/relationships/hyperlink" Target="https://sds.chemicalsafety.com/sds/pda/msds/getpdf.ashx?action=msdsdocument&amp;auth=200C200C200C200C2008207A200D2078200C200C200C200C200C200C200C200C200C2008&amp;param1=ZmRwLjFfODQ4MTcxMTNORQ==&amp;unique=1677151384&amp;session=10158fc67466c96792c3f504b6473b73&amp;hostname=139.28.41.7" TargetMode="External"/><Relationship Id="rId197" Type="http://schemas.openxmlformats.org/officeDocument/2006/relationships/hyperlink" Target="https://sds.chemicalsafety.com/sds/pda/msds/getpdf.ashx?action=msdsdocument&amp;auth=200C200C200C200C2008207A200D2078200C200C200C200C200C200C200C200C200C2008&amp;param1=ZmRwLjJfMTk1NzAyMjNORQ==&amp;unique=1677157778&amp;session=10158fc67466c96792c3f504b6473b73&amp;hostname=139.28.41.7" TargetMode="External"/><Relationship Id="rId341" Type="http://schemas.openxmlformats.org/officeDocument/2006/relationships/hyperlink" Target="https://sds.chemicalsafety.com/sds/pda/msds/getpdf.ashx?action=msdsdocument&amp;auth=200C200C200C200C2008207A200D2078200C200C200C200C200C200C200C200C200C2008&amp;param1=ZmRwLjJfMjY4MTI0MDNORQ==&amp;unique=1677620120&amp;session=2769514b688cb754cd0d8f1507d36947&amp;hostname=139.28.41.7" TargetMode="External"/><Relationship Id="rId362" Type="http://schemas.openxmlformats.org/officeDocument/2006/relationships/hyperlink" Target="https://sds.chemicalsafety.com/sds/pda/msds/getpdf.ashx?action=msdsdocument&amp;auth=200C200C200C200C2008207A200D2078200C200C200C200C200C200C200C200C200C2008&amp;param1=ZmRwLjFfNzU2NTQ1MjNORQ==&amp;unique=1677953943&amp;session=0e1da735f43fe643971f4dc37256385c&amp;hostname=78.8.217.118" TargetMode="External"/><Relationship Id="rId383" Type="http://schemas.openxmlformats.org/officeDocument/2006/relationships/hyperlink" Target="https://sds.chemicalsafety.com/sds/pda/msds/getpdf.ashx?action=msdsdocument&amp;auth=200C200C200C200C2008207A200D2078200C200C200C200C200C200C200C200C200C2008&amp;param1=ZmRwLjFfOTE3MTM0MjNORQ==&amp;unique=1678220866&amp;session=ffe609ad4d87d36f4049e78c6027dbfe&amp;hostname=139.28.41.7" TargetMode="External"/><Relationship Id="rId201" Type="http://schemas.openxmlformats.org/officeDocument/2006/relationships/hyperlink" Target="https://sds.chemicalsafety.com/sds/pda/msds/getpdf.ashx?action=msdsdocument&amp;auth=200C200C200C200C2008207A200D2078200C200C200C200C200C200C200C200C200C2008&amp;param1=ZmRwLjNfMjUwNjMwMDNORQ==&amp;unique=1677165221&amp;session=10158fc67466c96792c3f504b6473b73&amp;hostname=139.28.41.7" TargetMode="External"/><Relationship Id="rId222" Type="http://schemas.openxmlformats.org/officeDocument/2006/relationships/hyperlink" Target="https://sds.chemicalsafety.com/sds/pda/msds/getpdf.ashx?action=msdsdocument&amp;auth=200C200C200C200C2008207A200D2078200C200C200C200C200C200C200C200C200C2008&amp;param1=ZmRwLjFfMzcxNTAzMTNORQ==&amp;unique=1677014010&amp;session=7e72ee6b9a74e6f21cae92cd484df72a&amp;hostname=78.8.217.118" TargetMode="External"/><Relationship Id="rId243" Type="http://schemas.openxmlformats.org/officeDocument/2006/relationships/hyperlink" Target="https://sds.chemicalsafety.com/sds/pda/msds/getpdf.ashx?action=msdsdocument&amp;auth=200C200C200C200C2008207A200D2078200C200C200C200C200C200C200C200C200C2008&amp;param1=ZmRwLjFfMzIzNjUzMjNORQ==&amp;unique=1677019556&amp;session=7e72ee6b9a74e6f21cae92cd484df72a&amp;hostname=78.8.217.118" TargetMode="External"/><Relationship Id="rId264" Type="http://schemas.openxmlformats.org/officeDocument/2006/relationships/hyperlink" Target="https://sds.chemicalsafety.com/sds/pda/msds/getpdf.ashx?action=msdsdocument&amp;auth=200C200C200C200C2008207A200D2078200C200C200C200C200C200C200C200C200C2008&amp;param1=ZmRwLjFfNTcxNzg1MDNORQ==&amp;unique=1677159520&amp;session=6365fb7a9edc69f8e4517c7c8da680ed&amp;hostname=78.8.217.118" TargetMode="External"/><Relationship Id="rId285" Type="http://schemas.openxmlformats.org/officeDocument/2006/relationships/hyperlink" Target="https://sds.chemicalsafety.com/sds/pda/msds/getpdf.ashx?action=msdsdocument&amp;auth=200C200C200C200C2008207A200D2078200C200C200C200C200C200C200C200C200C2008&amp;param1=ZmRwLjFfOTg0NzI0MDNORQ==&amp;unique=1677500333&amp;session=49305c2cf7bf8e5ab1ba6b83c8fc70df&amp;hostname=139.28.41.7" TargetMode="External"/><Relationship Id="rId17" Type="http://schemas.openxmlformats.org/officeDocument/2006/relationships/hyperlink" Target="https://sds.chemicalsafety.com/sds/pda/msds/getpdf.ashx?action=msdsdocument&amp;auth=200C200C200C200C2008207A200D2078200C200C200C200C200C200C200C200C200C2008&amp;param1=ZmRwLjFfNzcxMDEzMTNORQ==&amp;unique=1676931069&amp;session=557fdb86592034636826dc01208cc657&amp;hostname=139.28.41.7" TargetMode="External"/><Relationship Id="rId38" Type="http://schemas.openxmlformats.org/officeDocument/2006/relationships/hyperlink" Target="https://sds.chemicalsafety.com/sds/pda/msds/getpdf.ashx?action=msdsdocument&amp;auth=200C200C200C200C2008207A200D2078200C200C200C200C200C200C200C200C200C2008&amp;param1=ZmRwLjFfMzE3MDYxMTNORQ==&amp;unique=1677009846&amp;session=7e72ee6b9a74e6f21cae92cd484df72a&amp;hostname=78.8.217.118" TargetMode="External"/><Relationship Id="rId59" Type="http://schemas.openxmlformats.org/officeDocument/2006/relationships/hyperlink" Target="https://sds.chemicalsafety.com/sds/pda/msds/getpdf.ashx?action=msdsdocument&amp;auth=200C200C200C200C2008207A200D2078200C200C200C200C200C200C200C200C200C2008&amp;param1=ZmRwLjFfNTg3NDgwMDNORQ==&amp;unique=1677006774&amp;session=7e72ee6b9a74e6f21cae92cd484df72a&amp;hostname=78.8.217.118" TargetMode="External"/><Relationship Id="rId103" Type="http://schemas.openxmlformats.org/officeDocument/2006/relationships/hyperlink" Target="https://sds.chemicalsafety.com/sds/pda/msds/getpdf.ashx?action=msdsdocument&amp;auth=200C200C200C200C2008207A200D2078200C200C200C200C200C200C200C200C200C2008&amp;param1=ZmRwLjFfNjc5MjYwMDNORQ==&amp;unique=1676978440&amp;session=23742bc2319efd3fb56ee581bcf57170&amp;hostname=139.28.41.7" TargetMode="External"/><Relationship Id="rId124" Type="http://schemas.openxmlformats.org/officeDocument/2006/relationships/hyperlink" Target="https://sds.chemicalsafety.com/sds/pda/msds/getpdf.ashx?action=msdsdocument&amp;auth=200C200C200C200C2008207A200D2078200C200C200C200C200C200C200C200C200C2008&amp;param1=ZmRwLjFfOTMyNjAzMTNORQ==&amp;unique=1676994919&amp;session=23742bc2319efd3fb56ee581bcf57170&amp;hostname=139.28.41.7" TargetMode="External"/><Relationship Id="rId310" Type="http://schemas.openxmlformats.org/officeDocument/2006/relationships/hyperlink" Target="https://sds.chemicalsafety.com/sds/pda/msds/getpdf.ashx?action=msdsdocument&amp;auth=200C200C200C200C2008207A200D2078200C200C200C200C200C200C200C200C200C2008&amp;param1=ZmRwLjFfNjA4MTAzMTNORQ==&amp;unique=1677534305&amp;session=f99c59d06bf130d9b71feb3ce96b8ec3&amp;hostname=139.28.41.7" TargetMode="External"/><Relationship Id="rId70" Type="http://schemas.openxmlformats.org/officeDocument/2006/relationships/hyperlink" Target="https://sds.chemicalsafety.com/sds/pda/msds/getpdf.ashx?action=msdsdocument&amp;auth=200C200C200C200C2008207A200D2078200C200C200C200C200C200C200C200C200C2008&amp;param1=ZmRwLjFfMTU2MjQzMjNORQ==&amp;unique=1677013194&amp;session=7e72ee6b9a74e6f21cae92cd484df72a&amp;hostname=78.8.217.118" TargetMode="External"/><Relationship Id="rId91" Type="http://schemas.openxmlformats.org/officeDocument/2006/relationships/hyperlink" Target="https://sds.chemicalsafety.com/sds/pda/msds/getpdf.ashx?action=msdsdocument&amp;auth=200C200C200C200C2008207A200D2078200C200C200C200C200C200C200C200C200C2008&amp;param1=ZmRwLjFfMDk0NTYxMTNORQ==&amp;unique=1676933035&amp;session=557fdb86592034636826dc01208cc657&amp;hostname=139.28.41.7" TargetMode="External"/><Relationship Id="rId145" Type="http://schemas.openxmlformats.org/officeDocument/2006/relationships/hyperlink" Target="https://sds.chemicalsafety.com/sds/pda/msds/getpdf.ashx?action=msdsdocument&amp;auth=200C200C200C200C2008207A200D2078200C200C200C200C200C200C200C200C200C2008&amp;param1=ZmRwLjFfMTk2NDkyMTNORQ==&amp;unique=1677072312&amp;session=6ea14deee4aa445e7572ca8b582550dc&amp;hostname=139.28.41.7" TargetMode="External"/><Relationship Id="rId166" Type="http://schemas.openxmlformats.org/officeDocument/2006/relationships/hyperlink" Target="https://sds.chemicalsafety.com/sds/pda/msds/getpdf.ashx?action=msdsdocument&amp;auth=200C200C200C200C2008207A200D2078200C200C200C200C200C200C200C200C200C2008&amp;param1=ZmRwLjFfOTU2MjYzMDNORQ==&amp;unique=1677149450&amp;session=10158fc67466c96792c3f504b6473b73&amp;hostname=139.28.41.7" TargetMode="External"/><Relationship Id="rId187" Type="http://schemas.openxmlformats.org/officeDocument/2006/relationships/hyperlink" Target="https://sds.chemicalsafety.com/sds/pda/msds/getpdf.ashx?action=msdsdocument&amp;auth=200C200C200C200C2008207A200D2078200C200C200C200C200C200C200C200C200C2008&amp;param1=ZmRwLjFfMzc4NjIxMTNORQ==&amp;unique=1677153762&amp;session=10158fc67466c96792c3f504b6473b73&amp;hostname=139.28.41.7" TargetMode="External"/><Relationship Id="rId331" Type="http://schemas.openxmlformats.org/officeDocument/2006/relationships/hyperlink" Target="https://sds.chemicalsafety.com/sds/pda/msds/getpdf.ashx?action=msdsdocument&amp;auth=200C200C200C200C2008207A200D2078200C200C200C200C200C200C200C200C200C2008&amp;param1=ZmRwLjFfMTMzNjAzMTNORQ==&amp;unique=1677581707&amp;session=2769514b688cb754cd0d8f1507d36947&amp;hostname=139.28.41.7" TargetMode="External"/><Relationship Id="rId352" Type="http://schemas.openxmlformats.org/officeDocument/2006/relationships/hyperlink" Target="https://sds.chemicalsafety.com/sds/pda/msds/getpdf.ashx?action=msdsdocument&amp;auth=200C200C200C200C2008207A200D2078200C200C200C200C200C200C200C200C200C2008&amp;param1=ZmRwLjFfNDE3OTUxMTNORQ==&amp;unique=1677667281&amp;session=cee9c3e3124a7c78e3d61a62e6a5f1a2&amp;hostname=139.28.41.7" TargetMode="External"/><Relationship Id="rId373" Type="http://schemas.openxmlformats.org/officeDocument/2006/relationships/hyperlink" Target="https://sds.chemicalsafety.com/sds/pda/msds/getpdf.ashx?action=msdsdocument&amp;auth=200C200C200C200C2008207A200D2078200C200C200C200C200C200C200C200C200C2008&amp;param1=ZmRwLjFfODIwNDgxMjNORQ==&amp;unique=1676929302&amp;session=557fdb86592034636826dc01208cc657&amp;hostname=139.28.41.7" TargetMode="External"/><Relationship Id="rId1" Type="http://schemas.openxmlformats.org/officeDocument/2006/relationships/hyperlink" Target="https://sds.chemicalsafety.com/sds/pda/msds/getpdf.ashx?action=msdsdocument&amp;auth=200C200C200C200C2008207A200D2078200C200C200C200C200C200C200C200C200C2008&amp;param1=ZmRwLjIxXzQxODU4MTIzTkU=&amp;unique=1676928717&amp;session=9c1a704466e3bae6447bfa7b329f5889&amp;hostname=78.8.217.118" TargetMode="External"/><Relationship Id="rId212" Type="http://schemas.openxmlformats.org/officeDocument/2006/relationships/hyperlink" Target="https://sds.chemicalsafety.com/sds/pda/msds/getpdf.ashx?action=msdsdocument&amp;auth=200C200C200C200C2008207A200D2078200C200C200C200C200C200C200C200C200C2008&amp;param1=ZmRwLjFfNTM5ODkyMTNORQ==&amp;unique=1677167089&amp;session=10158fc67466c96792c3f504b6473b73&amp;hostname=139.28.41.7" TargetMode="External"/><Relationship Id="rId233" Type="http://schemas.openxmlformats.org/officeDocument/2006/relationships/hyperlink" Target="https://sds.chemicalsafety.com/sds/pda/msds/getpdf.ashx?action=msdsdocument&amp;auth=200C200C200C200C2008207A200D2078200C200C200C200C200C200C200C200C200C2008&amp;param1=ZmRwLjFfNzIyODA1MjNORQ==&amp;unique=1677017281&amp;session=7e72ee6b9a74e6f21cae92cd484df72a&amp;hostname=78.8.217.118" TargetMode="External"/><Relationship Id="rId254" Type="http://schemas.openxmlformats.org/officeDocument/2006/relationships/hyperlink" Target="https://sds.chemicalsafety.com/sds/pda/msds/getpdf.ashx?action=msdsdocument&amp;auth=200C200C200C200C2008207A200D2078200C200C200C200C200C200C200C200C200C2008&amp;param1=ZmRwLjFfNTM1NzUzMjNORQ==&amp;unique=1677157561&amp;session=6365fb7a9edc69f8e4517c7c8da680ed&amp;hostname=78.8.217.118" TargetMode="External"/><Relationship Id="rId28" Type="http://schemas.openxmlformats.org/officeDocument/2006/relationships/hyperlink" Target="https://sds.chemicalsafety.com/sds/pda/msds/getpdf.ashx?action=msdsdocument&amp;auth=200C200C200C200C2008207A200D2078200C200C200C200C200C200C200C200C200C2008&amp;param1=ZmRwLjFfOTIwNDAzMTNORQ==&amp;unique=1676978530&amp;session=23742bc2319efd3fb56ee581bcf57170&amp;hostname=139.28.41.7" TargetMode="External"/><Relationship Id="rId49" Type="http://schemas.openxmlformats.org/officeDocument/2006/relationships/hyperlink" Target="https://sds.chemicalsafety.com/sds/pda/msds/getpdf.ashx?action=msdsdocument&amp;auth=200C200C200C200C2008207A200D2078200C200C200C200C200C200C200C200C200C2008&amp;param1=ZmRwLjJfNDY5MzYwMDNORQ==&amp;unique=1676929458&amp;session=9c1a704466e3bae6447bfa7b329f5889&amp;hostname=78.8.217.118" TargetMode="External"/><Relationship Id="rId114" Type="http://schemas.openxmlformats.org/officeDocument/2006/relationships/hyperlink" Target="https://sds.chemicalsafety.com/sds/pda/msds/getpdf.ashx?action=msdsdocument&amp;auth=200C200C200C200C2008207A200D2078200C200C200C200C200C200C200C200C200C2008&amp;param1=ZmRwLjFfOTQzNjA1MjNORQ==&amp;unique=1676991165&amp;session=23742bc2319efd3fb56ee581bcf57170&amp;hostname=139.28.41.7" TargetMode="External"/><Relationship Id="rId275" Type="http://schemas.openxmlformats.org/officeDocument/2006/relationships/hyperlink" Target="https://sds.chemicalsafety.com/sds/pda/msds/getpdf.ashx?action=msdsdocument&amp;auth=200C200C200C200C2008207A200D2078200C200C200C200C200C200C200C200C200C2008&amp;param1=ZmRwLjFfODk0OTI2MDNORQ==&amp;unique=1677074208&amp;session=6ea14deee4aa445e7572ca8b582550dc&amp;hostname=139.28.41.7" TargetMode="External"/><Relationship Id="rId296" Type="http://schemas.openxmlformats.org/officeDocument/2006/relationships/hyperlink" Target="https://sds.chemicalsafety.com/sds/pda/msds/getpdf.ashx?action=msdsdocument&amp;auth=200C200C200C200C2008207A200D2078200C200C200C200C200C200C200C200C200C2008&amp;param1=ZmRwLjFfNzIxOTUwMDNORQ==&amp;unique=1677532713&amp;session=f99c59d06bf130d9b71feb3ce96b8ec3&amp;hostname=139.28.41.7" TargetMode="External"/><Relationship Id="rId300" Type="http://schemas.openxmlformats.org/officeDocument/2006/relationships/hyperlink" Target="https://sds.chemicalsafety.com/sds/pda/msds/getpdf.ashx?action=msdsdocument&amp;auth=200C200C200C200C2008207A200D2078200C200C200C200C200C200C200C200C200C2008&amp;param1=ZmRwLjFfMjE2Njg1MDNORQ==&amp;unique=1677533115&amp;session=f99c59d06bf130d9b71feb3ce96b8ec3&amp;hostname=139.28.41.7" TargetMode="External"/><Relationship Id="rId60" Type="http://schemas.openxmlformats.org/officeDocument/2006/relationships/hyperlink" Target="https://sds.chemicalsafety.com/sds/pda/msds/getpdf.ashx?action=msdsdocument&amp;auth=200C200C200C200C2008207A200D2078200C200C200C200C200C200C200C200C200C2008&amp;param1=ZmRwLjFfNzg2MjM2MDNORQ==&amp;unique=1677008174&amp;session=7e72ee6b9a74e6f21cae92cd484df72a&amp;hostname=78.8.217.118" TargetMode="External"/><Relationship Id="rId81" Type="http://schemas.openxmlformats.org/officeDocument/2006/relationships/hyperlink" Target="https://sds.chemicalsafety.com/sds/pda/msds/getpdf.ashx?action=msdsdocument&amp;auth=200C200C200C200C2008207A200D2078200C200C200C200C200C200C200C200C200C2008&amp;param1=ZmRwLjFfNDE1MTYxMTNORQ==&amp;unique=1677158071&amp;session=6365fb7a9edc69f8e4517c7c8da680ed&amp;hostname=78.8.217.118" TargetMode="External"/><Relationship Id="rId135" Type="http://schemas.openxmlformats.org/officeDocument/2006/relationships/hyperlink" Target="https://sds.chemicalsafety.com/sds/pda/msds/getpdf.ashx?action=msdsdocument&amp;auth=200C200C200C200C2008207A200D2078200C200C200C200C200C200C200C200C200C2008&amp;param1=ZmRwLjFfMDg5NjQ1MjNORQ==&amp;unique=1677066870&amp;session=21623f89b354e08589e0ade18e06e2bb&amp;hostname=139.28.41.7" TargetMode="External"/><Relationship Id="rId156" Type="http://schemas.openxmlformats.org/officeDocument/2006/relationships/hyperlink" Target="https://sds.chemicalsafety.com/sds/pda/msds/getpdf.ashx?action=msdsdocument&amp;auth=200C200C200C200C2008207A200D2078200C200C200C200C200C200C200C200C200C2008&amp;param1=ZmRwLjFfMjUxNDQxMTNORQ==&amp;unique=1677074019&amp;session=6ea14deee4aa445e7572ca8b582550dc&amp;hostname=139.28.41.7" TargetMode="External"/><Relationship Id="rId177" Type="http://schemas.openxmlformats.org/officeDocument/2006/relationships/hyperlink" Target="https://sds.chemicalsafety.com/sds/pda/msds/getpdf.ashx?action=msdsdocument&amp;auth=200C200C200C200C2008207A200D2078200C200C200C200C200C200C200C200C200C2008&amp;param1=ZmRwLjFfNTI1OTE0MDNORQ==&amp;unique=1677151617&amp;session=10158fc67466c96792c3f504b6473b73&amp;hostname=139.28.41.7" TargetMode="External"/><Relationship Id="rId198" Type="http://schemas.openxmlformats.org/officeDocument/2006/relationships/hyperlink" Target="https://sds.chemicalsafety.com/sds/pda/msds/getpdf.ashx?action=msdsdocument&amp;auth=200C200C200C200C2008207A200D2078200C200C200C200C200C200C200C200C200C2008&amp;param1=ZmRwLjFfMjc4ODkyMTNORQ==&amp;unique=1677157892&amp;session=10158fc67466c96792c3f504b6473b73&amp;hostname=139.28.41.7" TargetMode="External"/><Relationship Id="rId321" Type="http://schemas.openxmlformats.org/officeDocument/2006/relationships/hyperlink" Target="https://sds.chemicalsafety.com/sds/pda/msds/getpdf.ashx?action=msdsdocument&amp;auth=200C200C200C200C2008207A200D2078200C200C200C200C200C200C200C200C200C2008&amp;param1=ZmRwLjFfNjgzNzUwMDNORQ==&amp;unique=1677536643&amp;session=f99c59d06bf130d9b71feb3ce96b8ec3&amp;hostname=139.28.41.7" TargetMode="External"/><Relationship Id="rId342" Type="http://schemas.openxmlformats.org/officeDocument/2006/relationships/hyperlink" Target="https://sds.chemicalsafety.com/sds/pda/msds/getpdf.ashx?action=msdsdocument&amp;auth=200C200C200C200C2008207A200D2078200C200C200C200C200C200C200C200C200C2008&amp;param1=ZmRwLjNfODU5OTE0MDNORQ==&amp;unique=1677530272&amp;session=196cbe312fdaa5177aa60b1a0780f7ae&amp;hostname=78.8.217.118" TargetMode="External"/><Relationship Id="rId363" Type="http://schemas.openxmlformats.org/officeDocument/2006/relationships/hyperlink" Target="https://sds.chemicalsafety.com/sds/pda/msds/getpdf.ashx?action=msdsdocument&amp;auth=200C200C200C200C2008207A200D2078200C200C200C200C200C200C200C200C200C2008&amp;param1=ZmRwLjFfNzYxNzg1MDNORQ==&amp;unique=1677953151&amp;session=0e1da735f43fe643971f4dc37256385c&amp;hostname=78.8.217.118" TargetMode="External"/><Relationship Id="rId384" Type="http://schemas.openxmlformats.org/officeDocument/2006/relationships/drawing" Target="../drawings/drawing4.xml"/><Relationship Id="rId202" Type="http://schemas.openxmlformats.org/officeDocument/2006/relationships/hyperlink" Target="https://sds.chemicalsafety.com/sds/pda/msds/getpdf.ashx?action=msdsdocument&amp;auth=200C200C200C200C2008207A200D2078200C200C200C200C200C200C200C200C200C2008&amp;param1=ZmRwLjFfODk0ODkyMTNORQ==&amp;unique=1677165328&amp;session=10158fc67466c96792c3f504b6473b73&amp;hostname=139.28.41.7" TargetMode="External"/><Relationship Id="rId223" Type="http://schemas.openxmlformats.org/officeDocument/2006/relationships/hyperlink" Target="https://sds.chemicalsafety.com/sds/pda/msds/getpdf.ashx?action=msdsdocument&amp;auth=200C200C200C200C2008207A200D2078200C200C200C200C200C200C200C200C200C2008&amp;param1=ZmRwLjFfMTIyNzQ1MjNORQ==&amp;unique=1677014012&amp;session=7e72ee6b9a74e6f21cae92cd484df72a&amp;hostname=78.8.217.118" TargetMode="External"/><Relationship Id="rId244" Type="http://schemas.openxmlformats.org/officeDocument/2006/relationships/hyperlink" Target="https://sds.chemicalsafety.com/sds/pda/msds/getpdf.ashx?action=msdsdocument&amp;auth=200C200C200C200C2008207A200D2078200C200C200C200C200C200C200C200C200C2008&amp;param1=ZmRwLjFfMDI1MzMxMjNORQ==&amp;unique=1677019551&amp;session=7e72ee6b9a74e6f21cae92cd484df72a&amp;hostname=78.8.217.118" TargetMode="External"/><Relationship Id="rId18" Type="http://schemas.openxmlformats.org/officeDocument/2006/relationships/hyperlink" Target="https://sds.chemicalsafety.com/sds/pda/msds/getpdf.ashx?action=msdsdocument&amp;auth=200C200C200C200C2008207A200D2078200C200C200C200C200C200C200C200C200C2008&amp;param1=ZmRwLjFfOTI4MjEzMTNORQ==&amp;unique=1676932069&amp;session=557fdb86592034636826dc01208cc657&amp;hostname=139.28.41.7" TargetMode="External"/><Relationship Id="rId39" Type="http://schemas.openxmlformats.org/officeDocument/2006/relationships/hyperlink" Target="https://sds.chemicalsafety.com/sds/pda/msds/getpdf.ashx?action=msdsdocument&amp;auth=200C200C200C200C2008207A200D2078200C200C200C200C200C200C200C200C200C2008&amp;param1=ZmRwLjFfMDI0NzAzMTNORQ==&amp;unique=1677009851&amp;session=7e72ee6b9a74e6f21cae92cd484df72a&amp;hostname=78.8.217.118" TargetMode="External"/><Relationship Id="rId265" Type="http://schemas.openxmlformats.org/officeDocument/2006/relationships/hyperlink" Target="https://sds.chemicalsafety.com/sds/pda/msds/getpdf.ashx?action=msdsdocument&amp;auth=200C200C200C200C2008207A200D2078200C200C200C200C200C200C200C200C200C2008&amp;param1=ZmRwLjJfMDc2OTE2MDNORQ==&amp;unique=1677160249&amp;session=6365fb7a9edc69f8e4517c7c8da680ed&amp;hostname=78.8.217.118" TargetMode="External"/><Relationship Id="rId286" Type="http://schemas.openxmlformats.org/officeDocument/2006/relationships/hyperlink" Target="https://sds.chemicalsafety.com/sds/pda/msds/getpdf.ashx?action=msdsdocument&amp;auth=200C200C200C200C2008207A200D2078200C200C200C200C200C200C200C200C200C2008&amp;param1=ZmRwLjFfODQ5Nzg1MDNORQ==&amp;unique=1677500459&amp;session=49305c2cf7bf8e5ab1ba6b83c8fc70df&amp;hostname=139.28.41.7" TargetMode="External"/><Relationship Id="rId50" Type="http://schemas.openxmlformats.org/officeDocument/2006/relationships/hyperlink" Target="https://sds.chemicalsafety.com/sds/pda/msds/getpdf.ashx?action=msdsdocument&amp;auth=200C200C200C200C2008207A200D2078200C200C200C200C200C200C200C200C200C2008&amp;param1=ZmRwLjFfNTI2MTAzMTNORQ==&amp;unique=1676929614&amp;session=9c1a704466e3bae6447bfa7b329f5889&amp;hostname=78.8.217.118" TargetMode="External"/><Relationship Id="rId104" Type="http://schemas.openxmlformats.org/officeDocument/2006/relationships/hyperlink" Target="https://sds.chemicalsafety.com/sds/pda/msds/getpdf.ashx?action=msdsdocument&amp;auth=200C200C200C200C2008207A200D2078200C200C200C200C200C200C200C200C200C2008&amp;param1=ZmRwLjFfMTE5ODQwMDNORQ==&amp;unique=1676978766&amp;session=23742bc2319efd3fb56ee581bcf57170&amp;hostname=139.28.41.7" TargetMode="External"/><Relationship Id="rId125" Type="http://schemas.openxmlformats.org/officeDocument/2006/relationships/hyperlink" Target="https://sds.chemicalsafety.com/sds/pda/msds/getpdf.ashx?action=msdsdocument&amp;auth=200C200C200C200C2008207A200D2078200C200C200C200C200C200C200C200C200C2008&amp;param1=ZmRwLjFfNjM3MzMwMDNORQ==&amp;unique=1676995073&amp;session=23742bc2319efd3fb56ee581bcf57170&amp;hostname=139.28.41.7" TargetMode="External"/><Relationship Id="rId146" Type="http://schemas.openxmlformats.org/officeDocument/2006/relationships/hyperlink" Target="https://sds.chemicalsafety.com/sds/pda/msds/getpdf.ashx?action=msdsdocument&amp;auth=200C200C200C200C2008207A200D2078200C200C200C200C200C200C200C200C200C2008&amp;param1=ZmRwLjJfMzM1NTUwMDNORQ==&amp;unique=1677072493&amp;session=6ea14deee4aa445e7572ca8b582550dc&amp;hostname=139.28.41.7" TargetMode="External"/><Relationship Id="rId167" Type="http://schemas.openxmlformats.org/officeDocument/2006/relationships/hyperlink" Target="https://sds.chemicalsafety.com/sds/pda/msds/getpdf.ashx?action=msdsdocument&amp;auth=200C200C200C200C2008207A200D2078200C200C200C200C200C200C200C200C200C2008&amp;param1=ZmRwLjFfODc0NTMwMDNORQ==&amp;unique=1677149664&amp;session=10158fc67466c96792c3f504b6473b73&amp;hostname=139.28.41.7" TargetMode="External"/><Relationship Id="rId188" Type="http://schemas.openxmlformats.org/officeDocument/2006/relationships/hyperlink" Target="https://sds.chemicalsafety.com/sds/pda/msds/getpdf.ashx?action=msdsdocument&amp;auth=200C200C200C200C2008207A200D2078200C200C200C200C200C200C200C200C200C2008&amp;param1=ZmRwLjFfNTg2NzA1MjNORQ==&amp;unique=1677153883&amp;session=10158fc67466c96792c3f504b6473b73&amp;hostname=139.28.41.7" TargetMode="External"/><Relationship Id="rId311" Type="http://schemas.openxmlformats.org/officeDocument/2006/relationships/hyperlink" Target="https://sds.chemicalsafety.com/sds/pda/msds/getpdf.ashx?action=msdsdocument&amp;auth=200C200C200C200C2008207A200D2078200C200C200C200C200C200C200C200C200C2008&amp;param1=ZmRwLjFfNzAwNjczMjNORQ==&amp;unique=1677534391&amp;session=f99c59d06bf130d9b71feb3ce96b8ec3&amp;hostname=139.28.41.7" TargetMode="External"/><Relationship Id="rId332" Type="http://schemas.openxmlformats.org/officeDocument/2006/relationships/hyperlink" Target="https://sds.chemicalsafety.com/sds/pda/msds/getpdf.ashx?action=msdsdocument&amp;auth=200C200C200C200C2008207A200D2078200C200C200C200C200C200C200C200C200C2008&amp;param1=ZmRwLjFfOTI0NTYxMTNORQ==&amp;unique=1677581737&amp;session=2769514b688cb754cd0d8f1507d36947&amp;hostname=139.28.41.7" TargetMode="External"/><Relationship Id="rId353" Type="http://schemas.openxmlformats.org/officeDocument/2006/relationships/hyperlink" Target="https://sds.chemicalsafety.com/sds/pda/msds/getpdf.ashx?action=msdsdocument&amp;auth=200C200C200C200C2008207A200D2078200C200C200C200C200C200C200C200C200C2008&amp;param1=ZmRwLjFfNDQyMzMwMDNORQ==&amp;unique=1677667973&amp;session=cee9c3e3124a7c78e3d61a62e6a5f1a2&amp;hostname=139.28.41.7" TargetMode="External"/><Relationship Id="rId374" Type="http://schemas.openxmlformats.org/officeDocument/2006/relationships/hyperlink" Target="https://sds.chemicalsafety.com/sds/pda/msds/getpdf.ashx?action=msdsdocument&amp;auth=200C200C200C200C2008207A200D2078200C200C200C200C200C200C200C200C200C2008&amp;param1=ZmRwLjFfMDAyODAzMTNORQ==&amp;unique=1677442469&amp;session=bdf11b8600b42b0c2a10febd77821c6b&amp;hostname=78.8.217.118" TargetMode="External"/><Relationship Id="rId71" Type="http://schemas.openxmlformats.org/officeDocument/2006/relationships/hyperlink" Target="https://sds.chemicalsafety.com/sds/pda/msds/getpdf.ashx?action=msdsdocument&amp;auth=200C200C200C200C2008207A200D2078200C200C200C200C200C200C200C200C200C2008&amp;param1=ZmRwLjFfODM5ODc3MDNORQ==&amp;unique=1677013391&amp;session=7e72ee6b9a74e6f21cae92cd484df72a&amp;hostname=78.8.217.118" TargetMode="External"/><Relationship Id="rId92" Type="http://schemas.openxmlformats.org/officeDocument/2006/relationships/hyperlink" Target="https://sds.chemicalsafety.com/sds/pda/msds/getpdf.ashx?action=msdsdocument&amp;auth=200C200C200C200C2008207A200D2078200C200C200C200C200C200C200C200C200C2008&amp;param1=ZmRwLjFfNDQ2MDkxMjNORQ==&amp;unique=1676933364&amp;session=557fdb86592034636826dc01208cc657&amp;hostname=139.28.41.7" TargetMode="External"/><Relationship Id="rId213" Type="http://schemas.openxmlformats.org/officeDocument/2006/relationships/hyperlink" Target="https://sds.chemicalsafety.com/sds/pda/msds/getpdf.ashx?action=msdsdocument&amp;auth=200C200C200C200C2008207A200D2078200C200C200C200C200C200C200C200C200C2008&amp;param1=ZmRwLjFfODQzNDk2MDNORQ==&amp;unique=1677167233&amp;session=10158fc67466c96792c3f504b6473b73&amp;hostname=139.28.41.7" TargetMode="External"/><Relationship Id="rId234" Type="http://schemas.openxmlformats.org/officeDocument/2006/relationships/hyperlink" Target="https://sds.chemicalsafety.com/sds/pda/msds/getpdf.ashx?action=msdsdocument&amp;auth=200C200C200C200C2008207A200D2078200C200C200C200C200C200C200C200C200C2008&amp;param1=ZmRwLjFfNDgyODQ1MjNORQ==&amp;unique=1677017285&amp;session=7e72ee6b9a74e6f21cae92cd484df72a&amp;hostname=78.8.217.118" TargetMode="External"/><Relationship Id="rId2" Type="http://schemas.openxmlformats.org/officeDocument/2006/relationships/hyperlink" Target="https://sds.chemicalsafety.com/sds/pda/msds/getpdf.ashx?action=msdsdocument&amp;auth=200C200C200C200C2008207A200D2078200C200C200C200C200C200C200C200C200C2008&amp;param1=ZmRwLjFfNjU2MTMwMTNORQ==&amp;unique=1676931731&amp;session=9c1a704466e3bae6447bfa7b329f5889&amp;hostname=78.8.217.118" TargetMode="External"/><Relationship Id="rId29" Type="http://schemas.openxmlformats.org/officeDocument/2006/relationships/hyperlink" Target="https://sds.chemicalsafety.com/sds/pda/msds/getpdf.ashx?action=msdsdocument&amp;auth=200C200C200C200C2008207A200D2078200C200C200C200C200C200C200C200C200C2008&amp;param1=ZmRwLjFfNTk0NDkyMTNORQ==&amp;unique=1676979179&amp;session=23742bc2319efd3fb56ee581bcf57170&amp;hostname=139.28.41.7" TargetMode="External"/><Relationship Id="rId255" Type="http://schemas.openxmlformats.org/officeDocument/2006/relationships/hyperlink" Target="https://sds.chemicalsafety.com/sds/pda/msds/getpdf.ashx?action=msdsdocument&amp;auth=200C200C200C200C2008207A200D2078200C200C200C200C200C200C200C200C200C2008&amp;param1=ZmRwLjFfNzMyODAzMTNORQ==&amp;unique=1677157575&amp;session=6365fb7a9edc69f8e4517c7c8da680ed&amp;hostname=78.8.217.118" TargetMode="External"/><Relationship Id="rId276" Type="http://schemas.openxmlformats.org/officeDocument/2006/relationships/hyperlink" Target="https://sds.chemicalsafety.com/sds/pda/msds/getpdf.ashx?action=msdsdocument&amp;auth=200C200C200C200C2008207A200D2078200C200C200C200C200C200C200C200C200C2008&amp;param1=ZmRwLjFfMzk4MjE3MDNORQ==&amp;unique=1677436096&amp;session=bdf11b8600b42b0c2a10febd77821c6b&amp;hostname=78.8.217.118" TargetMode="External"/><Relationship Id="rId297" Type="http://schemas.openxmlformats.org/officeDocument/2006/relationships/hyperlink" Target="https://sds.chemicalsafety.com/sds/pda/msds/getpdf.ashx?action=msdsdocument&amp;auth=200C200C200C200C2008207A200D2078200C200C200C200C200C200C200C200C200C2008&amp;param1=ZmRwLjFfNzU4MzAzMTNORQ==&amp;unique=1677532802&amp;session=f99c59d06bf130d9b71feb3ce96b8ec3&amp;hostname=139.28.41.7" TargetMode="External"/><Relationship Id="rId40" Type="http://schemas.openxmlformats.org/officeDocument/2006/relationships/hyperlink" Target="https://sds.chemicalsafety.com/sds/pda/msds/getpdf.ashx?action=msdsdocument&amp;auth=200C200C200C200C2008207A200D2078200C200C200C200C200C200C200C200C200C2008&amp;param1=ZmRwLjFfMTg2NTA1MjNORQ==&amp;unique=1677009855&amp;session=7e72ee6b9a74e6f21cae92cd484df72a&amp;hostname=78.8.217.118" TargetMode="External"/><Relationship Id="rId115" Type="http://schemas.openxmlformats.org/officeDocument/2006/relationships/hyperlink" Target="https://sds.chemicalsafety.com/sds/pda/msds/getpdf.ashx?action=msdsdocument&amp;auth=200C200C200C200C2008207A200D2078200C200C200C200C200C200C200C200C200C2008&amp;param1=ZmRwLjFfNTQwMTIyMjNORQ==&amp;unique=1676992612&amp;session=23742bc2319efd3fb56ee581bcf57170&amp;hostname=139.28.41.7" TargetMode="External"/><Relationship Id="rId136" Type="http://schemas.openxmlformats.org/officeDocument/2006/relationships/hyperlink" Target="https://sds.chemicalsafety.com/sds/pda/msds/getpdf.ashx?action=msdsdocument&amp;auth=200C200C200C200C2008207A200D2078200C200C200C200C200C200C200C200C200C2008&amp;param1=ZmRwLjFfNjM5OTkyMTNORQ==&amp;unique=1677067037&amp;session=21623f89b354e08589e0ade18e06e2bb&amp;hostname=139.28.41.7" TargetMode="External"/><Relationship Id="rId157" Type="http://schemas.openxmlformats.org/officeDocument/2006/relationships/hyperlink" Target="https://sds.chemicalsafety.com/sds/pda/msds/getpdf.ashx?action=msdsdocument&amp;auth=200C200C200C200C2008207A200D2078200C200C200C200C200C200C200C200C200C2008&amp;param1=ZmRwLjJfOTk3NTgxMjNORQ==&amp;unique=1677108348&amp;session=6ea14deee4aa445e7572ca8b582550dc&amp;hostname=139.28.41.7" TargetMode="External"/><Relationship Id="rId178" Type="http://schemas.openxmlformats.org/officeDocument/2006/relationships/hyperlink" Target="https://sds.chemicalsafety.com/sds/pda/msds/getpdf.ashx?action=msdsdocument&amp;auth=200C200C200C200C2008207A200D2078200C200C200C200C200C200C200C200C200C2008&amp;param1=ZmRwLjFfNDYyNzg1MDNORQ==&amp;unique=1677151740&amp;session=10158fc67466c96792c3f504b6473b73&amp;hostname=139.28.41.7" TargetMode="External"/><Relationship Id="rId301" Type="http://schemas.openxmlformats.org/officeDocument/2006/relationships/hyperlink" Target="https://sds.chemicalsafety.com/sds/pda/msds/getpdf.ashx?action=msdsdocument&amp;auth=200C200C200C200C2008207A200D2078200C200C200C200C200C200C200C200C200C2008&amp;param1=ZmRwLjFfNzU2NDkxMjNORQ==&amp;unique=1677533262&amp;session=f99c59d06bf130d9b71feb3ce96b8ec3&amp;hostname=139.28.41.7" TargetMode="External"/><Relationship Id="rId322" Type="http://schemas.openxmlformats.org/officeDocument/2006/relationships/hyperlink" Target="https://sds.chemicalsafety.com/sds/pda/msds/getpdf.ashx?action=msdsdocument&amp;auth=200C200C200C200C2008207A200D2078200C200C200C200C200C200C200C200C200C2008&amp;param1=ZmRwLjFfOTc1NDAzMTNORQ==&amp;unique=1677536670&amp;session=f99c59d06bf130d9b71feb3ce96b8ec3&amp;hostname=139.28.41.7" TargetMode="External"/><Relationship Id="rId343" Type="http://schemas.openxmlformats.org/officeDocument/2006/relationships/hyperlink" Target="https://sds.chemicalsafety.com/sds/pda/msds/getpdf.ashx?action=msdsdocument&amp;auth=200C200C200C200C2008207A200D2078200C200C200C200C200C200C200C200C200C2008&amp;param1=ZmRwLjFfMjcwNTAzMTNORQ==&amp;unique=1677530255&amp;session=196cbe312fdaa5177aa60b1a0780f7ae&amp;hostname=78.8.217.118" TargetMode="External"/><Relationship Id="rId364" Type="http://schemas.openxmlformats.org/officeDocument/2006/relationships/hyperlink" Target="https://sds.chemicalsafety.com/sds/pda/msds/getpdf.ashx?action=msdsdocument&amp;auth=200C200C200C200C2008207A200D2078200C200C200C200C200C200C200C200C200C2008&amp;param1=ZmRwLjFfOTIzNzg1MDNORQ==&amp;unique=1677951715&amp;session=0e1da735f43fe643971f4dc37256385c&amp;hostname=78.8.217.118" TargetMode="External"/><Relationship Id="rId61" Type="http://schemas.openxmlformats.org/officeDocument/2006/relationships/hyperlink" Target="https://sds.chemicalsafety.com/sds/pda/msds/getpdf.ashx?action=msdsdocument&amp;auth=200C200C200C200C2008207A200D2078200C200C200C200C200C200C200C200C200C2008&amp;param1=ZmRwLjFfMzQzMjAzMTNORQ==&amp;unique=1677008184&amp;session=7e72ee6b9a74e6f21cae92cd484df72a&amp;hostname=78.8.217.118" TargetMode="External"/><Relationship Id="rId82" Type="http://schemas.openxmlformats.org/officeDocument/2006/relationships/hyperlink" Target="https://sds.chemicalsafety.com/sds/pda/msds/getpdf.ashx?action=msdsdocument&amp;auth=200C200C200C200C2008207A200D2078200C200C200C200C200C200C200C200C200C2008&amp;param1=ZmRwLjFfNDI0OTAzMTNORQ==&amp;unique=1677158073&amp;session=6365fb7a9edc69f8e4517c7c8da680ed&amp;hostname=78.8.217.118" TargetMode="External"/><Relationship Id="rId199" Type="http://schemas.openxmlformats.org/officeDocument/2006/relationships/hyperlink" Target="https://sds.chemicalsafety.com/sds/pda/msds/getpdf.ashx?action=msdsdocument&amp;auth=200C200C200C200C2008207A200D2078200C200C200C200C200C200C200C200C200C2008&amp;param1=ZmRwLjFfMDQ5NTMwMDNORQ==&amp;unique=1677164960&amp;session=10158fc67466c96792c3f504b6473b73&amp;hostname=139.28.41.7" TargetMode="External"/><Relationship Id="rId203" Type="http://schemas.openxmlformats.org/officeDocument/2006/relationships/hyperlink" Target="https://sds.chemicalsafety.com/sds/pda/msds/getpdf.ashx?action=msdsdocument&amp;auth=200C200C200C200C2008207A200D2078200C200C200C200C200C200C200C200C200C2008&amp;param1=ZmRwLjFfNTk3NjM2MDNORQ==&amp;unique=1677165454&amp;session=10158fc67466c96792c3f504b6473b73&amp;hostname=139.28.41.7" TargetMode="External"/><Relationship Id="rId19" Type="http://schemas.openxmlformats.org/officeDocument/2006/relationships/hyperlink" Target="https://sds.chemicalsafety.com/sds/pda/msds/getpdf.ashx?action=msdsdocument&amp;auth=200C200C200C200C2008207A200D2078200C200C200C200C200C200C200C200C200C2008&amp;param1=ZmRwLjFfMzY1MjEzMTNORQ==&amp;unique=1676933142&amp;session=557fdb86592034636826dc01208cc657&amp;hostname=139.28.41.7" TargetMode="External"/><Relationship Id="rId224" Type="http://schemas.openxmlformats.org/officeDocument/2006/relationships/hyperlink" Target="https://sds.chemicalsafety.com/sds/pda/msds/getpdf.ashx?action=msdsdocument&amp;auth=200C200C200C200C2008207A200D2078200C200C200C200C200C200C200C200C200C2008&amp;param1=ZmRwLjJfMzE3MzgxMjNORQ==&amp;unique=1677014255&amp;session=7e72ee6b9a74e6f21cae92cd484df72a&amp;hostname=78.8.217.118" TargetMode="External"/><Relationship Id="rId245" Type="http://schemas.openxmlformats.org/officeDocument/2006/relationships/hyperlink" Target="https://sds.chemicalsafety.com/sds/pda/msds/getpdf.ashx?action=msdsdocument&amp;auth=200C200C200C200C2008207A200D2078200C200C200C200C200C200C200C200C200C2008&amp;param1=ZmRwLjFfMTY3MTQxMjNORQ==&amp;unique=1677019767&amp;session=7e72ee6b9a74e6f21cae92cd484df72a&amp;hostname=78.8.217.118" TargetMode="External"/><Relationship Id="rId266" Type="http://schemas.openxmlformats.org/officeDocument/2006/relationships/hyperlink" Target="https://sds.chemicalsafety.com/sds/pda/msds/getpdf.ashx?action=msdsdocument&amp;auth=200C200C200C200C2008207A200D2078200C200C200C200C200C200C200C200C200C2008&amp;param1=ZmRwLjFfNTgyODAzMTNORQ==&amp;unique=1677160256&amp;session=6365fb7a9edc69f8e4517c7c8da680ed&amp;hostname=78.8.217.118" TargetMode="External"/><Relationship Id="rId287" Type="http://schemas.openxmlformats.org/officeDocument/2006/relationships/hyperlink" Target="https://sds.chemicalsafety.com/sds/pda/msds/getpdf.ashx?action=msdsdocument&amp;auth=200C200C200C200C2008207A200D2078200C200C200C200C200C200C200C200C200C2008&amp;param1=ZmRwLjFfMzEyMDAzMTNORQ==&amp;unique=1677500534&amp;session=49305c2cf7bf8e5ab1ba6b83c8fc70df&amp;hostname=139.28.41.7" TargetMode="External"/><Relationship Id="rId30" Type="http://schemas.openxmlformats.org/officeDocument/2006/relationships/hyperlink" Target="https://sds.chemicalsafety.com/sds/pda/msds/getpdf.ashx?action=msdsdocument&amp;auth=200C200C200C200C2008207A200D2078200C200C200C200C200C200C200C200C200C2008&amp;param1=ZmRwLjFfNTI1NzkyMTNORQ==&amp;unique=1676979567&amp;session=23742bc2319efd3fb56ee581bcf57170&amp;hostname=139.28.41.7" TargetMode="External"/><Relationship Id="rId105" Type="http://schemas.openxmlformats.org/officeDocument/2006/relationships/hyperlink" Target="https://sds.chemicalsafety.com/sds/pda/msds/getpdf.ashx?action=msdsdocument&amp;auth=200C200C200C200C2008207A200D2078200C200C200C200C200C200C200C200C200C2008&amp;param1=ZmRwLjFfOTg3OTIxMTNORQ==&amp;unique=1676979112&amp;session=23742bc2319efd3fb56ee581bcf57170&amp;hostname=139.28.41.7" TargetMode="External"/><Relationship Id="rId126" Type="http://schemas.openxmlformats.org/officeDocument/2006/relationships/hyperlink" Target="https://sds.chemicalsafety.com/sds/pda/msds/getpdf.ashx?action=msdsdocument&amp;auth=200C200C200C200C2008207A200D2078200C200C200C200C200C200C200C200C200C2008&amp;param1=ZmRwLjFfODUyMTQxMDNORQ==&amp;unique=1677007141&amp;session=a3ab4df46ca5fb7ad16ab5a68cb3e706&amp;hostname=139.28.41.7" TargetMode="External"/><Relationship Id="rId147" Type="http://schemas.openxmlformats.org/officeDocument/2006/relationships/hyperlink" Target="https://sds.chemicalsafety.com/sds/pda/msds/getpdf.ashx?action=msdsdocument&amp;auth=200C200C200C200C2008207A200D2078200C200C200C200C200C200C200C200C200C2008&amp;param1=ZmRwLjFfMjMxODkyMTNORQ==&amp;unique=1677072618&amp;session=6ea14deee4aa445e7572ca8b582550dc&amp;hostname=139.28.41.7" TargetMode="External"/><Relationship Id="rId168" Type="http://schemas.openxmlformats.org/officeDocument/2006/relationships/hyperlink" Target="https://sds.chemicalsafety.com/sds/pda/msds/getpdf.ashx?action=msdsdocument&amp;auth=200C200C200C200C2008207A200D2078200C200C200C200C200C200C200C200C200C2008&amp;param1=ZmRwLjFfMTIxNzM2MDNORQ==&amp;unique=1677149892&amp;session=10158fc67466c96792c3f504b6473b73&amp;hostname=139.28.41.7" TargetMode="External"/><Relationship Id="rId312" Type="http://schemas.openxmlformats.org/officeDocument/2006/relationships/hyperlink" Target="https://sds.chemicalsafety.com/sds/pda/msds/getpdf.ashx?action=msdsdocument&amp;auth=200C200C200C200C2008207A200D2078200C200C200C200C200C200C200C200C200C2008&amp;param1=ZmRwLjFfNDcwMzgwMDNORQ==&amp;unique=1677535977&amp;session=f99c59d06bf130d9b71feb3ce96b8ec3&amp;hostname=139.28.41.7" TargetMode="External"/><Relationship Id="rId333" Type="http://schemas.openxmlformats.org/officeDocument/2006/relationships/hyperlink" Target="https://sds.chemicalsafety.com/sds/pda/msds/getpdf.ashx?action=msdsdocument&amp;auth=200C200C200C200C2008207A200D2078200C200C200C200C200C200C200C200C200C2008&amp;param1=ZmRwLjFfNzY0MDYwMDNORQ==&amp;unique=1677581850&amp;session=2769514b688cb754cd0d8f1507d36947&amp;hostname=139.28.41.7" TargetMode="External"/><Relationship Id="rId354" Type="http://schemas.openxmlformats.org/officeDocument/2006/relationships/hyperlink" Target="https://sds.chemicalsafety.com/sds/pda/msds/getpdf.ashx?action=msdsdocument&amp;auth=200C200C200C200C2008207A200D2078200C200C200C200C200C200C200C200C200C2008&amp;param1=ZmRwLjFfMTA3MzkyMTNORQ==&amp;unique=1677668082&amp;session=cee9c3e3124a7c78e3d61a62e6a5f1a2&amp;hostname=139.28.41.7" TargetMode="External"/><Relationship Id="rId51" Type="http://schemas.openxmlformats.org/officeDocument/2006/relationships/hyperlink" Target="https://sds.chemicalsafety.com/sds/pda/msds/getpdf.ashx?action=msdsdocument&amp;auth=200C200C200C200C2008207A200D2078200C200C200C200C200C200C200C200C200C2008&amp;param1=ZmRwLjFfMTE4NDgxMjNORQ==&amp;unique=1676930561&amp;session=9c1a704466e3bae6447bfa7b329f5889&amp;hostname=78.8.217.118" TargetMode="External"/><Relationship Id="rId72" Type="http://schemas.openxmlformats.org/officeDocument/2006/relationships/hyperlink" Target="https://sds.chemicalsafety.com/sds/pda/msds/getpdf.ashx?action=msdsdocument&amp;auth=200C200C200C200C2008207A200D2078200C200C200C200C200C200C200C200C200C2008&amp;param1=ZmRwLjFfNzY3OTkyMTNORQ==&amp;unique=1677157414&amp;session=10158fc67466c96792c3f504b6473b73&amp;hostname=139.28.41.7" TargetMode="External"/><Relationship Id="rId93" Type="http://schemas.openxmlformats.org/officeDocument/2006/relationships/hyperlink" Target="https://sds.chemicalsafety.com/sds/pda/msds/getpdf.ashx?action=msdsdocument&amp;auth=200C200C200C200C2008207A200D2078200C200C200C200C200C200C200C200C200C2008&amp;param1=ZmRwLjFfNzQ5MjMwMDNORQ==&amp;unique=1676975388&amp;session=23742bc2319efd3fb56ee581bcf57170&amp;hostname=139.28.41.7" TargetMode="External"/><Relationship Id="rId189" Type="http://schemas.openxmlformats.org/officeDocument/2006/relationships/hyperlink" Target="https://sds.chemicalsafety.com/sds/pda/msds/getpdf.ashx?action=msdsdocument&amp;auth=200C200C200C200C2008207A200D2078200C200C200C200C200C200C200C200C200C2008&amp;param1=ZmRwLjFfNjY1NzUwMDNORQ==&amp;unique=1677155937&amp;session=10158fc67466c96792c3f504b6473b73&amp;hostname=139.28.41.7" TargetMode="External"/><Relationship Id="rId375" Type="http://schemas.openxmlformats.org/officeDocument/2006/relationships/hyperlink" Target="https://sds.chemicalsafety.com/sds/pda/msds/getpdf.ashx?action=msdsdocument&amp;auth=200C200C200C200C2008207A200D2078200C200C200C200C200C200C200C200C200C2008&amp;param1=ZmRwLjFfNzI0NTkwMTNORQ==&amp;unique=1677529999&amp;session=196cbe312fdaa5177aa60b1a0780f7ae&amp;hostname=78.8.217.118" TargetMode="External"/><Relationship Id="rId3" Type="http://schemas.openxmlformats.org/officeDocument/2006/relationships/hyperlink" Target="https://sds.chemicalsafety.com/sds/pda/msds/getpdf.ashx?action=msdsdocument&amp;auth=200C200C200C200C2008207A200D2078200C200C200C200C200C200C200C200C200C2008&amp;param1=ZmRwLjFfNDA5ODM2MDNORQ==&amp;unique=1677006944&amp;session=7e72ee6b9a74e6f21cae92cd484df72a&amp;hostname=78.8.217.118" TargetMode="External"/><Relationship Id="rId214" Type="http://schemas.openxmlformats.org/officeDocument/2006/relationships/hyperlink" Target="https://sds.chemicalsafety.com/sds/pda/msds/getpdf.ashx?action=msdsdocument&amp;auth=200C200C200C200C2008207A200D2078200C200C200C200C200C200C200C200C200C2008&amp;param1=ZmRwLjFfNjc0NTA1MjNORQ==&amp;unique=1677167364&amp;session=10158fc67466c96792c3f504b6473b73&amp;hostname=139.28.41.7" TargetMode="External"/><Relationship Id="rId235" Type="http://schemas.openxmlformats.org/officeDocument/2006/relationships/hyperlink" Target="https://sds.chemicalsafety.com/sds/pda/msds/getpdf.ashx?action=msdsdocument&amp;auth=200C200C200C200C2008207A200D2078200C200C200C200C200C200C200C200C200C2008&amp;param1=ZmRwLjFfMzM4NjAzMTNORQ==&amp;unique=1677018409&amp;session=7e72ee6b9a74e6f21cae92cd484df72a&amp;hostname=78.8.217.118" TargetMode="External"/><Relationship Id="rId256" Type="http://schemas.openxmlformats.org/officeDocument/2006/relationships/hyperlink" Target="https://sds.chemicalsafety.com/sds/pda/msds/getpdf.ashx?action=msdsdocument&amp;auth=200C200C200C200C2008207A200D2078200C200C200C200C200C200C200C200C200C2008&amp;param1=ZmRwLjFfNzM4NzQxMDNORQ==&amp;unique=1677157890&amp;session=6365fb7a9edc69f8e4517c7c8da680ed&amp;hostname=78.8.217.118" TargetMode="External"/><Relationship Id="rId277" Type="http://schemas.openxmlformats.org/officeDocument/2006/relationships/hyperlink" Target="https://sds.chemicalsafety.com/sds/pda/msds/getpdf.ashx?action=msdsdocument&amp;auth=200C200C200C200C2008207A200D2078200C200C200C200C200C200C200C200C200C2008&amp;param1=ZmRwLjFfNDA5Nzg1MDNORQ==&amp;unique=1677439482&amp;session=bdf11b8600b42b0c2a10febd77821c6b&amp;hostname=78.8.217.118" TargetMode="External"/><Relationship Id="rId298" Type="http://schemas.openxmlformats.org/officeDocument/2006/relationships/hyperlink" Target="https://sds.chemicalsafety.com/sds/pda/msds/getpdf.ashx?action=msdsdocument&amp;auth=200C200C200C200C2008207A200D2078200C200C200C200C200C200C200C200C200C2008&amp;param1=ZmRwLjFfNzU1MjgwMDNORQ==&amp;unique=1677532939&amp;session=f99c59d06bf130d9b71feb3ce96b8ec3&amp;hostname=139.28.41.7" TargetMode="External"/><Relationship Id="rId116" Type="http://schemas.openxmlformats.org/officeDocument/2006/relationships/hyperlink" Target="https://sds.chemicalsafety.com/sds/pda/msds/getpdf.ashx?action=msdsdocument&amp;auth=200C200C200C200C2008207A200D2078200C200C200C200C200C200C200C200C200C2008&amp;param1=ZmRwLjFfOTg3MTQxMjNORQ==&amp;unique=1676992922&amp;session=23742bc2319efd3fb56ee581bcf57170&amp;hostname=139.28.41.7" TargetMode="External"/><Relationship Id="rId137" Type="http://schemas.openxmlformats.org/officeDocument/2006/relationships/hyperlink" Target="https://sds.chemicalsafety.com/sds/pda/msds/getpdf.ashx?action=msdsdocument&amp;auth=200C200C200C200C2008207A200D2078200C200C200C200C200C200C200C200C200C2008&amp;param1=ZmRwLjFfMTc2ODE2MDNORQ==&amp;unique=1677070993&amp;session=6ea14deee4aa445e7572ca8b582550dc&amp;hostname=139.28.41.7" TargetMode="External"/><Relationship Id="rId158" Type="http://schemas.openxmlformats.org/officeDocument/2006/relationships/hyperlink" Target="https://sds.chemicalsafety.com/sds/pda/msds/getpdf.ashx?action=msdsdocument&amp;auth=200C200C200C200C2008207A200D2078200C200C200C200C200C200C200C200C200C2008&amp;param1=ZmRwLjFfMTI3OTkyMTNORQ==&amp;unique=1677108521&amp;session=6ea14deee4aa445e7572ca8b582550dc&amp;hostname=139.28.41.7" TargetMode="External"/><Relationship Id="rId302" Type="http://schemas.openxmlformats.org/officeDocument/2006/relationships/hyperlink" Target="https://sds.chemicalsafety.com/sds/pda/msds/getpdf.ashx?action=msdsdocument&amp;auth=200C200C200C200C2008207A200D2078200C200C200C200C200C200C200C200C200C2008&amp;param1=ZmRwLjFfMDM3MDAzMTNORQ==&amp;unique=1677533381&amp;session=f99c59d06bf130d9b71feb3ce96b8ec3&amp;hostname=139.28.41.7" TargetMode="External"/><Relationship Id="rId323" Type="http://schemas.openxmlformats.org/officeDocument/2006/relationships/hyperlink" Target="https://sds.chemicalsafety.com/sds/pda/msds/getpdf.ashx?action=msdsdocument&amp;auth=200C200C200C200C2008207A200D2078200C200C200C200C200C200C200C200C200C2008&amp;param1=ZmRwLjFfNzQ5Nzg1MDNORQ==&amp;unique=1677536719&amp;session=f99c59d06bf130d9b71feb3ce96b8ec3&amp;hostname=139.28.41.7" TargetMode="External"/><Relationship Id="rId344" Type="http://schemas.openxmlformats.org/officeDocument/2006/relationships/hyperlink" Target="https://sds.chemicalsafety.com/sds/pda/msds/getpdf.ashx?action=msdsdocument&amp;auth=200C200C200C200C2008207A200D2078200C200C200C200C200C200C200C200C200C2008&amp;param1=ZmRwLjFfMzEwODg1MDNORQ==&amp;unique=1677530250&amp;session=196cbe312fdaa5177aa60b1a0780f7ae&amp;hostname=78.8.217.118" TargetMode="External"/><Relationship Id="rId20" Type="http://schemas.openxmlformats.org/officeDocument/2006/relationships/hyperlink" Target="https://sds.chemicalsafety.com/sds/pda/msds/getpdf.ashx?action=msdsdocument&amp;auth=200C200C200C200C2008207A200D2078200C200C200C200C200C200C200C200C200C2008&amp;param1=ZmRwLjFfOTEzMjEzMTNORQ==&amp;unique=1676933531&amp;session=557fdb86592034636826dc01208cc657&amp;hostname=139.28.41.7" TargetMode="External"/><Relationship Id="rId41" Type="http://schemas.openxmlformats.org/officeDocument/2006/relationships/hyperlink" Target="https://sds.chemicalsafety.com/sds/pda/msds/getpdf.ashx?action=msdsdocument&amp;auth=200C200C200C200C2008207A200D2078200C200C200C200C200C200C200C200C200C2008&amp;param1=ZmRwLjFfODUxOTM0MDNORQ==&amp;unique=1677157192&amp;session=10158fc67466c96792c3f504b6473b73&amp;hostname=139.28.41.7" TargetMode="External"/><Relationship Id="rId62" Type="http://schemas.openxmlformats.org/officeDocument/2006/relationships/hyperlink" Target="https://sds.chemicalsafety.com/sds/pda/msds/getpdf.ashx?action=msdsdocument&amp;auth=200C200C200C200C2008207A200D2078200C200C200C200C200C200C200C200C200C2008&amp;param1=ZmRwLjFfOTM0NzQ1MjNORQ==&amp;unique=1677008191&amp;session=7e72ee6b9a74e6f21cae92cd484df72a&amp;hostname=78.8.217.118" TargetMode="External"/><Relationship Id="rId83" Type="http://schemas.openxmlformats.org/officeDocument/2006/relationships/hyperlink" Target="https://sds.chemicalsafety.com/sds/pda/msds/getpdf.ashx?action=msdsdocument&amp;auth=200C200C200C200C2008207A200D2078200C200C200C200C200C200C200C200C200C2008&amp;param1=ZmRwLjFfNjg5ODMxMjNORQ==&amp;unique=1677157190&amp;session=6365fb7a9edc69f8e4517c7c8da680ed&amp;hostname=78.8.217.118" TargetMode="External"/><Relationship Id="rId179" Type="http://schemas.openxmlformats.org/officeDocument/2006/relationships/hyperlink" Target="https://sds.chemicalsafety.com/sds/pda/msds/getpdf.ashx?action=msdsdocument&amp;auth=200C200C200C200C2008207A200D2078200C200C200C200C200C200C200C200C200C2008&amp;param1=ZmRwLjFfMDk1MDAzMTNORQ==&amp;unique=1677151803&amp;session=10158fc67466c96792c3f504b6473b73&amp;hostname=139.28.41.7" TargetMode="External"/><Relationship Id="rId365" Type="http://schemas.openxmlformats.org/officeDocument/2006/relationships/hyperlink" Target="https://sds.chemicalsafety.com/sds/pda/msds/getpdf.ashx?action=msdsdocument&amp;auth=200C200C200C200C2008207A200D2078200C200C200C200C200C200C200C200C200C2008&amp;param1=ZmRwLjFfOTM3Njg1MDNORQ==&amp;unique=1677951329&amp;session=0e1da735f43fe643971f4dc37256385c&amp;hostname=78.8.217.118" TargetMode="External"/><Relationship Id="rId190" Type="http://schemas.openxmlformats.org/officeDocument/2006/relationships/hyperlink" Target="https://sds.chemicalsafety.com/sds/pda/msds/getpdf.ashx?action=msdsdocument&amp;auth=200C200C200C200C2008207A200D2078200C200C200C200C200C200C200C200C200C2008&amp;param1=ZmRwLjFfMTg3MTcxMTNORQ==&amp;unique=1677156061&amp;session=10158fc67466c96792c3f504b6473b73&amp;hostname=139.28.41.7" TargetMode="External"/><Relationship Id="rId204" Type="http://schemas.openxmlformats.org/officeDocument/2006/relationships/hyperlink" Target="https://sds.chemicalsafety.com/sds/pda/msds/getpdf.ashx?action=msdsdocument&amp;auth=200C200C200C200C2008207A200D2078200C200C200C200C200C200C200C200C200C2008&amp;param1=ZmRwLjFfMDg4Nzg1MDNORQ==&amp;unique=1677165583&amp;session=10158fc67466c96792c3f504b6473b73&amp;hostname=139.28.41.7" TargetMode="External"/><Relationship Id="rId225" Type="http://schemas.openxmlformats.org/officeDocument/2006/relationships/hyperlink" Target="https://sds.chemicalsafety.com/sds/pda/msds/getpdf.ashx?action=msdsdocument&amp;auth=200C200C200C200C2008207A200D2078200C200C200C200C200C200C200C200C200C2008&amp;param1=ZmRwLjFfNjc5NjQ1MjNORQ==&amp;unique=1677014260&amp;session=7e72ee6b9a74e6f21cae92cd484df72a&amp;hostname=78.8.217.118" TargetMode="External"/><Relationship Id="rId246" Type="http://schemas.openxmlformats.org/officeDocument/2006/relationships/hyperlink" Target="https://sds.chemicalsafety.com/sds/pda/msds/getpdf.ashx?action=msdsdocument&amp;auth=200C200C200C200C2008207A200D2078200C200C200C200C200C200C200C200C200C2008&amp;param1=ZmRwLjFfODg3NzYwMDNORQ==&amp;unique=1677019969&amp;session=7e72ee6b9a74e6f21cae92cd484df72a&amp;hostname=78.8.217.118" TargetMode="External"/><Relationship Id="rId267" Type="http://schemas.openxmlformats.org/officeDocument/2006/relationships/hyperlink" Target="https://sds.chemicalsafety.com/sds/pda/msds/getpdf.ashx?action=msdsdocument&amp;auth=200C200C200C200C2008207A200D2078200C200C200C200C200C200C200C200C200C2008&amp;param1=ZmRwLjFfOTQ2NzgxMjNORQ==&amp;unique=1677160863&amp;session=6365fb7a9edc69f8e4517c7c8da680ed&amp;hostname=78.8.217.118" TargetMode="External"/><Relationship Id="rId288" Type="http://schemas.openxmlformats.org/officeDocument/2006/relationships/hyperlink" Target="https://sds.chemicalsafety.com/sds/pda/msds/getpdf.ashx?action=msdsdocument&amp;auth=200C200C200C200C2008207A200D2078200C200C200C200C200C200C200C200C200C2008&amp;param1=ZmRwLjJfOTk3MTQxMjNORQ==&amp;unique=1677500659&amp;session=49305c2cf7bf8e5ab1ba6b83c8fc70df&amp;hostname=139.28.41.7" TargetMode="External"/><Relationship Id="rId106" Type="http://schemas.openxmlformats.org/officeDocument/2006/relationships/hyperlink" Target="https://sds.chemicalsafety.com/sds/pda/msds/getpdf.ashx?action=msdsdocument&amp;auth=200C200C200C200C2008207A200D2078200C200C200C200C200C200C200C200C200C2008&amp;param1=ZmRwLjFfMTAwMTQxMDNORQ==&amp;unique=1676979316&amp;session=23742bc2319efd3fb56ee581bcf57170&amp;hostname=139.28.41.7" TargetMode="External"/><Relationship Id="rId127" Type="http://schemas.openxmlformats.org/officeDocument/2006/relationships/hyperlink" Target="https://sds.chemicalsafety.com/sds/pda/msds/getpdf.ashx?action=msdsdocument&amp;auth=200C200C200C200C2008207A200D2078200C200C200C200C200C200C200C200C200C2008&amp;param1=ZmRwLjFfMTE1ODgxMjNORQ==&amp;unique=1677065345&amp;session=21623f89b354e08589e0ade18e06e2bb&amp;hostname=139.28.41.7" TargetMode="External"/><Relationship Id="rId313" Type="http://schemas.openxmlformats.org/officeDocument/2006/relationships/hyperlink" Target="https://sds.chemicalsafety.com/sds/pda/msds/getpdf.ashx?action=msdsdocument&amp;auth=200C200C200C200C2008207A200D2078200C200C200C200C200C200C200C200C200C2008&amp;param1=ZmRwLjFfNDk3MjAzMTNORQ==&amp;unique=1677534502&amp;session=f99c59d06bf130d9b71feb3ce96b8ec3&amp;hostname=139.28.41.7" TargetMode="External"/><Relationship Id="rId10" Type="http://schemas.openxmlformats.org/officeDocument/2006/relationships/hyperlink" Target="https://sds.chemicalsafety.com/sds/pda/msds/getpdf.ashx?action=msdsdocument&amp;auth=200C200C200C200C2008207A200D2078200C200C200C200C200C200C200C200C200C2008&amp;param1=ZmRwLjFfMjgzNzAzMTNORQ==&amp;unique=1677007670&amp;session=7e72ee6b9a74e6f21cae92cd484df72a&amp;hostname=78.8.217.118" TargetMode="External"/><Relationship Id="rId31" Type="http://schemas.openxmlformats.org/officeDocument/2006/relationships/hyperlink" Target="https://sds.chemicalsafety.com/sds/pda/msds/getpdf.ashx?action=msdsdocument&amp;auth=200C200C200C200C2008207A200D2078200C200C200C200C200C200C200C200C200C2008&amp;param1=ZmRwLjFfODU4MDAzMTNORQ==&amp;unique=1676981710&amp;session=23742bc2319efd3fb56ee581bcf57170&amp;hostname=139.28.41.7" TargetMode="External"/><Relationship Id="rId52" Type="http://schemas.openxmlformats.org/officeDocument/2006/relationships/hyperlink" Target="https://sds.chemicalsafety.com/sds/pda/msds/getpdf.ashx?action=msdsdocument&amp;auth=200C200C200C200C2008207A200D2078200C200C200C200C200C200C200C200C200C2008&amp;param1=ZmRwLjJfNDYzNjgxMjNORQ==&amp;unique=1676930758&amp;session=9c1a704466e3bae6447bfa7b329f5889&amp;hostname=78.8.217.118" TargetMode="External"/><Relationship Id="rId73" Type="http://schemas.openxmlformats.org/officeDocument/2006/relationships/hyperlink" Target="https://sds.chemicalsafety.com/sds/pda/msds/getpdf.ashx?action=msdsdocument&amp;auth=200C200C200C200C2008207A200D2078200C200C200C200C200C200C200C200C200C2008&amp;param1=ZmRwLjFfOTQ5Nzg1MDNORQ==&amp;unique=1677157348&amp;session=10158fc67466c96792c3f504b6473b73&amp;hostname=139.28.41.7" TargetMode="External"/><Relationship Id="rId94" Type="http://schemas.openxmlformats.org/officeDocument/2006/relationships/hyperlink" Target="https://sds.chemicalsafety.com/sds/pda/msds/getpdf.ashx?action=msdsdocument&amp;auth=200C200C200C200C2008207A200D2078200C200C200C200C200C200C200C200C200C2008&amp;param1=ZmRwLjFfOTI5ODMwMDNORQ==&amp;unique=1676975815&amp;session=23742bc2319efd3fb56ee581bcf57170&amp;hostname=139.28.41.7" TargetMode="External"/><Relationship Id="rId148" Type="http://schemas.openxmlformats.org/officeDocument/2006/relationships/hyperlink" Target="https://sds.chemicalsafety.com/sds/pda/msds/getpdf.ashx?action=msdsdocument&amp;auth=200C200C200C200C2008207A200D2078200C200C200C200C200C200C200C200C200C2008&amp;param1=ZmRwLjFfNzcyODg2MDNORQ==&amp;unique=1677072749&amp;session=6ea14deee4aa445e7572ca8b582550dc&amp;hostname=139.28.41.7" TargetMode="External"/><Relationship Id="rId169" Type="http://schemas.openxmlformats.org/officeDocument/2006/relationships/hyperlink" Target="https://sds.chemicalsafety.com/sds/pda/msds/getpdf.ashx?action=msdsdocument&amp;auth=200C200C200C200C2008207A200D2078200C200C200C200C200C200C200C200C200C2008&amp;param1=ZmRwLjFfMTQzMDAzMTNORQ==&amp;unique=1677149976&amp;session=10158fc67466c96792c3f504b6473b73&amp;hostname=139.28.41.7" TargetMode="External"/><Relationship Id="rId334" Type="http://schemas.openxmlformats.org/officeDocument/2006/relationships/hyperlink" Target="https://sds.chemicalsafety.com/sds/pda/msds/getpdf.ashx?action=msdsdocument&amp;auth=200C200C200C200C2008207A200D2078200C200C200C200C200C200C200C200C200C2008&amp;param1=ZmRwLjFfMzQxMTAzMTNORQ==&amp;unique=1677581939&amp;session=2769514b688cb754cd0d8f1507d36947&amp;hostname=139.28.41.7" TargetMode="External"/><Relationship Id="rId355" Type="http://schemas.openxmlformats.org/officeDocument/2006/relationships/hyperlink" Target="https://sds.chemicalsafety.com/sds/pda/msds/getpdf.ashx?action=msdsdocument&amp;auth=200C200C200C200C2008207A200D2078200C200C200C200C200C200C200C200C200C2008&amp;param1=ZmRwLjFfNjkyNDUxMTNORQ==&amp;unique=1677668141&amp;session=cee9c3e3124a7c78e3d61a62e6a5f1a2&amp;hostname=139.28.41.7" TargetMode="External"/><Relationship Id="rId376" Type="http://schemas.openxmlformats.org/officeDocument/2006/relationships/hyperlink" Target="https://sds.chemicalsafety.com/sds/pda/msds/getpdf.ashx?action=msdsdocument&amp;auth=200C200C200C200C2008207A200D2078200C200C200C200C200C200C200C200C200C2008&amp;param1=ZmRwLjFfMDcxNjg1MDNORQ==&amp;unique=1676929641&amp;session=557fdb86592034636826dc01208cc657&amp;hostname=139.28.41.7" TargetMode="External"/><Relationship Id="rId4" Type="http://schemas.openxmlformats.org/officeDocument/2006/relationships/hyperlink" Target="https://sds.chemicalsafety.com/sds/pda/msds/getpdf.ashx?action=msdsdocument&amp;auth=200C200C200C200C2008207A200D2078200C200C200C200C200C200C200C200C200C2008&amp;param1=ZmRwLjFfOTI1NDAzMTNORQ==&amp;unique=1677006948&amp;session=7e72ee6b9a74e6f21cae92cd484df72a&amp;hostname=78.8.217.118" TargetMode="External"/><Relationship Id="rId180" Type="http://schemas.openxmlformats.org/officeDocument/2006/relationships/hyperlink" Target="https://sds.chemicalsafety.com/sds/pda/msds/getpdf.ashx?action=msdsdocument&amp;auth=200C200C200C200C2008207A200D2078200C200C200C200C200C200C200C200C200C2008&amp;param1=ZmRwLjFfMjc0NTQ1MjNORQ==&amp;unique=1677151871&amp;session=10158fc67466c96792c3f504b6473b73&amp;hostname=139.28.41.7" TargetMode="External"/><Relationship Id="rId215" Type="http://schemas.openxmlformats.org/officeDocument/2006/relationships/hyperlink" Target="https://sds.chemicalsafety.com/sds/pda/msds/getpdf.ashx?action=msdsdocument&amp;auth=200C200C200C200C2008207A200D2078200C200C200C200C200C200C200C200C200C2008&amp;param1=ZmRwLjFfNjE4MTQxMjNORQ==&amp;unique=1677167524&amp;session=10158fc67466c96792c3f504b6473b73&amp;hostname=139.28.41.7" TargetMode="External"/><Relationship Id="rId236" Type="http://schemas.openxmlformats.org/officeDocument/2006/relationships/hyperlink" Target="https://sds.chemicalsafety.com/sds/pda/msds/getpdf.ashx?action=msdsdocument&amp;auth=200C200C200C200C2008207A200D2078200C200C200C200C200C200C200C200C200C2008&amp;param1=ZmRwLjFfNzcwNzYwMDNORQ==&amp;unique=1677018409&amp;session=7e72ee6b9a74e6f21cae92cd484df72a&amp;hostname=78.8.217.118" TargetMode="External"/><Relationship Id="rId257" Type="http://schemas.openxmlformats.org/officeDocument/2006/relationships/hyperlink" Target="https://sds.chemicalsafety.com/sds/pda/msds/getpdf.ashx?action=msdsdocument&amp;auth=200C200C200C200C2008207A200D2078200C200C200C200C200C200C200C200C200C2008&amp;param1=ZmRwLjFfOTE5NTUxMTNORQ==&amp;unique=1677157889&amp;session=6365fb7a9edc69f8e4517c7c8da680ed&amp;hostname=78.8.217.118" TargetMode="External"/><Relationship Id="rId278" Type="http://schemas.openxmlformats.org/officeDocument/2006/relationships/hyperlink" Target="https://sds.chemicalsafety.com/sds/pda/msds/getpdf.ashx?action=msdsdocument&amp;auth=200C200C200C200C2008207A200D2078200C200C200C200C200C200C200C200C200C2008&amp;param1=ZmRwLjNfODA4NjgwMDNORQ==&amp;unique=1677439489&amp;session=bdf11b8600b42b0c2a10febd77821c6b&amp;hostname=78.8.217.118" TargetMode="External"/><Relationship Id="rId303" Type="http://schemas.openxmlformats.org/officeDocument/2006/relationships/hyperlink" Target="https://sds.chemicalsafety.com/sds/pda/msds/getpdf.ashx?action=msdsdocument&amp;auth=200C200C200C200C2008207A200D2078200C200C200C200C200C200C200C200C200C2008&amp;param1=ZmRwLjFfNDIwNzg1MDNORQ==&amp;unique=1677533492&amp;session=f99c59d06bf130d9b71feb3ce96b8ec3&amp;hostname=139.28.41.7" TargetMode="External"/><Relationship Id="rId42" Type="http://schemas.openxmlformats.org/officeDocument/2006/relationships/hyperlink" Target="https://sds.chemicalsafety.com/sds/pda/msds/getpdf.ashx?action=msdsdocument&amp;auth=200C200C200C200C2008207A200D2078200C200C200C200C200C200C200C200C200C2008&amp;param1=ZmRwLjJfMzU1MDg2MDNORQ==&amp;unique=1676923928&amp;session=9c1a704466e3bae6447bfa7b329f5889&amp;hostname=78.8.217.118" TargetMode="External"/><Relationship Id="rId84" Type="http://schemas.openxmlformats.org/officeDocument/2006/relationships/hyperlink" Target="https://sds.chemicalsafety.com/sds/pda/msds/getpdf.ashx?action=msdsdocument&amp;auth=200C200C200C200C2008207A200D2078200C200C200C200C200C200C200C200C200C2008&amp;param1=ZmRwLjFfNzQ4ODMxMjNORQ==&amp;unique=1676930355&amp;session=557fdb86592034636826dc01208cc657&amp;hostname=139.28.41.7" TargetMode="External"/><Relationship Id="rId138" Type="http://schemas.openxmlformats.org/officeDocument/2006/relationships/hyperlink" Target="https://sds.chemicalsafety.com/sds/pda/msds/getpdf.ashx?action=msdsdocument&amp;auth=200C200C200C200C2008207A200D2078200C200C200C200C200C200C200C200C200C2008&amp;param1=ZmRwLjFfNjU1OTkyMTNORQ==&amp;unique=1677071174&amp;session=6ea14deee4aa445e7572ca8b582550dc&amp;hostname=139.28.41.7" TargetMode="External"/><Relationship Id="rId345" Type="http://schemas.openxmlformats.org/officeDocument/2006/relationships/hyperlink" Target="https://sds.chemicalsafety.com/sds/pda/msds/getpdf.ashx?action=msdsdocument&amp;auth=200C200C200C200C2008207A200D2078200C200C200C200C200C200C200C200C200C2008&amp;param1=ZmRwLjFfMzI5NTgxMjNORQ==&amp;unique=1677620532&amp;session=2769514b688cb754cd0d8f1507d36947&amp;hostname=139.28.41.7" TargetMode="External"/><Relationship Id="rId191" Type="http://schemas.openxmlformats.org/officeDocument/2006/relationships/hyperlink" Target="https://sds.chemicalsafety.com/sds/pda/msds/getpdf.ashx?action=msdsdocument&amp;auth=200C200C200C200C2008207A200D2078200C200C200C200C200C200C200C200C200C2008&amp;param1=ZmRwLjJfNzE3MTQxMjNORQ==&amp;unique=1677156198&amp;session=10158fc67466c96792c3f504b6473b73&amp;hostname=139.28.41.7" TargetMode="External"/><Relationship Id="rId205" Type="http://schemas.openxmlformats.org/officeDocument/2006/relationships/hyperlink" Target="https://sds.chemicalsafety.com/sds/pda/msds/getpdf.ashx?action=msdsdocument&amp;auth=200C200C200C200C2008207A200D2078200C200C200C200C200C200C200C200C200C2008&amp;param1=ZmRwLjFfMDYwNjMwMDNORQ==&amp;unique=1677165720&amp;session=10158fc67466c96792c3f504b6473b73&amp;hostname=139.28.41.7" TargetMode="External"/><Relationship Id="rId247" Type="http://schemas.openxmlformats.org/officeDocument/2006/relationships/hyperlink" Target="https://sds.chemicalsafety.com/sds/pda/msds/getpdf.ashx?action=msdsdocument&amp;auth=200C200C200C200C2008207A200D2078200C200C200C200C200C200C200C200C200C2008&amp;param1=ZmRwLjFfMjk5MTYxMTNORQ==&amp;unique=1677019978&amp;session=7e72ee6b9a74e6f21cae92cd484df72a&amp;hostname=78.8.217.118" TargetMode="External"/><Relationship Id="rId107" Type="http://schemas.openxmlformats.org/officeDocument/2006/relationships/hyperlink" Target="https://sds.chemicalsafety.com/sds/pda/msds/getpdf.ashx?action=msdsdocument&amp;auth=200C200C200C200C2008207A200D2078200C200C200C200C200C200C200C200C200C2008&amp;param1=ZmRwLjFfMzM5MDUwMDNORQ==&amp;unique=1676980906&amp;session=23742bc2319efd3fb56ee581bcf57170&amp;hostname=139.28.41.7" TargetMode="External"/><Relationship Id="rId289" Type="http://schemas.openxmlformats.org/officeDocument/2006/relationships/hyperlink" Target="https://sds.chemicalsafety.com/sds/pda/msds/getpdf.ashx?action=msdsdocument&amp;auth=200C200C200C200C2008207A200D2078200C200C200C200C200C200C200C200C200C2008&amp;param1=ZmRwLjFfNDc0MDAzMTNORQ==&amp;unique=1677500758&amp;session=49305c2cf7bf8e5ab1ba6b83c8fc70df&amp;hostname=139.28.41.7" TargetMode="External"/><Relationship Id="rId11" Type="http://schemas.openxmlformats.org/officeDocument/2006/relationships/hyperlink" Target="https://sds.chemicalsafety.com/sds/pda/msds/getpdf.ashx?action=msdsdocument&amp;auth=200C200C200C200C2008207A200D2078200C200C200C200C200C200C200C200C200C2008&amp;param1=ZmRwLjJfNjQzNTAzMTNORQ==&amp;unique=1677008799&amp;session=7e72ee6b9a74e6f21cae92cd484df72a&amp;hostname=78.8.217.118" TargetMode="External"/><Relationship Id="rId53" Type="http://schemas.openxmlformats.org/officeDocument/2006/relationships/hyperlink" Target="https://sds.chemicalsafety.com/sds/pda/msds/getpdf.ashx?action=msdsdocument&amp;auth=200C200C200C200C2008207A200D2078200C200C200C200C200C200C200C200C200C2008&amp;param1=ZmRwLjFfMjEyNTAzMTNORQ==&amp;unique=1676930781&amp;session=9c1a704466e3bae6447bfa7b329f5889&amp;hostname=78.8.217.118" TargetMode="External"/><Relationship Id="rId149" Type="http://schemas.openxmlformats.org/officeDocument/2006/relationships/hyperlink" Target="https://sds.chemicalsafety.com/sds/pda/msds/getpdf.ashx?action=msdsdocument&amp;auth=200C200C200C200C2008207A200D2078200C200C200C200C200C200C200C200C200C2008&amp;param1=ZmRwLjFfMjM1ODkyMTNORQ==&amp;unique=1677072877&amp;session=6ea14deee4aa445e7572ca8b582550dc&amp;hostname=139.28.41.7" TargetMode="External"/><Relationship Id="rId314" Type="http://schemas.openxmlformats.org/officeDocument/2006/relationships/hyperlink" Target="https://sds.chemicalsafety.com/sds/pda/msds/getpdf.ashx?action=msdsdocument&amp;auth=200C200C200C200C2008207A200D2078200C200C200C200C200C200C200C200C200C2008&amp;param1=ZmRwLjFfMDk0NjQ1MjNORQ==&amp;unique=1677534560&amp;session=f99c59d06bf130d9b71feb3ce96b8ec3&amp;hostname=139.28.41.7" TargetMode="External"/><Relationship Id="rId356" Type="http://schemas.openxmlformats.org/officeDocument/2006/relationships/hyperlink" Target="https://sds.chemicalsafety.com/sds/pda/msds/getpdf.ashx?action=msdsdocument&amp;auth=200C200C200C200C2008207A200D2078200C200C200C200C200C200C200C200C200C2008&amp;param1=ZmRwLjFfMDY3Nzg1MDNORQ==&amp;unique=1677668208&amp;session=cee9c3e3124a7c78e3d61a62e6a5f1a2&amp;hostname=139.28.41.7" TargetMode="External"/><Relationship Id="rId95" Type="http://schemas.openxmlformats.org/officeDocument/2006/relationships/hyperlink" Target="https://sds.chemicalsafety.com/sds/pda/msds/getpdf.ashx?action=msdsdocument&amp;auth=200C200C200C200C2008207A200D2078200C200C200C200C200C200C200C200C200C2008&amp;param1=ZmRwLjFfMzEwNDgxMjNORQ==&amp;unique=1676976090&amp;session=23742bc2319efd3fb56ee581bcf57170&amp;hostname=139.28.41.7" TargetMode="External"/><Relationship Id="rId160" Type="http://schemas.openxmlformats.org/officeDocument/2006/relationships/hyperlink" Target="https://sds.chemicalsafety.com/sds/pda/msds/getpdf.ashx?action=msdsdocument&amp;auth=200C200C200C200C2008207A200D2078200C200C200C200C200C200C200C200C200C2008&amp;param1=ZmRwLjFfNTg2MDAzMTNORQ==&amp;unique=1677108866&amp;session=6ea14deee4aa445e7572ca8b582550dc&amp;hostname=139.28.41.7" TargetMode="External"/><Relationship Id="rId216" Type="http://schemas.openxmlformats.org/officeDocument/2006/relationships/hyperlink" Target="https://sds.chemicalsafety.com/sds/pda/msds/getpdf.ashx?action=msdsdocument&amp;auth=200C200C200C200C2008207A200D2078200C200C200C200C200C200C200C200C200C2008&amp;param1=ZmRwLjFfMzM2ODA1MjNORQ==&amp;unique=1677167628&amp;session=10158fc67466c96792c3f504b6473b73&amp;hostname=139.28.41.7" TargetMode="External"/><Relationship Id="rId258" Type="http://schemas.openxmlformats.org/officeDocument/2006/relationships/hyperlink" Target="https://sds.chemicalsafety.com/sds/pda/msds/getpdf.ashx?action=msdsdocument&amp;auth=200C200C200C200C2008207A200D2078200C200C200C200C200C200C200C200C200C2008&amp;param1=ZmRwLjFfNjYzNzUzMjNORQ==&amp;unique=1677158446&amp;session=6365fb7a9edc69f8e4517c7c8da680ed&amp;hostname=78.8.217.118" TargetMode="External"/><Relationship Id="rId22" Type="http://schemas.openxmlformats.org/officeDocument/2006/relationships/hyperlink" Target="https://sds.chemicalsafety.com/sds/pda/msds/getpdf.ashx?action=msdsdocument&amp;auth=200C200C200C200C2008207A200D2078200C200C200C200C200C200C200C200C200C2008&amp;param1=ZmRwLjFfODY4OTgyMTNORQ==&amp;unique=1676975925&amp;session=23742bc2319efd3fb56ee581bcf57170&amp;hostname=139.28.41.7" TargetMode="External"/><Relationship Id="rId64" Type="http://schemas.openxmlformats.org/officeDocument/2006/relationships/hyperlink" Target="https://sds.chemicalsafety.com/sds/pda/msds/getpdf.ashx?action=msdsdocument&amp;auth=200C200C200C200C2008207A200D2078200C200C200C200C200C200C200C200C200C2008&amp;param1=ZmRwLjFfNzcwNjAzMTNORQ==&amp;unique=1677008929&amp;session=7e72ee6b9a74e6f21cae92cd484df72a&amp;hostname=78.8.217.118" TargetMode="External"/><Relationship Id="rId118" Type="http://schemas.openxmlformats.org/officeDocument/2006/relationships/hyperlink" Target="https://sds.chemicalsafety.com/sds/pda/msds/getpdf.ashx?action=msdsdocument&amp;auth=200C200C200C200C2008207A200D2078200C200C200C200C200C200C200C200C200C2008&amp;param1=ZmRwLjFfNjE5Nzg1MDNORQ==&amp;unique=1676993358&amp;session=23742bc2319efd3fb56ee581bcf57170&amp;hostname=139.28.41.7" TargetMode="External"/><Relationship Id="rId325" Type="http://schemas.openxmlformats.org/officeDocument/2006/relationships/hyperlink" Target="https://sds.chemicalsafety.com/sds/pda/msds/getpdf.ashx?action=msdsdocument&amp;auth=200C200C200C200C2008207A200D2078200C200C200C200C200C200C200C200C200C2008&amp;param1=ZmRwLjFfODcyNDAzMTNORQ==&amp;unique=1677581111&amp;session=2769514b688cb754cd0d8f1507d36947&amp;hostname=139.28.41.7" TargetMode="External"/><Relationship Id="rId367" Type="http://schemas.openxmlformats.org/officeDocument/2006/relationships/hyperlink" Target="https://sds.chemicalsafety.com/sds/pda/msds/getpdf.ashx?action=msdsdocument&amp;auth=200C200C200C200C2008207A200D2078200C200C200C200C200C200C200C200C200C2008&amp;param1=ZmRwLjFfODA1MDEyMTNORQ==&amp;unique=1677963433&amp;session=0e1da735f43fe643971f4dc37256385c&amp;hostname=78.8.217.118" TargetMode="External"/><Relationship Id="rId171" Type="http://schemas.openxmlformats.org/officeDocument/2006/relationships/hyperlink" Target="https://sds.chemicalsafety.com/sds/pda/msds/getpdf.ashx?action=msdsdocument&amp;auth=200C200C200C200C2008207A200D2078200C200C200C200C200C200C200C200C200C2008&amp;param1=ZmRwLjFfMDkzNzAzMTNORQ==&amp;unique=1677150366&amp;session=10158fc67466c96792c3f504b6473b73&amp;hostname=139.28.41.7" TargetMode="External"/><Relationship Id="rId227" Type="http://schemas.openxmlformats.org/officeDocument/2006/relationships/hyperlink" Target="https://sds.chemicalsafety.com/sds/pda/msds/getpdf.ashx?action=msdsdocument&amp;auth=200C200C200C200C2008207A200D2078200C200C200C200C200C200C200C200C200C2008&amp;param1=ZmRwLjFfMjkyNTgwMDNORQ==&amp;unique=1677014568&amp;session=7e72ee6b9a74e6f21cae92cd484df72a&amp;hostname=78.8.217.118" TargetMode="External"/><Relationship Id="rId269" Type="http://schemas.openxmlformats.org/officeDocument/2006/relationships/hyperlink" Target="https://sds.chemicalsafety.com/sds/pda/msds/getpdf.ashx?action=msdsdocument&amp;auth=200C200C200C200C2008207A200D2078200C200C200C200C200C200C200C200C200C2008&amp;param1=ZmRwLjFfMjY0MjkxMDNORQ==&amp;unique=1677160869&amp;session=6365fb7a9edc69f8e4517c7c8da680ed&amp;hostname=78.8.217.118" TargetMode="External"/><Relationship Id="rId33" Type="http://schemas.openxmlformats.org/officeDocument/2006/relationships/hyperlink" Target="https://sds.chemicalsafety.com/sds/pda/msds/getpdf.ashx?action=msdsdocument&amp;auth=200C200C200C200C2008207A200D2078200C200C200C200C200C200C200C200C200C2008&amp;param1=ZmRwLjFfMDk2NzkyMTNORQ==&amp;unique=1676991098&amp;session=23742bc2319efd3fb56ee581bcf57170&amp;hostname=139.28.41.7" TargetMode="External"/><Relationship Id="rId129" Type="http://schemas.openxmlformats.org/officeDocument/2006/relationships/hyperlink" Target="https://sds.chemicalsafety.com/sds/pda/msds/getpdf.ashx?action=msdsdocument&amp;auth=200C200C200C200C2008207A200D2078200C200C200C200C200C200C200C200C200C2008&amp;param1=ZmRwLjFfMDQ2NTQ1MjNORQ==&amp;unique=1677065629&amp;session=21623f89b354e08589e0ade18e06e2bb&amp;hostname=139.28.41.7" TargetMode="External"/><Relationship Id="rId280" Type="http://schemas.openxmlformats.org/officeDocument/2006/relationships/hyperlink" Target="https://sds.chemicalsafety.com/sds/pda/msds/getpdf.ashx?action=msdsdocument&amp;auth=200C200C200C200C2008207A200D2078200C200C200C200C200C200C200C200C200C2008&amp;param1=ZmRwLjFfOTEzNjMwMDNORQ==&amp;unique=1677498514&amp;session=49305c2cf7bf8e5ab1ba6b83c8fc70df&amp;hostname=139.28.41.7" TargetMode="External"/><Relationship Id="rId336" Type="http://schemas.openxmlformats.org/officeDocument/2006/relationships/hyperlink" Target="https://sds.chemicalsafety.com/sds/pda/msds/getpdf.ashx?action=msdsdocument&amp;auth=200C200C200C200C2008207A200D2078200C200C200C200C200C200C200C200C200C2008&amp;param1=ZmRwLjFfOTY0MDYwMDNORQ==&amp;unique=1677582083&amp;session=2769514b688cb754cd0d8f1507d36947&amp;hostname=139.28.41.7" TargetMode="External"/><Relationship Id="rId75" Type="http://schemas.openxmlformats.org/officeDocument/2006/relationships/hyperlink" Target="https://sds.chemicalsafety.com/sds/pda/msds/getpdf.ashx?action=msdsdocument&amp;auth=200C200C200C200C2008207A200D2078200C200C200C200C200C200C200C200C200C2008&amp;param1=ZmRwLjFfOTgwMTYxMTNORQ==&amp;unique=1676925869&amp;session=557fdb86592034636826dc01208cc657&amp;hostname=139.28.41.7" TargetMode="External"/><Relationship Id="rId140" Type="http://schemas.openxmlformats.org/officeDocument/2006/relationships/hyperlink" Target="https://sds.chemicalsafety.com/sds/pda/msds/getpdf.ashx?action=msdsdocument&amp;auth=200C200C200C200C2008207A200D2078200C200C200C200C200C200C200C200C200C2008&amp;param1=ZmRwLjFfMzY0NzA1MjNORQ==&amp;unique=1677071424&amp;session=6ea14deee4aa445e7572ca8b582550dc&amp;hostname=139.28.41.7" TargetMode="External"/><Relationship Id="rId182" Type="http://schemas.openxmlformats.org/officeDocument/2006/relationships/hyperlink" Target="https://sds.chemicalsafety.com/sds/pda/msds/getpdf.ashx?action=msdsdocument&amp;auth=200C200C200C200C2008207A200D2078200C200C200C200C200C200C200C200C200C2008&amp;param1=ZmRwLjFfMzMyMjYzMjNORQ==&amp;unique=1677152465&amp;session=10158fc67466c96792c3f504b6473b73&amp;hostname=139.28.41.7" TargetMode="External"/><Relationship Id="rId378" Type="http://schemas.openxmlformats.org/officeDocument/2006/relationships/hyperlink" Target="https://sds.chemicalsafety.com/sds/pda/msds/getpdf.ashx?action=msdsdocument&amp;auth=200C200C200C200C2008207A200D2078200C200C200C200C200C200C200C200C200C2008&amp;param1=ZmRwLjFfOTA5Nzk3MjNORQ==&amp;unique=1678366241&amp;session=2430283b0df3d656d5ac4650fb9d03d8&amp;hostname=78.8.217.118" TargetMode="External"/><Relationship Id="rId6" Type="http://schemas.openxmlformats.org/officeDocument/2006/relationships/hyperlink" Target="https://sds.chemicalsafety.com/sds/pda/msds/getpdf.ashx?action=msdsdocument&amp;auth=200C200C200C200C2008207A200D2078200C200C200C200C200C200C200C200C200C2008&amp;param1=ZmRwLjFfNjExNzg1MDNORQ==&amp;unique=1677007257&amp;session=7e72ee6b9a74e6f21cae92cd484df72a&amp;hostname=78.8.217.118" TargetMode="External"/><Relationship Id="rId238" Type="http://schemas.openxmlformats.org/officeDocument/2006/relationships/hyperlink" Target="https://sds.chemicalsafety.com/sds/pda/msds/getpdf.ashx?action=msdsdocument&amp;auth=200C200C200C200C2008207A200D2078200C200C200C200C200C200C200C200C200C2008&amp;param1=ZmRwLjFfMTExNzQ1MjNORQ==&amp;unique=1677013539&amp;session=7e72ee6b9a74e6f21cae92cd484df72a&amp;hostname=78.8.217.118" TargetMode="External"/><Relationship Id="rId291" Type="http://schemas.openxmlformats.org/officeDocument/2006/relationships/hyperlink" Target="https://sds.chemicalsafety.com/sds/pda/msds/getpdf.ashx?action=msdsdocument&amp;auth=200C200C200C200C2008207A200D2078200C200C200C200C200C200C200C200C200C2008&amp;param1=ZmRwLjFfNTExMTAzMTNORQ==&amp;unique=1677501026&amp;session=49305c2cf7bf8e5ab1ba6b83c8fc70df&amp;hostname=139.28.41.7" TargetMode="External"/><Relationship Id="rId305" Type="http://schemas.openxmlformats.org/officeDocument/2006/relationships/hyperlink" Target="https://sds.chemicalsafety.com/sds/pda/msds/getpdf.ashx?action=msdsdocument&amp;auth=200C200C200C200C2008207A200D2078200C200C200C200C200C200C200C200C200C2008&amp;param1=ZmRwLjFfMjgwNDAzMTNORQ==&amp;unique=1677533807&amp;session=f99c59d06bf130d9b71feb3ce96b8ec3&amp;hostname=139.28.41.7" TargetMode="External"/><Relationship Id="rId347" Type="http://schemas.openxmlformats.org/officeDocument/2006/relationships/hyperlink" Target="https://sds.chemicalsafety.com/sds/pda/msds/getpdf.ashx?action=msdsdocument&amp;auth=200C200C200C200C2008207A200D2078200C200C200C200C200C200C200C200C200C2008&amp;param1=ZmRwLjFfMTk0MDI2MDNORQ==&amp;unique=1677620673&amp;session=2769514b688cb754cd0d8f1507d36947&amp;hostname=139.28.41.7" TargetMode="External"/><Relationship Id="rId44" Type="http://schemas.openxmlformats.org/officeDocument/2006/relationships/hyperlink" Target="https://sds.chemicalsafety.com/sds/pda/msds/getpdf.ashx?action=msdsdocument&amp;auth=200C200C200C200C2008207A200D2078200C200C200C200C200C200C200C200C200C2008&amp;param1=ZmRwLjNfMzQxMzYwMDNORQ==&amp;unique=1676926823&amp;session=9c1a704466e3bae6447bfa7b329f5889&amp;hostname=78.8.217.118" TargetMode="External"/><Relationship Id="rId86" Type="http://schemas.openxmlformats.org/officeDocument/2006/relationships/hyperlink" Target="https://sds.chemicalsafety.com/sds/pda/msds/getpdf.ashx?action=msdsdocument&amp;auth=200C200C200C200C2008207A200D2078200C200C200C200C200C200C200C200C200C2008&amp;param1=ZmRwLjFfNDQ4MjMwMDNORQ==&amp;unique=1676931500&amp;session=557fdb86592034636826dc01208cc657&amp;hostname=139.28.41.7" TargetMode="External"/><Relationship Id="rId151" Type="http://schemas.openxmlformats.org/officeDocument/2006/relationships/hyperlink" Target="https://sds.chemicalsafety.com/sds/pda/msds/getpdf.ashx?action=msdsdocument&amp;auth=200C200C200C200C2008207A200D2078200C200C200C200C200C200C200C200C200C2008&amp;param1=ZmRwLjFfNzQyNjgxMjNORQ==&amp;unique=1677073222&amp;session=6ea14deee4aa445e7572ca8b582550dc&amp;hostname=139.28.41.7" TargetMode="External"/><Relationship Id="rId193" Type="http://schemas.openxmlformats.org/officeDocument/2006/relationships/hyperlink" Target="https://sds.chemicalsafety.com/sds/pda/msds/getpdf.ashx?action=msdsdocument&amp;auth=200C200C200C200C2008207A200D2078200C200C200C200C200C200C200C200C200C2008&amp;param1=ZmRwLjJfMjA5NTMwMDNORQ==&amp;unique=1677156554&amp;session=10158fc67466c96792c3f504b6473b73&amp;hostname=139.28.41.7" TargetMode="External"/><Relationship Id="rId207" Type="http://schemas.openxmlformats.org/officeDocument/2006/relationships/hyperlink" Target="https://sds.chemicalsafety.com/sds/pda/msds/getpdf.ashx?action=msdsdocument&amp;auth=200C200C200C200C2008207A200D2078200C200C200C200C200C200C200C200C200C2008&amp;param1=ZmRwLjFfNzc2MTYzMjNORQ==&amp;unique=1677165952&amp;session=10158fc67466c96792c3f504b6473b73&amp;hostname=139.28.41.7" TargetMode="External"/><Relationship Id="rId249" Type="http://schemas.openxmlformats.org/officeDocument/2006/relationships/hyperlink" Target="https://sds.chemicalsafety.com/sds/pda/msds/getpdf.ashx?action=msdsdocument&amp;auth=200C200C200C200C2008207A200D2078200C200C200C200C200C200C200C200C200C2008&amp;param1=ZmRwLjVfNjcwOTc2MDNORQ==&amp;unique=1677020442&amp;session=7e72ee6b9a74e6f21cae92cd484df72a&amp;hostname=78.8.217.118" TargetMode="External"/><Relationship Id="rId13" Type="http://schemas.openxmlformats.org/officeDocument/2006/relationships/hyperlink" Target="https://sds.chemicalsafety.com/sds/pda/msds/getpdf.ashx?action=msdsdocument&amp;auth=200C200C200C200C2008207A200D2078200C200C200C200C200C200C200C200C200C2008&amp;param1=ZmRwLjFfMzg5MTAzMTNORQ==&amp;unique=1676925949&amp;session=557fdb86592034636826dc01208cc657&amp;hostname=139.28.41.7" TargetMode="External"/><Relationship Id="rId109" Type="http://schemas.openxmlformats.org/officeDocument/2006/relationships/hyperlink" Target="https://sds.chemicalsafety.com/sds/pda/msds/getpdf.ashx?action=msdsdocument&amp;auth=200C200C200C200C2008207A200D2078200C200C200C200C200C200C200C200C200C2008&amp;param1=ZmRwLjFfNzAxMTQxMDNORQ==&amp;unique=1676982084&amp;session=23742bc2319efd3fb56ee581bcf57170&amp;hostname=139.28.41.7" TargetMode="External"/><Relationship Id="rId260" Type="http://schemas.openxmlformats.org/officeDocument/2006/relationships/hyperlink" Target="https://sds.chemicalsafety.com/sds/pda/msds/getpdf.ashx?action=msdsdocument&amp;auth=200C200C200C200C2008207A200D2078200C200C200C200C200C200C200C200C200C2008&amp;param1=ZmRwLjFfMzIxNTgxMjNORQ==&amp;unique=1677158840&amp;session=6365fb7a9edc69f8e4517c7c8da680ed&amp;hostname=78.8.217.118" TargetMode="External"/><Relationship Id="rId316" Type="http://schemas.openxmlformats.org/officeDocument/2006/relationships/hyperlink" Target="https://sds.chemicalsafety.com/sds/pda/msds/getpdf.ashx?action=msdsdocument&amp;auth=200C200C200C200C2008207A200D2078200C200C200C200C200C200C200C200C200C2008&amp;param1=ZmRwLjFfMTc1MTYxMTNORQ==&amp;unique=1677535599&amp;session=f99c59d06bf130d9b71feb3ce96b8ec3&amp;hostname=139.28.41.7" TargetMode="External"/><Relationship Id="rId55" Type="http://schemas.openxmlformats.org/officeDocument/2006/relationships/hyperlink" Target="https://sds.chemicalsafety.com/sds/pda/msds/getpdf.ashx?action=msdsdocument&amp;auth=200C200C200C200C2008207A200D2078200C200C200C200C200C200C200C200C200C2008&amp;param1=ZmRwLjFfMjgxMTAzMTNORQ==&amp;unique=1676931223&amp;session=9c1a704466e3bae6447bfa7b329f5889&amp;hostname=78.8.217.118" TargetMode="External"/><Relationship Id="rId97" Type="http://schemas.openxmlformats.org/officeDocument/2006/relationships/hyperlink" Target="https://sds.chemicalsafety.com/sds/pda/msds/getpdf.ashx?action=msdsdocument&amp;auth=200C200C200C200C2008207A200D2078200C200C200C200C200C200C200C200C200C2008&amp;param1=ZmRwLjFfMDE5Nzg1MDNORQ==&amp;unique=1676976462&amp;session=23742bc2319efd3fb56ee581bcf57170&amp;hostname=139.28.41.7" TargetMode="External"/><Relationship Id="rId120" Type="http://schemas.openxmlformats.org/officeDocument/2006/relationships/hyperlink" Target="https://sds.chemicalsafety.com/sds/pda/msds/getpdf.ashx?action=msdsdocument&amp;auth=200C200C200C200C2008207A200D2078200C200C200C200C200C200C200C200C200C2008&amp;param1=ZmRwLjRfNjk3NDgxMjNORQ==&amp;unique=1676993904&amp;session=23742bc2319efd3fb56ee581bcf57170&amp;hostname=139.28.41.7" TargetMode="External"/><Relationship Id="rId358" Type="http://schemas.openxmlformats.org/officeDocument/2006/relationships/hyperlink" Target="https://sds.chemicalsafety.com/sds/pda/msds/getpdf.ashx?action=msdsdocument&amp;auth=200C200C200C200C2008207A200D2078200C200C200C200C200C200C200C200C200C2008&amp;param1=ZmRwLjFfNDA3MDkwMTNORQ==&amp;unique=1677666988&amp;session=cee9c3e3124a7c78e3d61a62e6a5f1a2&amp;hostname=139.28.41.7" TargetMode="External"/><Relationship Id="rId162" Type="http://schemas.openxmlformats.org/officeDocument/2006/relationships/hyperlink" Target="https://sds.chemicalsafety.com/sds/pda/msds/getpdf.ashx?action=msdsdocument&amp;auth=200C200C200C200C2008207A200D2078200C200C200C200C200C200C200C200C200C2008&amp;param1=ZmRwLjFfMzc1OTgxMjNORQ==&amp;unique=1677148713&amp;session=10158fc67466c96792c3f504b6473b73&amp;hostname=139.28.41.7" TargetMode="External"/><Relationship Id="rId218" Type="http://schemas.openxmlformats.org/officeDocument/2006/relationships/hyperlink" Target="https://sds.chemicalsafety.com/sds/pda/msds/getpdf.ashx?action=msdsdocument&amp;auth=200C200C200C200C2008207A200D2078200C200C200C200C200C200C200C200C200C2008&amp;param1=ZmRwLjFfNDQxMDAzMTNORQ==&amp;unique=1676980697&amp;session=23742bc2319efd3fb56ee581bcf57170&amp;hostname=139.28.41.7" TargetMode="External"/><Relationship Id="rId271" Type="http://schemas.openxmlformats.org/officeDocument/2006/relationships/hyperlink" Target="https://sds.chemicalsafety.com/sds/pda/msds/getpdf.ashx?action=msdsdocument&amp;auth=200C200C200C200C2008207A200D2078200C200C200C200C200C200C200C200C200C2008&amp;param1=ZmRwLjNfMzY1MzgxMjNORQ==&amp;unique=1677161438&amp;session=6365fb7a9edc69f8e4517c7c8da680ed&amp;hostname=78.8.217.118" TargetMode="External"/><Relationship Id="rId24" Type="http://schemas.openxmlformats.org/officeDocument/2006/relationships/hyperlink" Target="https://sds.chemicalsafety.com/sds/pda/msds/getpdf.ashx?action=msdsdocument&amp;auth=200C200C200C200C2008207A200D2078200C200C200C200C200C200C200C200C200C2008&amp;param1=ZmRwLjFfMzUzMTkyMTNORQ==&amp;unique=1676976930&amp;session=23742bc2319efd3fb56ee581bcf57170&amp;hostname=139.28.41.7" TargetMode="External"/><Relationship Id="rId66" Type="http://schemas.openxmlformats.org/officeDocument/2006/relationships/hyperlink" Target="https://sds.chemicalsafety.com/sds/pda/msds/getpdf.ashx?action=msdsdocument&amp;auth=200C200C200C200C2008207A200D2078200C200C200C200C200C200C200C200C200C2008&amp;param1=ZmRwLjFfNjQyNTAyMDNORQ==&amp;unique=1677009484&amp;session=7e72ee6b9a74e6f21cae92cd484df72a&amp;hostname=78.8.217.118" TargetMode="External"/><Relationship Id="rId131" Type="http://schemas.openxmlformats.org/officeDocument/2006/relationships/hyperlink" Target="https://sds.chemicalsafety.com/sds/pda/msds/getpdf.ashx?action=msdsdocument&amp;auth=200C200C200C200C2008207A200D2078200C200C200C200C200C200C200C200C200C2008&amp;param1=ZmRwLjFfODY4MzMwMDNORQ==&amp;unique=1677066303&amp;session=21623f89b354e08589e0ade18e06e2bb&amp;hostname=139.28.41.7" TargetMode="External"/><Relationship Id="rId327" Type="http://schemas.openxmlformats.org/officeDocument/2006/relationships/hyperlink" Target="https://sds.chemicalsafety.com/sds/pda/msds/getpdf.ashx?action=msdsdocument&amp;auth=200C200C200C200C2008207A200D2078200C200C200C200C200C200C200C200C200C2008&amp;param1=ZmRwLjFfNDI0MDYwMDNORQ==&amp;unique=1677581351&amp;session=2769514b688cb754cd0d8f1507d36947&amp;hostname=139.28.41.7" TargetMode="External"/><Relationship Id="rId369" Type="http://schemas.openxmlformats.org/officeDocument/2006/relationships/hyperlink" Target="https://sds.chemicalsafety.com/sds/pda/msds/getpdf.ashx?action=msdsdocument&amp;auth=200C200C200C200C2008207A200D2078200C200C200C200C200C200C200C200C200C2008&amp;param1=ZmRwLjFfMTIzNjkwMDNORQ==&amp;unique=1677969831&amp;session=0e1da735f43fe643971f4dc37256385c&amp;hostname=78.8.217.118" TargetMode="External"/><Relationship Id="rId173" Type="http://schemas.openxmlformats.org/officeDocument/2006/relationships/hyperlink" Target="https://sds.chemicalsafety.com/sds/pda/msds/getpdf.ashx?action=msdsdocument&amp;auth=200C200C200C200C2008207A200D2078200C200C200C200C200C200C200C200C200C2008&amp;param1=ZmRwLjFfMzM5NzgxMjNORQ==&amp;unique=1677150659&amp;session=10158fc67466c96792c3f504b6473b73&amp;hostname=139.28.41.7" TargetMode="External"/><Relationship Id="rId229" Type="http://schemas.openxmlformats.org/officeDocument/2006/relationships/hyperlink" Target="https://sds.chemicalsafety.com/sds/pda/msds/getpdf.ashx?action=msdsdocument&amp;auth=200C200C200C200C2008207A200D2078200C200C200C200C200C200C200C200C200C2008&amp;param1=ZmRwLjJfODIxNTAzMTNORQ==&amp;unique=1677016914&amp;session=7e72ee6b9a74e6f21cae92cd484df72a&amp;hostname=78.8.217.118" TargetMode="External"/><Relationship Id="rId380" Type="http://schemas.openxmlformats.org/officeDocument/2006/relationships/hyperlink" Target="https://sds.chemicalsafety.com/sds/pda/msds/getpdf.ashx?action=msdsdocument&amp;auth=200C200C200C200C2008207A200D2078200C200C200C200C200C200C200C200C200C2008&amp;param1=ZmRwLjFfMDI3Nzg1MDNORQ==&amp;unique=1677949261&amp;session=0e1da735f43fe643971f4dc37256385c&amp;hostname=78.8.217.118" TargetMode="External"/><Relationship Id="rId240" Type="http://schemas.openxmlformats.org/officeDocument/2006/relationships/hyperlink" Target="https://sds.chemicalsafety.com/sds/pda/msds/getpdf.ashx?action=msdsdocument&amp;auth=200C200C200C200C2008207A200D2078200C200C200C200C200C200C200C200C200C2008&amp;param1=ZmRwLjJfODgwMjk3MDNORQ==&amp;unique=1677019065&amp;session=7e72ee6b9a74e6f21cae92cd484df72a&amp;hostname=78.8.217.118" TargetMode="External"/><Relationship Id="rId35" Type="http://schemas.openxmlformats.org/officeDocument/2006/relationships/hyperlink" Target="https://sds.chemicalsafety.com/sds/pda/msds/getpdf.ashx?action=msdsdocument&amp;auth=200C200C200C200C2008207A200D2078200C200C200C200C200C200C200C200C200C2008&amp;param1=ZmRwLjFfNTYyODkyMTNORQ==&amp;unique=1676993543&amp;session=23742bc2319efd3fb56ee581bcf57170&amp;hostname=139.28.41.7" TargetMode="External"/><Relationship Id="rId77" Type="http://schemas.openxmlformats.org/officeDocument/2006/relationships/hyperlink" Target="https://sds.chemicalsafety.com/sds/pda/msds/getpdf.ashx?action=msdsdocument&amp;auth=200C200C200C200C2008207A200D2078200C200C200C200C200C200C200C200C200C2008&amp;param1=ZmRwLjFfMTM3OTQ2MDNORQ==&amp;unique=1676927875&amp;session=557fdb86592034636826dc01208cc657&amp;hostname=139.28.41.7" TargetMode="External"/><Relationship Id="rId100" Type="http://schemas.openxmlformats.org/officeDocument/2006/relationships/hyperlink" Target="https://sds.chemicalsafety.com/sds/pda/msds/getpdf.ashx?action=msdsdocument&amp;auth=200C200C200C200C2008207A200D2078200C200C200C200C200C200C200C200C200C2008&amp;param1=ZmRwLjFfMDczNzM2MDNORQ==&amp;unique=1676977554&amp;session=23742bc2319efd3fb56ee581bcf57170&amp;hostname=139.28.41.7" TargetMode="External"/><Relationship Id="rId282" Type="http://schemas.openxmlformats.org/officeDocument/2006/relationships/hyperlink" Target="https://sds.chemicalsafety.com/sds/pda/msds/getpdf.ashx?action=msdsdocument&amp;auth=200C200C200C200C2008207A200D2078200C200C200C200C200C200C200C200C200C2008&amp;param1=ZmRwLjFfNzQ3NjIzMjNORQ==&amp;unique=1677499165&amp;session=49305c2cf7bf8e5ab1ba6b83c8fc70df&amp;hostname=139.28.41.7" TargetMode="External"/><Relationship Id="rId338" Type="http://schemas.openxmlformats.org/officeDocument/2006/relationships/hyperlink" Target="https://sds.chemicalsafety.com/sds/pda/msds/getpdf.ashx?action=msdsdocument&amp;auth=200C200C200C200C2008207A200D2078200C200C200C200C200C200C200C200C200C2008&amp;param1=ZmRwLjFfMDA1OTUxMTNORQ==&amp;unique=1677582206&amp;session=2769514b688cb754cd0d8f1507d36947&amp;hostname=139.28.41.7" TargetMode="External"/><Relationship Id="rId8" Type="http://schemas.openxmlformats.org/officeDocument/2006/relationships/hyperlink" Target="https://sds.chemicalsafety.com/sds/pda/msds/getpdf.ashx?action=msdsdocument&amp;auth=200C200C200C200C2008207A200D2078200C200C200C200C200C200C200C200C200C2008&amp;param1=ZmRwLjFfNDY3MjkwMTNORQ==&amp;unique=1677007649&amp;session=7e72ee6b9a74e6f21cae92cd484df72a&amp;hostname=78.8.217.118" TargetMode="External"/><Relationship Id="rId142" Type="http://schemas.openxmlformats.org/officeDocument/2006/relationships/hyperlink" Target="https://sds.chemicalsafety.com/sds/pda/msds/getpdf.ashx?action=msdsdocument&amp;auth=200C200C200C200C2008207A200D2078200C200C200C200C200C200C200C200C200C2008&amp;param1=ZmRwLjFfNjQ0NzUxMTNORQ==&amp;unique=1677071635&amp;session=6ea14deee4aa445e7572ca8b582550dc&amp;hostname=139.28.41.7" TargetMode="External"/><Relationship Id="rId184" Type="http://schemas.openxmlformats.org/officeDocument/2006/relationships/hyperlink" Target="https://sds.chemicalsafety.com/sds/pda/msds/getpdf.ashx?action=msdsdocument&amp;auth=200C200C200C200C2008207A200D2078200C200C200C200C200C200C200C200C200C2008&amp;param1=ZmRwLjFfOTE3NTMwMDNORQ==&amp;unique=1677152803&amp;session=10158fc67466c96792c3f504b6473b73&amp;hostname=139.28.41.7" TargetMode="External"/><Relationship Id="rId251" Type="http://schemas.openxmlformats.org/officeDocument/2006/relationships/hyperlink" Target="https://sds.chemicalsafety.com/sds/pda/msds/getpdf.ashx?action=msdsdocument&amp;auth=200C200C200C200C2008207A200D2078200C200C200C200C200C200C200C200C200C2008&amp;param1=ZmRwLjFfMTc4NTUxMTNORQ==&amp;unique=1677020429&amp;session=7e72ee6b9a74e6f21cae92cd484df72a&amp;hostname=78.8.217.118" TargetMode="External"/><Relationship Id="rId46" Type="http://schemas.openxmlformats.org/officeDocument/2006/relationships/hyperlink" Target="https://sds.chemicalsafety.com/sds/pda/msds/getpdf.ashx?action=msdsdocument&amp;auth=200C200C200C200C2008207A200D2078200C200C200C200C200C200C200C200C200C2008&amp;param1=ZmRwLjFfNTU2MTkxMDNORQ==&amp;unique=1676928699&amp;session=9c1a704466e3bae6447bfa7b329f5889&amp;hostname=78.8.217.118" TargetMode="External"/><Relationship Id="rId293" Type="http://schemas.openxmlformats.org/officeDocument/2006/relationships/hyperlink" Target="https://sds.chemicalsafety.com/sds/pda/msds/getpdf.ashx?action=msdsdocument&amp;auth=200C200C200C200C2008207A200D2078200C200C200C200C200C200C200C200C200C2008&amp;param1=ZmRwLjFfODY5MzgxMjNORQ==&amp;unique=1677532333&amp;session=f99c59d06bf130d9b71feb3ce96b8ec3&amp;hostname=139.28.41.7" TargetMode="External"/><Relationship Id="rId307" Type="http://schemas.openxmlformats.org/officeDocument/2006/relationships/hyperlink" Target="https://sds.chemicalsafety.com/sds/pda/msds/getpdf.ashx?action=msdsdocument&amp;auth=200C200C200C200C2008207A200D2078200C200C200C200C200C200C200C200C200C2008&amp;param1=ZmRwLjFfNTA3MDEzMTNORQ==&amp;unique=1677534002&amp;session=f99c59d06bf130d9b71feb3ce96b8ec3&amp;hostname=139.28.41.7" TargetMode="External"/><Relationship Id="rId349" Type="http://schemas.openxmlformats.org/officeDocument/2006/relationships/hyperlink" Target="https://sds.chemicalsafety.com/sds/pda/msds/getpdf.ashx?action=msdsdocument&amp;auth=200C200C200C200C2008207A200D2078200C200C200C200C200C200C200C200C200C2008&amp;param1=ZmRwLjFfMTkyMTEzMTNORQ==&amp;unique=1676931398&amp;session=557fdb86592034636826dc01208cc657&amp;hostname=139.28.41.7" TargetMode="External"/><Relationship Id="rId88" Type="http://schemas.openxmlformats.org/officeDocument/2006/relationships/hyperlink" Target="https://sds.chemicalsafety.com/sds/pda/msds/getpdf.ashx?action=msdsdocument&amp;auth=200C200C200C200C2008207A200D2078200C200C200C200C200C200C200C200C200C2008&amp;param1=ZmRwLjFfMjcyMTcxMTNORQ==&amp;unique=1676932253&amp;session=557fdb86592034636826dc01208cc657&amp;hostname=139.28.41.7" TargetMode="External"/><Relationship Id="rId111" Type="http://schemas.openxmlformats.org/officeDocument/2006/relationships/hyperlink" Target="https://sds.chemicalsafety.com/sds/pda/msds/getpdf.ashx?action=msdsdocument&amp;auth=200C200C200C200C2008207A200D2078200C200C200C200C200C200C200C200C200C2008&amp;param1=ZmRwLjFfNjUxMTQxMDNORQ==&amp;unique=1676982434&amp;session=23742bc2319efd3fb56ee581bcf57170&amp;hostname=139.28.41.7" TargetMode="External"/><Relationship Id="rId153" Type="http://schemas.openxmlformats.org/officeDocument/2006/relationships/hyperlink" Target="https://sds.chemicalsafety.com/sds/pda/msds/getpdf.ashx?action=msdsdocument&amp;auth=200C200C200C200C2008207A200D2078200C200C200C200C200C200C200C200C200C2008&amp;param1=ZmRwLjFfNjQ0NzQ1MjNORQ==&amp;unique=1677073410&amp;session=6ea14deee4aa445e7572ca8b582550dc&amp;hostname=139.28.41.7" TargetMode="External"/><Relationship Id="rId195" Type="http://schemas.openxmlformats.org/officeDocument/2006/relationships/hyperlink" Target="https://sds.chemicalsafety.com/sds/pda/msds/getpdf.ashx?action=msdsdocument&amp;auth=200C200C200C200C2008207A200D2078200C200C200C200C200C200C200C200C200C2008&amp;param1=ZmRwLjFfNzMyOTE0MDNORQ==&amp;unique=1677156910&amp;session=10158fc67466c96792c3f504b6473b73&amp;hostname=139.28.41.7" TargetMode="External"/><Relationship Id="rId209" Type="http://schemas.openxmlformats.org/officeDocument/2006/relationships/hyperlink" Target="https://sds.chemicalsafety.com/sds/pda/msds/getpdf.ashx?action=msdsdocument&amp;auth=200C200C200C200C2008207A200D2078200C200C200C200C200C200C200C200C200C2008&amp;param1=ZmRwLjFfNjAwNDMxMjNORQ==&amp;unique=1677166109&amp;session=10158fc67466c96792c3f504b6473b73&amp;hostname=139.28.41.7" TargetMode="External"/><Relationship Id="rId360" Type="http://schemas.openxmlformats.org/officeDocument/2006/relationships/hyperlink" Target="https://sds.chemicalsafety.com/sds/pda/msds/getpdf.ashx?action=msdsdocument&amp;auth=200C200C200C200C2008207A200D2078200C200C200C200C200C200C200C200C200C2008&amp;param1=ZmRwLjFfMDA3NDUxMTNORQ==&amp;unique=1677668586&amp;session=cee9c3e3124a7c78e3d61a62e6a5f1a2&amp;hostname=139.28.41.7" TargetMode="External"/><Relationship Id="rId220" Type="http://schemas.openxmlformats.org/officeDocument/2006/relationships/hyperlink" Target="https://sds.chemicalsafety.com/sds/pda/msds/getpdf.ashx?action=msdsdocument&amp;auth=200C200C200C200C2008207A200D2078200C200C200C200C200C200C200C200C200C2008&amp;param1=ZmRwLjFfMTUxNzgxMjNORQ==&amp;unique=1677013844&amp;session=7e72ee6b9a74e6f21cae92cd484df72a&amp;hostname=78.8.217.118" TargetMode="External"/><Relationship Id="rId15" Type="http://schemas.openxmlformats.org/officeDocument/2006/relationships/hyperlink" Target="https://sds.chemicalsafety.com/sds/pda/msds/getpdf.ashx?action=msdsdocument&amp;auth=200C200C200C200C2008207A200D2078200C200C200C200C200C200C200C200C200C2008&amp;param1=ZmRwLjFfMDg4NTEzMTNORQ==&amp;unique=1676929475&amp;session=557fdb86592034636826dc01208cc657&amp;hostname=139.28.41.7" TargetMode="External"/><Relationship Id="rId57" Type="http://schemas.openxmlformats.org/officeDocument/2006/relationships/hyperlink" Target="https://sds.chemicalsafety.com/sds/pda/msds/getpdf.ashx?action=msdsdocument&amp;auth=200C200C200C200C2008207A200D2078200C200C200C200C200C200C200C200C200C2008&amp;param1=ZmRwLjFfNTA2MzMzMjNORQ==&amp;unique=1676931732&amp;session=9c1a704466e3bae6447bfa7b329f5889&amp;hostname=78.8.217.118" TargetMode="External"/><Relationship Id="rId262" Type="http://schemas.openxmlformats.org/officeDocument/2006/relationships/hyperlink" Target="https://sds.chemicalsafety.com/sds/pda/msds/getpdf.ashx?action=msdsdocument&amp;auth=200C200C200C200C2008207A200D2078200C200C200C200C200C200C200C200C200C2008&amp;param1=ZmRwLjFfNzUwODQ1MjNORQ==&amp;unique=1677158847&amp;session=6365fb7a9edc69f8e4517c7c8da680ed&amp;hostname=78.8.217.118" TargetMode="External"/><Relationship Id="rId318" Type="http://schemas.openxmlformats.org/officeDocument/2006/relationships/hyperlink" Target="https://sds.chemicalsafety.com/sds/pda/msds/getpdf.ashx?action=msdsdocument&amp;auth=200C200C200C200C2008207A200D2078200C200C200C200C200C200C200C200C200C2008&amp;param1=ZmRwLjFfNjg0NDAyMTNORQ==&amp;unique=1677535855&amp;session=f99c59d06bf130d9b71feb3ce96b8ec3&amp;hostname=139.28.41.7" TargetMode="External"/><Relationship Id="rId99" Type="http://schemas.openxmlformats.org/officeDocument/2006/relationships/hyperlink" Target="https://sds.chemicalsafety.com/sds/pda/msds/getpdf.ashx?action=msdsdocument&amp;auth=200C200C200C200C2008207A200D2078200C200C200C200C200C200C200C200C200C2008&amp;param1=ZmRwLjFfNjMyMjQwMDNORQ==&amp;unique=1676977067&amp;session=23742bc2319efd3fb56ee581bcf57170&amp;hostname=139.28.41.7" TargetMode="External"/><Relationship Id="rId122" Type="http://schemas.openxmlformats.org/officeDocument/2006/relationships/hyperlink" Target="https://sds.chemicalsafety.com/sds/pda/msds/getpdf.ashx?action=msdsdocument&amp;auth=200C200C200C200C2008207A200D2078200C200C200C200C200C200C200C200C200C2008&amp;param1=ZmRwLjFfMzI2Nzg1MDNORQ==&amp;unique=1676994634&amp;session=23742bc2319efd3fb56ee581bcf57170&amp;hostname=139.28.41.7" TargetMode="External"/><Relationship Id="rId164" Type="http://schemas.openxmlformats.org/officeDocument/2006/relationships/hyperlink" Target="https://sds.chemicalsafety.com/sds/pda/msds/getpdf.ashx?action=msdsdocument&amp;auth=200C200C200C200C2008207A200D2078200C200C200C200C200C200C200C200C200C2008&amp;param1=ZmRwLjFfMjQxNjgxMjNORQ==&amp;unique=1677149039&amp;session=10158fc67466c96792c3f504b6473b73&amp;hostname=139.28.41.7" TargetMode="External"/><Relationship Id="rId371" Type="http://schemas.openxmlformats.org/officeDocument/2006/relationships/hyperlink" Target="https://sds.chemicalsafety.com/sds/pda/msds/getpdf.ashx?action=msdsdocument&amp;auth=200C200C200C200C2008207A200D2078200C200C200C200C200C200C200C200C200C2008&amp;param1=ZmRwLjFfMTE4MzUyMDNORQ==&amp;unique=1678221917&amp;session=ffe609ad4d87d36f4049e78c6027dbfe&amp;hostname=139.28.41.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C7A2-5621-4CAC-BDCB-08D464BAD334}">
  <dimension ref="A1"/>
  <sheetViews>
    <sheetView tabSelected="1" workbookViewId="0">
      <selection activeCell="B18" sqref="B18"/>
    </sheetView>
  </sheetViews>
  <sheetFormatPr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C851-530C-4006-BDB3-F6E414C91EA3}">
  <dimension ref="A1:AI188"/>
  <sheetViews>
    <sheetView zoomScale="40" zoomScaleNormal="40" workbookViewId="0">
      <selection activeCell="J20" sqref="J20:K20"/>
    </sheetView>
  </sheetViews>
  <sheetFormatPr defaultRowHeight="14.5" x14ac:dyDescent="0.35"/>
  <cols>
    <col min="1" max="1" width="14.54296875" style="16" customWidth="1"/>
    <col min="2" max="2" width="10" style="16" customWidth="1"/>
    <col min="3" max="3" width="19.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f>IF(AVERAGE(D7:D16)&lt;100, AVERAGE(D7:D16), 99.999)</f>
        <v>85</v>
      </c>
      <c r="E6" s="55">
        <f>IF(AVERAGE(E7:E16)&lt;100, AVERAGE(E7:E16), 99.999)</f>
        <v>98.7</v>
      </c>
      <c r="F6" s="55">
        <f>IF(AVERAGE(F7:F16)&gt;0, AVERAGE(F7:F16), 0.001)</f>
        <v>181.78799999999998</v>
      </c>
      <c r="G6" s="55">
        <f>IF(AVERAGE(G7:G16)&gt;0, AVERAGE(G7:G16), 0.001)</f>
        <v>53.070235763293304</v>
      </c>
      <c r="H6" s="73">
        <f>IF(AVERAGE(H7:H16)&gt;0, AVERAGE(H7:H16), 0.001)</f>
        <v>17.253000000000004</v>
      </c>
      <c r="I6" s="55">
        <f>IF(AVERAGE(I7:I16)&gt;0, AVERAGE(I7:I16), 0.001)</f>
        <v>83.024166018486724</v>
      </c>
    </row>
    <row r="7" spans="1:9" ht="14" customHeight="1" x14ac:dyDescent="0.35">
      <c r="B7" s="54" t="s">
        <v>3404</v>
      </c>
      <c r="C7" s="56" t="s">
        <v>3516</v>
      </c>
      <c r="D7" s="57">
        <v>86</v>
      </c>
      <c r="E7" s="57">
        <v>99</v>
      </c>
      <c r="F7" s="58">
        <f>SUM(E21:E35)-1</f>
        <v>119.964</v>
      </c>
      <c r="G7" s="59">
        <f>H21</f>
        <v>25.292312178387654</v>
      </c>
      <c r="H7" s="74">
        <v>2.83</v>
      </c>
      <c r="I7" s="58">
        <f>M25</f>
        <v>42.056509603151802</v>
      </c>
    </row>
    <row r="8" spans="1:9" x14ac:dyDescent="0.35">
      <c r="B8" s="54" t="s">
        <v>3405</v>
      </c>
      <c r="C8" s="56" t="s">
        <v>3517</v>
      </c>
      <c r="D8" s="57">
        <v>96</v>
      </c>
      <c r="E8" s="57">
        <v>98</v>
      </c>
      <c r="F8" s="58">
        <f>SUM(E38:E52)-1</f>
        <v>100.239</v>
      </c>
      <c r="G8" s="59">
        <f>H38</f>
        <v>17.886676329331046</v>
      </c>
      <c r="H8" s="74">
        <v>10.42</v>
      </c>
      <c r="I8" s="58">
        <f>N25</f>
        <v>83.92806443615865</v>
      </c>
    </row>
    <row r="9" spans="1:9" x14ac:dyDescent="0.35">
      <c r="B9" s="54" t="s">
        <v>3406</v>
      </c>
      <c r="C9" s="56" t="s">
        <v>3467</v>
      </c>
      <c r="D9" s="57">
        <v>94</v>
      </c>
      <c r="E9" s="57">
        <v>99</v>
      </c>
      <c r="F9" s="58">
        <f>SUM(E55:E69)-1</f>
        <v>114.11099999999999</v>
      </c>
      <c r="G9" s="59">
        <f>H55</f>
        <v>51.925141337907377</v>
      </c>
      <c r="H9" s="74">
        <v>6.08</v>
      </c>
      <c r="I9" s="58">
        <f>O25</f>
        <v>61.644140029689765</v>
      </c>
    </row>
    <row r="10" spans="1:9" x14ac:dyDescent="0.35">
      <c r="B10" s="54" t="s">
        <v>3407</v>
      </c>
      <c r="C10" s="56" t="s">
        <v>3472</v>
      </c>
      <c r="D10" s="57">
        <v>54</v>
      </c>
      <c r="E10" s="57">
        <v>99</v>
      </c>
      <c r="F10" s="58">
        <f>SUM(E72:E86)-1</f>
        <v>495.79300000000001</v>
      </c>
      <c r="G10" s="59">
        <f>H72</f>
        <v>287.83703602058318</v>
      </c>
      <c r="H10" s="74">
        <v>52.17</v>
      </c>
      <c r="I10" s="58">
        <f>P25</f>
        <v>187.79488810934126</v>
      </c>
    </row>
    <row r="11" spans="1:9" x14ac:dyDescent="0.35">
      <c r="B11" s="54" t="s">
        <v>3408</v>
      </c>
      <c r="C11" s="56" t="s">
        <v>3468</v>
      </c>
      <c r="D11" s="57">
        <v>94</v>
      </c>
      <c r="E11" s="57">
        <v>99</v>
      </c>
      <c r="F11" s="58">
        <f>SUM(E89:E103)-1</f>
        <v>190.78099999999998</v>
      </c>
      <c r="G11" s="59">
        <f>H89</f>
        <v>8.2572418524871356</v>
      </c>
      <c r="H11" s="74">
        <v>4.17</v>
      </c>
      <c r="I11" s="58">
        <f>Q25</f>
        <v>34.714982356325635</v>
      </c>
    </row>
    <row r="12" spans="1:9" x14ac:dyDescent="0.35">
      <c r="B12" s="54" t="s">
        <v>3426</v>
      </c>
      <c r="C12" s="56" t="s">
        <v>3473</v>
      </c>
      <c r="D12" s="57">
        <v>77</v>
      </c>
      <c r="E12" s="57">
        <v>100</v>
      </c>
      <c r="F12" s="58">
        <f>SUM(E106:E120)-1</f>
        <v>84.551999999999992</v>
      </c>
      <c r="G12" s="59">
        <f>H106</f>
        <v>51.454134648370491</v>
      </c>
      <c r="H12" s="74">
        <v>16.75</v>
      </c>
      <c r="I12" s="58">
        <f>R25</f>
        <v>106.40958603434186</v>
      </c>
    </row>
    <row r="13" spans="1:9" x14ac:dyDescent="0.35">
      <c r="B13" s="54" t="s">
        <v>3427</v>
      </c>
      <c r="C13" s="56" t="s">
        <v>3496</v>
      </c>
      <c r="D13" s="57">
        <v>95</v>
      </c>
      <c r="E13" s="57">
        <v>97</v>
      </c>
      <c r="F13" s="58">
        <f>SUM(E123:E137)-1</f>
        <v>193.18</v>
      </c>
      <c r="G13" s="59">
        <f>H123</f>
        <v>37.459335506003434</v>
      </c>
      <c r="H13" s="74">
        <v>4.08</v>
      </c>
      <c r="I13" s="58">
        <f>S25</f>
        <v>50.497524691810391</v>
      </c>
    </row>
    <row r="14" spans="1:9" x14ac:dyDescent="0.35">
      <c r="B14" s="54" t="s">
        <v>3428</v>
      </c>
      <c r="C14" s="56" t="s">
        <v>3497</v>
      </c>
      <c r="D14" s="57">
        <v>95</v>
      </c>
      <c r="E14" s="57">
        <v>99</v>
      </c>
      <c r="F14" s="58">
        <f>SUM(E140:E154)-1</f>
        <v>257.375</v>
      </c>
      <c r="G14" s="59">
        <f>H140</f>
        <v>43.71558953687822</v>
      </c>
      <c r="H14" s="74">
        <v>72.87</v>
      </c>
      <c r="I14" s="58">
        <f>T25</f>
        <v>221.94620969955764</v>
      </c>
    </row>
    <row r="15" spans="1:9" x14ac:dyDescent="0.35">
      <c r="B15" s="54" t="s">
        <v>3429</v>
      </c>
      <c r="C15" s="56" t="s">
        <v>3504</v>
      </c>
      <c r="D15" s="57">
        <v>86</v>
      </c>
      <c r="E15" s="57">
        <v>100</v>
      </c>
      <c r="F15" s="58">
        <f>SUM(E157:E171)-1</f>
        <v>104.39400000000001</v>
      </c>
      <c r="G15" s="59">
        <f>H157</f>
        <v>2.5011355060034308</v>
      </c>
      <c r="H15" s="74">
        <v>1.33</v>
      </c>
      <c r="I15" s="58">
        <f>U25</f>
        <v>19.605356410940352</v>
      </c>
    </row>
    <row r="16" spans="1:9" x14ac:dyDescent="0.35">
      <c r="B16" s="54" t="s">
        <v>3430</v>
      </c>
      <c r="C16" s="56" t="s">
        <v>3505</v>
      </c>
      <c r="D16" s="57">
        <v>73</v>
      </c>
      <c r="E16" s="57">
        <v>97</v>
      </c>
      <c r="F16" s="58">
        <f>SUM(E174:E188)-1</f>
        <v>157.49099999999999</v>
      </c>
      <c r="G16" s="59">
        <f>H174</f>
        <v>4.3737547169811313</v>
      </c>
      <c r="H16" s="74">
        <v>1.83</v>
      </c>
      <c r="I16" s="58">
        <f>V25</f>
        <v>21.644398813549895</v>
      </c>
    </row>
    <row r="18" spans="2:35" x14ac:dyDescent="0.35">
      <c r="B18" s="169" t="s">
        <v>3435</v>
      </c>
      <c r="C18" s="170"/>
      <c r="D18" s="170"/>
      <c r="E18" s="170"/>
      <c r="F18" s="170"/>
      <c r="G18" s="170"/>
      <c r="H18" s="171"/>
      <c r="I18" s="52"/>
    </row>
    <row r="19" spans="2:35" x14ac:dyDescent="0.35">
      <c r="B19" s="172" t="str">
        <f>C7</f>
        <v>Mech. O4</v>
      </c>
      <c r="C19" s="173"/>
      <c r="D19" s="173"/>
      <c r="E19" s="173"/>
      <c r="F19" s="173"/>
      <c r="G19" s="173"/>
      <c r="H19" s="174"/>
      <c r="I19" s="52"/>
    </row>
    <row r="20" spans="2:35" ht="31.5" customHeight="1" x14ac:dyDescent="0.35">
      <c r="B20" s="18"/>
      <c r="C20" s="18" t="s">
        <v>1</v>
      </c>
      <c r="D20" s="53" t="s">
        <v>2</v>
      </c>
      <c r="E20" s="18" t="s">
        <v>3434</v>
      </c>
      <c r="F20" s="18" t="s">
        <v>3418</v>
      </c>
      <c r="G20" s="18" t="s">
        <v>3</v>
      </c>
      <c r="H20" s="75" t="s">
        <v>4</v>
      </c>
      <c r="J20" s="175" t="str">
        <f>I5</f>
        <v xml:space="preserve">G3/B3: Energy </v>
      </c>
      <c r="K20" s="176"/>
      <c r="L20" s="50" t="s">
        <v>3396</v>
      </c>
      <c r="M20" s="54" t="str">
        <f>C7</f>
        <v>Mech. O4</v>
      </c>
      <c r="N20" s="54" t="str">
        <f>C8</f>
        <v>Sol. O4</v>
      </c>
      <c r="O20" s="54" t="str">
        <f>C9</f>
        <v>Mech. N4</v>
      </c>
      <c r="P20" s="54" t="str">
        <f>C10</f>
        <v>Sol. N4</v>
      </c>
      <c r="Q20" s="54" t="str">
        <f>C11</f>
        <v>Mech. N5</v>
      </c>
      <c r="R20" s="54" t="str">
        <f>C12</f>
        <v>Sol. N5</v>
      </c>
      <c r="S20" s="54" t="str">
        <f>C13</f>
        <v>Mech. SNAr4</v>
      </c>
      <c r="T20" s="54" t="str">
        <f>C14</f>
        <v>Sol. SNAr4</v>
      </c>
      <c r="U20" s="54" t="str">
        <f>C15</f>
        <v>Mech. S4</v>
      </c>
      <c r="V20" s="54" t="str">
        <f>C16</f>
        <v>Sol. S4</v>
      </c>
    </row>
    <row r="21" spans="2:35" ht="15.5" x14ac:dyDescent="0.35">
      <c r="B21" s="18">
        <v>1</v>
      </c>
      <c r="C21" s="43" t="s">
        <v>1406</v>
      </c>
      <c r="D21" s="61" t="s">
        <v>1407</v>
      </c>
      <c r="E21" s="62">
        <v>0.83699999999999997</v>
      </c>
      <c r="F21" s="77">
        <v>5</v>
      </c>
      <c r="G21" s="21">
        <f>(F21/5.83)*E21</f>
        <v>0.71783876500857624</v>
      </c>
      <c r="H21" s="177">
        <f>SUM(G21:G35)</f>
        <v>25.292312178387654</v>
      </c>
      <c r="I21" s="51"/>
      <c r="J21" s="180" t="s">
        <v>5</v>
      </c>
      <c r="K21" s="181"/>
      <c r="L21" s="63">
        <v>1</v>
      </c>
      <c r="M21" s="64">
        <v>2</v>
      </c>
      <c r="N21" s="64">
        <v>3</v>
      </c>
      <c r="O21" s="64">
        <v>2</v>
      </c>
      <c r="P21" s="64">
        <v>3</v>
      </c>
      <c r="Q21" s="64">
        <v>1</v>
      </c>
      <c r="R21" s="64">
        <v>3</v>
      </c>
      <c r="S21" s="64">
        <v>2</v>
      </c>
      <c r="T21" s="64">
        <v>3</v>
      </c>
      <c r="U21" s="64">
        <v>1</v>
      </c>
      <c r="V21" s="64">
        <v>2</v>
      </c>
      <c r="W21" s="65"/>
    </row>
    <row r="22" spans="2:35" ht="15.5" x14ac:dyDescent="0.35">
      <c r="B22" s="18">
        <v>2</v>
      </c>
      <c r="C22" s="43" t="s">
        <v>3459</v>
      </c>
      <c r="D22" s="61" t="s">
        <v>3460</v>
      </c>
      <c r="E22" s="62">
        <v>0.83699999999999997</v>
      </c>
      <c r="F22" s="77">
        <v>4.5</v>
      </c>
      <c r="G22" s="21">
        <f t="shared" ref="G22:G35" si="0">(F22/5.83)*E22</f>
        <v>0.64605488850771864</v>
      </c>
      <c r="H22" s="178"/>
      <c r="I22" s="51"/>
      <c r="J22" s="180" t="s">
        <v>6</v>
      </c>
      <c r="K22" s="181"/>
      <c r="L22" s="63">
        <v>2</v>
      </c>
      <c r="M22" s="64">
        <v>3</v>
      </c>
      <c r="N22" s="64">
        <v>3</v>
      </c>
      <c r="O22" s="64">
        <v>3</v>
      </c>
      <c r="P22" s="64">
        <v>3</v>
      </c>
      <c r="Q22" s="64">
        <v>1</v>
      </c>
      <c r="R22" s="64">
        <v>3</v>
      </c>
      <c r="S22" s="64">
        <v>3</v>
      </c>
      <c r="T22" s="64">
        <v>3</v>
      </c>
      <c r="U22" s="64">
        <v>1</v>
      </c>
      <c r="V22" s="64">
        <v>0</v>
      </c>
      <c r="W22" s="65"/>
    </row>
    <row r="23" spans="2:35" ht="14.5" customHeight="1" x14ac:dyDescent="0.35">
      <c r="B23" s="18">
        <v>3</v>
      </c>
      <c r="C23" s="43" t="s">
        <v>821</v>
      </c>
      <c r="D23" s="61" t="s">
        <v>822</v>
      </c>
      <c r="E23" s="62">
        <v>10.994999999999999</v>
      </c>
      <c r="F23" s="77">
        <v>2.0830000000000002</v>
      </c>
      <c r="G23" s="21">
        <f t="shared" si="0"/>
        <v>3.9284022298456258</v>
      </c>
      <c r="H23" s="178"/>
      <c r="I23" s="51"/>
      <c r="J23" s="180" t="s">
        <v>7</v>
      </c>
      <c r="K23" s="181"/>
      <c r="L23" s="63">
        <v>3</v>
      </c>
      <c r="M23" s="64">
        <v>3</v>
      </c>
      <c r="N23" s="64">
        <v>3</v>
      </c>
      <c r="O23" s="64">
        <v>3</v>
      </c>
      <c r="P23" s="64">
        <v>3</v>
      </c>
      <c r="Q23" s="64">
        <v>2</v>
      </c>
      <c r="R23" s="64">
        <v>3</v>
      </c>
      <c r="S23" s="64">
        <v>3</v>
      </c>
      <c r="T23" s="64">
        <v>3</v>
      </c>
      <c r="U23" s="64">
        <v>2</v>
      </c>
      <c r="V23" s="64">
        <v>2</v>
      </c>
      <c r="W23" s="65"/>
    </row>
    <row r="24" spans="2:35" ht="14.5" customHeight="1" x14ac:dyDescent="0.35">
      <c r="B24" s="18">
        <v>4</v>
      </c>
      <c r="C24" s="43" t="s">
        <v>3332</v>
      </c>
      <c r="D24" s="61" t="s">
        <v>3333</v>
      </c>
      <c r="E24" s="62">
        <v>1.075</v>
      </c>
      <c r="F24" s="77">
        <v>7</v>
      </c>
      <c r="G24" s="21">
        <f t="shared" si="0"/>
        <v>1.2907375643224699</v>
      </c>
      <c r="H24" s="178"/>
      <c r="I24" s="51"/>
      <c r="J24" s="180" t="s">
        <v>8</v>
      </c>
      <c r="K24" s="181"/>
      <c r="L24" s="63">
        <v>4</v>
      </c>
      <c r="M24" s="64">
        <v>2</v>
      </c>
      <c r="N24" s="64">
        <v>2</v>
      </c>
      <c r="O24" s="64">
        <v>2</v>
      </c>
      <c r="P24" s="64">
        <v>2</v>
      </c>
      <c r="Q24" s="64">
        <v>2</v>
      </c>
      <c r="R24" s="64">
        <v>2</v>
      </c>
      <c r="S24" s="64">
        <v>2</v>
      </c>
      <c r="T24" s="64">
        <v>2</v>
      </c>
      <c r="U24" s="64">
        <v>2</v>
      </c>
      <c r="V24" s="64">
        <v>2</v>
      </c>
      <c r="W24" s="65"/>
    </row>
    <row r="25" spans="2:35" ht="14.5" customHeight="1" x14ac:dyDescent="0.35">
      <c r="B25" s="18">
        <v>5</v>
      </c>
      <c r="C25" s="43" t="s">
        <v>591</v>
      </c>
      <c r="D25" s="61" t="s">
        <v>592</v>
      </c>
      <c r="E25" s="62">
        <v>40.590000000000003</v>
      </c>
      <c r="F25" s="77">
        <v>2.3330000000000002</v>
      </c>
      <c r="G25" s="21">
        <f t="shared" si="0"/>
        <v>16.242962264150947</v>
      </c>
      <c r="H25" s="178"/>
      <c r="I25" s="51"/>
      <c r="J25" s="188"/>
      <c r="K25" s="189"/>
      <c r="L25" s="66" t="s">
        <v>0</v>
      </c>
      <c r="M25" s="76">
        <f>($L21*M21+$L22*M22+$L23*M23+$L24*M24)*(H7^(1/2))</f>
        <v>42.056509603151802</v>
      </c>
      <c r="N25" s="76">
        <f>($L21*N21+$L22*N22+$L23*N23+$L24*N24)*(H8^(1/2))</f>
        <v>83.92806443615865</v>
      </c>
      <c r="O25" s="76">
        <f>($L21*O21+$L22*O22+$L23*O23+$L24*O24)*(H9^(1/2))</f>
        <v>61.644140029689765</v>
      </c>
      <c r="P25" s="76">
        <f>($L21*P21+$L22*P22+$L23*P23+$L24*P24)*(H10^(1/2))</f>
        <v>187.79488810934126</v>
      </c>
      <c r="Q25" s="76">
        <f>($L21*Q21+$L22*Q22+$L23*Q23+$L24*Q24)*(H11^(1/2))</f>
        <v>34.714982356325635</v>
      </c>
      <c r="R25" s="76">
        <f>($L21*R21+$L22*R22+$L23*R23+$L24*R24)*(H12^(1/2))</f>
        <v>106.40958603434186</v>
      </c>
      <c r="S25" s="76">
        <f>($L21*S21+$L22*S22+$L23*S23+$L24*S24)*(H13^(1/2))</f>
        <v>50.497524691810391</v>
      </c>
      <c r="T25" s="76">
        <f>($L21*T21+$L22*T22+$L23*T23+$L24*T24)*(H14^(1/2))</f>
        <v>221.94620969955764</v>
      </c>
      <c r="U25" s="76">
        <f>($L21*U21+$L22*U22+$L23*U23+$L24*U24)*(H15^(1/2))</f>
        <v>19.605356410940352</v>
      </c>
      <c r="V25" s="76">
        <f>($L21*V21+$L22*V22+$L23*V23+$L24*V24)*(H16^(1/2))</f>
        <v>21.644398813549895</v>
      </c>
      <c r="W25" s="65"/>
    </row>
    <row r="26" spans="2:35" ht="15.5" x14ac:dyDescent="0.35">
      <c r="B26" s="18">
        <v>6</v>
      </c>
      <c r="C26" s="43" t="s">
        <v>2733</v>
      </c>
      <c r="D26" s="61" t="s">
        <v>2734</v>
      </c>
      <c r="E26" s="62">
        <v>3.6</v>
      </c>
      <c r="F26" s="77">
        <v>3.5</v>
      </c>
      <c r="G26" s="21">
        <f t="shared" si="0"/>
        <v>2.161234991423671</v>
      </c>
      <c r="H26" s="178"/>
      <c r="I26" s="51"/>
    </row>
    <row r="27" spans="2:35" ht="14.5" customHeight="1" x14ac:dyDescent="0.35">
      <c r="B27" s="18">
        <v>7</v>
      </c>
      <c r="C27" s="43" t="s">
        <v>233</v>
      </c>
      <c r="D27" s="61" t="s">
        <v>234</v>
      </c>
      <c r="E27" s="62">
        <v>4.7430000000000003</v>
      </c>
      <c r="F27" s="77">
        <v>0.375</v>
      </c>
      <c r="G27" s="21">
        <f t="shared" si="0"/>
        <v>0.30508147512864497</v>
      </c>
      <c r="H27" s="178"/>
      <c r="I27" s="51"/>
    </row>
    <row r="28" spans="2:35" ht="28.5" customHeight="1" thickBot="1" x14ac:dyDescent="0.4">
      <c r="B28" s="18">
        <v>8</v>
      </c>
      <c r="C28" s="43" t="s">
        <v>3436</v>
      </c>
      <c r="D28" s="61" t="s">
        <v>3437</v>
      </c>
      <c r="E28" s="62">
        <v>58.286999999999999</v>
      </c>
      <c r="F28" s="77">
        <v>0</v>
      </c>
      <c r="G28" s="21">
        <f t="shared" si="0"/>
        <v>0</v>
      </c>
      <c r="H28" s="178"/>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2:35" ht="27.5" thickBot="1" x14ac:dyDescent="0.4">
      <c r="B29" s="18">
        <v>9</v>
      </c>
      <c r="C29" s="43"/>
      <c r="D29" s="61"/>
      <c r="E29" s="62"/>
      <c r="F29" s="43"/>
      <c r="G29" s="21">
        <f t="shared" si="0"/>
        <v>0</v>
      </c>
      <c r="H29" s="178"/>
      <c r="I29" s="51"/>
      <c r="J29" s="67"/>
      <c r="K29" s="102" t="str">
        <f>C7</f>
        <v>Mech. O4</v>
      </c>
      <c r="L29" s="103"/>
      <c r="M29" s="103"/>
      <c r="N29" s="104"/>
      <c r="O29" s="67"/>
      <c r="P29" s="102" t="str">
        <f>C8</f>
        <v>Sol. O4</v>
      </c>
      <c r="Q29" s="103"/>
      <c r="R29" s="103"/>
      <c r="S29" s="104"/>
      <c r="T29" s="67"/>
      <c r="U29" s="102" t="str">
        <f>C9</f>
        <v>Mech. N4</v>
      </c>
      <c r="V29" s="103"/>
      <c r="W29" s="103"/>
      <c r="X29" s="104"/>
      <c r="Y29" s="67"/>
      <c r="Z29" s="102" t="str">
        <f>C10</f>
        <v>Sol. N4</v>
      </c>
      <c r="AA29" s="103"/>
      <c r="AB29" s="103"/>
      <c r="AC29" s="104"/>
      <c r="AD29" s="67"/>
      <c r="AE29" s="102" t="str">
        <f>C11</f>
        <v>Mech. N5</v>
      </c>
      <c r="AF29" s="103"/>
      <c r="AG29" s="103"/>
      <c r="AH29" s="104"/>
      <c r="AI29" s="67"/>
    </row>
    <row r="30" spans="2:35" ht="16" thickBot="1" x14ac:dyDescent="0.4">
      <c r="B30" s="18">
        <v>10</v>
      </c>
      <c r="C30" s="43"/>
      <c r="D30" s="61"/>
      <c r="E30" s="62"/>
      <c r="F30" s="43"/>
      <c r="G30" s="21">
        <f t="shared" si="0"/>
        <v>0</v>
      </c>
      <c r="H30" s="178"/>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2:35" ht="15" customHeight="1" x14ac:dyDescent="0.35">
      <c r="B31" s="18">
        <v>11</v>
      </c>
      <c r="C31" s="43"/>
      <c r="D31" s="61"/>
      <c r="E31" s="62"/>
      <c r="F31" s="43"/>
      <c r="G31" s="21">
        <f t="shared" si="0"/>
        <v>0</v>
      </c>
      <c r="H31" s="178"/>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2:35" ht="16.5" customHeight="1" x14ac:dyDescent="0.35">
      <c r="B32" s="18">
        <v>12</v>
      </c>
      <c r="C32" s="43"/>
      <c r="D32" s="61"/>
      <c r="E32" s="62"/>
      <c r="F32" s="43"/>
      <c r="G32" s="21">
        <f t="shared" si="0"/>
        <v>0</v>
      </c>
      <c r="H32" s="178"/>
      <c r="J32" s="44"/>
      <c r="K32" s="112">
        <f>100*(1/(1+((100-D7)/(100-D$6))))</f>
        <v>51.724137931034484</v>
      </c>
      <c r="L32" s="113"/>
      <c r="M32" s="112">
        <f>100*(1/(1+((100-E7)/(100-E$6))))</f>
        <v>56.521739130434725</v>
      </c>
      <c r="N32" s="113"/>
      <c r="O32" s="44"/>
      <c r="P32" s="112">
        <f>100*(1/(1+((100-D8)/(100-D6))))</f>
        <v>78.94736842105263</v>
      </c>
      <c r="Q32" s="113"/>
      <c r="R32" s="112">
        <f>100*(1/(1+((100-E8)/(100-E6))))</f>
        <v>39.393939393939341</v>
      </c>
      <c r="S32" s="113"/>
      <c r="T32" s="44"/>
      <c r="U32" s="112">
        <f>100*(1/(1+((100-D9)/(100-D6))))</f>
        <v>71.428571428571431</v>
      </c>
      <c r="V32" s="113"/>
      <c r="W32" s="112">
        <f>100*(1/(1+((100-E9)/(100-E6))))</f>
        <v>56.521739130434725</v>
      </c>
      <c r="X32" s="113"/>
      <c r="Y32" s="44"/>
      <c r="Z32" s="112">
        <f>100*(1/(1+((100-D10)/(100-D6))))</f>
        <v>24.590163934426233</v>
      </c>
      <c r="AA32" s="113"/>
      <c r="AB32" s="112">
        <f>100*(1/(1+((100-E10)/(100-E6))))</f>
        <v>56.521739130434725</v>
      </c>
      <c r="AC32" s="113"/>
      <c r="AD32" s="44"/>
      <c r="AE32" s="112">
        <f>100*(1/(1+((100-D11)/(100-D6))))</f>
        <v>71.428571428571431</v>
      </c>
      <c r="AF32" s="113"/>
      <c r="AG32" s="112">
        <f>100*(1/(1+((100-E11)/(100-E6))))</f>
        <v>56.521739130434725</v>
      </c>
      <c r="AH32" s="113"/>
      <c r="AI32" s="44"/>
    </row>
    <row r="33" spans="2:35" ht="16.5" customHeight="1" thickBot="1" x14ac:dyDescent="0.4">
      <c r="B33" s="18">
        <v>13</v>
      </c>
      <c r="C33" s="43"/>
      <c r="D33" s="61"/>
      <c r="E33" s="62"/>
      <c r="F33" s="43"/>
      <c r="G33" s="21">
        <f t="shared" si="0"/>
        <v>0</v>
      </c>
      <c r="H33" s="178"/>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2:35" ht="16.5" customHeight="1" x14ac:dyDescent="0.35">
      <c r="B34" s="18">
        <v>14</v>
      </c>
      <c r="C34" s="43"/>
      <c r="D34" s="61"/>
      <c r="E34" s="62"/>
      <c r="F34" s="43"/>
      <c r="G34" s="21">
        <f t="shared" si="0"/>
        <v>0</v>
      </c>
      <c r="H34" s="178"/>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2:35" ht="16.5" customHeight="1" x14ac:dyDescent="0.35">
      <c r="B35" s="18">
        <v>15</v>
      </c>
      <c r="C35" s="43"/>
      <c r="D35" s="61"/>
      <c r="E35" s="62"/>
      <c r="F35" s="43"/>
      <c r="G35" s="21">
        <f t="shared" si="0"/>
        <v>0</v>
      </c>
      <c r="H35" s="179"/>
      <c r="I35" s="51"/>
      <c r="J35" s="44"/>
      <c r="K35" s="123"/>
      <c r="L35" s="128">
        <f>100*(1/(1+(G7/G$6)))</f>
        <v>67.723979320822096</v>
      </c>
      <c r="M35" s="129"/>
      <c r="N35" s="127"/>
      <c r="O35" s="44"/>
      <c r="P35" s="123"/>
      <c r="Q35" s="114">
        <f>100*(1/(1+(G8/G6)))</f>
        <v>74.792200221477387</v>
      </c>
      <c r="R35" s="129"/>
      <c r="S35" s="127"/>
      <c r="T35" s="44"/>
      <c r="U35" s="123"/>
      <c r="V35" s="114">
        <f>100*(1/(1+(G9/G6)))</f>
        <v>50.545307068273218</v>
      </c>
      <c r="W35" s="129"/>
      <c r="X35" s="127"/>
      <c r="Y35" s="44"/>
      <c r="Z35" s="123"/>
      <c r="AA35" s="114">
        <f>100*(1/(1+(G10/G6)))</f>
        <v>15.567352226190708</v>
      </c>
      <c r="AB35" s="129"/>
      <c r="AC35" s="127"/>
      <c r="AD35" s="44"/>
      <c r="AE35" s="123"/>
      <c r="AF35" s="114">
        <f>100*(1/(1+(G11/G6)))</f>
        <v>86.535820200825569</v>
      </c>
      <c r="AG35" s="129"/>
      <c r="AH35" s="127"/>
      <c r="AI35" s="44"/>
    </row>
    <row r="36" spans="2:35" ht="16.5" customHeight="1" x14ac:dyDescent="0.35">
      <c r="B36" s="172" t="str">
        <f>C8</f>
        <v>Sol. O4</v>
      </c>
      <c r="C36" s="173"/>
      <c r="D36" s="173"/>
      <c r="E36" s="173"/>
      <c r="F36" s="173"/>
      <c r="G36" s="173"/>
      <c r="H36" s="174"/>
      <c r="I36" s="51"/>
      <c r="J36" s="44"/>
      <c r="K36" s="139">
        <f>100*(1/(1+(F7/F$6)))</f>
        <v>60.244174023701582</v>
      </c>
      <c r="L36" s="128"/>
      <c r="M36" s="129"/>
      <c r="N36" s="132">
        <f>100*(1/(1+(I7/I$6)))</f>
        <v>66.37649309604771</v>
      </c>
      <c r="O36" s="44"/>
      <c r="P36" s="139">
        <f>100*(1/(1+(F8/F6)))</f>
        <v>64.457658309310801</v>
      </c>
      <c r="Q36" s="130"/>
      <c r="R36" s="131"/>
      <c r="S36" s="132">
        <f>100*(1/(1+(I8/I6)))</f>
        <v>49.729294297173979</v>
      </c>
      <c r="T36" s="44"/>
      <c r="U36" s="139">
        <f>100*(1/(1+(F9/F6)))</f>
        <v>61.435827765555139</v>
      </c>
      <c r="V36" s="130"/>
      <c r="W36" s="131"/>
      <c r="X36" s="132">
        <f>100*(1/(1+(I9/I6)))</f>
        <v>57.389326167155474</v>
      </c>
      <c r="Y36" s="44"/>
      <c r="Z36" s="139">
        <f>100*(1/(1+(F10/F6)))</f>
        <v>26.828969525414671</v>
      </c>
      <c r="AA36" s="130"/>
      <c r="AB36" s="131"/>
      <c r="AC36" s="132">
        <f>100*(1/(1+(I10/I6)))</f>
        <v>30.656693003328666</v>
      </c>
      <c r="AD36" s="44"/>
      <c r="AE36" s="139">
        <f>100*(1/(1+(F11/F6)))</f>
        <v>48.793109464287156</v>
      </c>
      <c r="AF36" s="130"/>
      <c r="AG36" s="131"/>
      <c r="AH36" s="132">
        <f>100*(1/(1+(I11/I6)))</f>
        <v>70.515344441074518</v>
      </c>
      <c r="AI36" s="44"/>
    </row>
    <row r="37" spans="2:35" ht="16.5" customHeight="1" x14ac:dyDescent="0.35">
      <c r="B37" s="18"/>
      <c r="C37" s="18" t="s">
        <v>1</v>
      </c>
      <c r="D37" s="53" t="s">
        <v>2</v>
      </c>
      <c r="E37" s="18" t="s">
        <v>3434</v>
      </c>
      <c r="F37" s="18" t="s">
        <v>3418</v>
      </c>
      <c r="G37" s="18" t="s">
        <v>3</v>
      </c>
      <c r="H37" s="75" t="s">
        <v>4</v>
      </c>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2:35" ht="16.5" customHeight="1" x14ac:dyDescent="0.35">
      <c r="B38" s="18">
        <v>1</v>
      </c>
      <c r="C38" s="43" t="s">
        <v>1406</v>
      </c>
      <c r="D38" s="61" t="s">
        <v>1407</v>
      </c>
      <c r="E38" s="62">
        <v>0.75</v>
      </c>
      <c r="F38" s="77">
        <v>5</v>
      </c>
      <c r="G38" s="21">
        <f>(F38/5.83)*E38</f>
        <v>0.64322469982847341</v>
      </c>
      <c r="H38" s="177">
        <f>SUM(G38:G52)</f>
        <v>17.886676329331046</v>
      </c>
      <c r="I38" s="51"/>
      <c r="J38" s="44"/>
      <c r="K38" s="140"/>
      <c r="L38" s="159">
        <f>100*(1/(1+(H7/H$6)))</f>
        <v>85.908479808793516</v>
      </c>
      <c r="M38" s="136"/>
      <c r="N38" s="142"/>
      <c r="O38" s="44"/>
      <c r="P38" s="144"/>
      <c r="Q38" s="135">
        <f>100*(1/(1+(H8/H6)))</f>
        <v>62.34596899504934</v>
      </c>
      <c r="R38" s="136"/>
      <c r="S38" s="133"/>
      <c r="T38" s="44"/>
      <c r="U38" s="144"/>
      <c r="V38" s="135">
        <f>100*(1/(1+(H9/H6)))</f>
        <v>73.942484892641318</v>
      </c>
      <c r="W38" s="136"/>
      <c r="X38" s="133"/>
      <c r="Y38" s="44"/>
      <c r="Z38" s="144"/>
      <c r="AA38" s="135">
        <f>100*(1/(1+(H10/H6)))</f>
        <v>24.851994295838558</v>
      </c>
      <c r="AB38" s="136"/>
      <c r="AC38" s="133"/>
      <c r="AD38" s="44"/>
      <c r="AE38" s="144"/>
      <c r="AF38" s="135">
        <f>100*(1/(1+(H11/H6)))</f>
        <v>80.534939084161877</v>
      </c>
      <c r="AG38" s="136"/>
      <c r="AH38" s="133"/>
      <c r="AI38" s="44"/>
    </row>
    <row r="39" spans="2:35" ht="16.5" customHeight="1" thickBot="1" x14ac:dyDescent="0.4">
      <c r="B39" s="18">
        <v>2</v>
      </c>
      <c r="C39" s="43" t="s">
        <v>1978</v>
      </c>
      <c r="D39" s="61" t="s">
        <v>1979</v>
      </c>
      <c r="E39" s="62">
        <v>0.52100000000000002</v>
      </c>
      <c r="F39" s="77">
        <v>3</v>
      </c>
      <c r="G39" s="21">
        <f t="shared" ref="G39:G52" si="1">(F39/5.83)*E39</f>
        <v>0.26809605488850774</v>
      </c>
      <c r="H39" s="178"/>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2:35" ht="16.5" customHeight="1" thickBot="1" x14ac:dyDescent="0.4">
      <c r="B40" s="18">
        <v>3</v>
      </c>
      <c r="C40" s="43" t="s">
        <v>3332</v>
      </c>
      <c r="D40" s="61" t="s">
        <v>3333</v>
      </c>
      <c r="E40" s="62">
        <v>1.4750000000000001</v>
      </c>
      <c r="F40" s="77">
        <v>7</v>
      </c>
      <c r="G40" s="21">
        <f t="shared" si="1"/>
        <v>1.7710120068610637</v>
      </c>
      <c r="H40" s="178"/>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2:35" ht="28.5" customHeight="1" thickBot="1" x14ac:dyDescent="0.4">
      <c r="B41" s="18">
        <v>4</v>
      </c>
      <c r="C41" s="43" t="s">
        <v>2617</v>
      </c>
      <c r="D41" s="61" t="s">
        <v>2618</v>
      </c>
      <c r="E41" s="62">
        <v>2.2189999999999999</v>
      </c>
      <c r="F41" s="77">
        <v>1.5</v>
      </c>
      <c r="G41" s="21">
        <f t="shared" si="1"/>
        <v>0.5709262435677529</v>
      </c>
      <c r="H41" s="178"/>
      <c r="I41" s="51"/>
      <c r="J41" s="44"/>
      <c r="K41" s="46" t="s">
        <v>3400</v>
      </c>
      <c r="L41" s="146">
        <f>GEOMEAN(K32,K32,M32,M32)</f>
        <v>54.069753382871603</v>
      </c>
      <c r="M41" s="147"/>
      <c r="N41" s="45" t="s">
        <v>3403</v>
      </c>
      <c r="O41" s="44"/>
      <c r="P41" s="46" t="s">
        <v>3400</v>
      </c>
      <c r="Q41" s="146">
        <f>GEOMEAN(P32,P32,R32,R32)</f>
        <v>55.76780295914434</v>
      </c>
      <c r="R41" s="147"/>
      <c r="S41" s="45" t="s">
        <v>3403</v>
      </c>
      <c r="T41" s="44"/>
      <c r="U41" s="46" t="s">
        <v>3400</v>
      </c>
      <c r="V41" s="146">
        <f>GEOMEAN(U32,U32,W32,W32)</f>
        <v>63.539492292159039</v>
      </c>
      <c r="W41" s="147"/>
      <c r="X41" s="45" t="s">
        <v>3403</v>
      </c>
      <c r="Y41" s="44"/>
      <c r="Z41" s="46" t="s">
        <v>3400</v>
      </c>
      <c r="AA41" s="146">
        <f>GEOMEAN(Z32,Z32,AB32,AB32)</f>
        <v>37.281078727368715</v>
      </c>
      <c r="AB41" s="147"/>
      <c r="AC41" s="45" t="s">
        <v>3403</v>
      </c>
      <c r="AD41" s="44"/>
      <c r="AE41" s="46" t="s">
        <v>3400</v>
      </c>
      <c r="AF41" s="146">
        <f>GEOMEAN(AE32,AE32,AG32,AG32)</f>
        <v>63.539492292159039</v>
      </c>
      <c r="AG41" s="147"/>
      <c r="AH41" s="45" t="s">
        <v>3403</v>
      </c>
      <c r="AI41" s="44"/>
    </row>
    <row r="42" spans="2:35" ht="28.5" customHeight="1" thickBot="1" x14ac:dyDescent="0.4">
      <c r="B42" s="18">
        <v>5</v>
      </c>
      <c r="C42" s="43" t="s">
        <v>555</v>
      </c>
      <c r="D42" s="61" t="s">
        <v>556</v>
      </c>
      <c r="E42" s="62">
        <v>20.780999999999999</v>
      </c>
      <c r="F42" s="77">
        <v>3.0830000000000002</v>
      </c>
      <c r="G42" s="21">
        <f t="shared" si="1"/>
        <v>10.98933499142367</v>
      </c>
      <c r="H42" s="178"/>
      <c r="I42" s="51"/>
      <c r="J42" s="44"/>
      <c r="K42" s="47" t="s">
        <v>3401</v>
      </c>
      <c r="L42" s="146">
        <f>GEOMEAN(K36,L35,L35,N36)</f>
        <v>65.441549471035032</v>
      </c>
      <c r="M42" s="147"/>
      <c r="N42" s="155">
        <f>GEOMEAN(K32,M32,K36,L35,L38,N36)</f>
        <v>63.890473430393833</v>
      </c>
      <c r="O42" s="44"/>
      <c r="P42" s="47" t="s">
        <v>3401</v>
      </c>
      <c r="Q42" s="146">
        <f>GEOMEAN(P36,Q35,Q35,S36)</f>
        <v>65.072854759776476</v>
      </c>
      <c r="R42" s="147"/>
      <c r="S42" s="151">
        <f>GEOMEAN(P32,R32,P36,Q35,Q38,S36)</f>
        <v>59.963424848919907</v>
      </c>
      <c r="T42" s="44"/>
      <c r="U42" s="47" t="s">
        <v>3401</v>
      </c>
      <c r="V42" s="146">
        <f>GEOMEAN(U36,V35,V35,X36)</f>
        <v>54.783986238539718</v>
      </c>
      <c r="W42" s="147"/>
      <c r="X42" s="151">
        <f>GEOMEAN(U32,W32,U36,V35,V38,X36)</f>
        <v>61.327114823023052</v>
      </c>
      <c r="Y42" s="44"/>
      <c r="Z42" s="47" t="s">
        <v>3401</v>
      </c>
      <c r="AA42" s="146">
        <f>GEOMEAN(Z36,AA35,AA35,AC36)</f>
        <v>21.129523352166423</v>
      </c>
      <c r="AB42" s="147"/>
      <c r="AC42" s="151">
        <f>GEOMEAN(Z32,AB32,Z36,AA35,AA38,AC36)</f>
        <v>27.60241232479942</v>
      </c>
      <c r="AD42" s="44"/>
      <c r="AE42" s="47" t="s">
        <v>3401</v>
      </c>
      <c r="AF42" s="146">
        <f>GEOMEAN(AE36,AF35,AF35,AH36)</f>
        <v>71.245672295089562</v>
      </c>
      <c r="AG42" s="147"/>
      <c r="AH42" s="151">
        <f>GEOMEAN(AE32,AG32,AE36,AF35,AF38,AH36)</f>
        <v>67.76180658173044</v>
      </c>
      <c r="AI42" s="44"/>
    </row>
    <row r="43" spans="2:35" ht="28.5" customHeight="1" thickBot="1" x14ac:dyDescent="0.4">
      <c r="B43" s="18">
        <v>6</v>
      </c>
      <c r="C43" s="43" t="s">
        <v>3461</v>
      </c>
      <c r="D43" s="61" t="s">
        <v>2356</v>
      </c>
      <c r="E43" s="62">
        <v>11.14</v>
      </c>
      <c r="F43" s="77">
        <v>1.75</v>
      </c>
      <c r="G43" s="21">
        <f t="shared" si="1"/>
        <v>3.3439108061749576</v>
      </c>
      <c r="H43" s="178"/>
      <c r="I43" s="52"/>
      <c r="J43" s="44"/>
      <c r="K43" s="48" t="s">
        <v>3402</v>
      </c>
      <c r="L43" s="153">
        <f>GEOMEAN(K36,L38,L38,N36)</f>
        <v>73.705578030553951</v>
      </c>
      <c r="M43" s="154"/>
      <c r="N43" s="156"/>
      <c r="O43" s="44"/>
      <c r="P43" s="48" t="s">
        <v>3402</v>
      </c>
      <c r="Q43" s="153">
        <f>GEOMEAN(P36,Q38,Q38,S36)</f>
        <v>59.412235610262378</v>
      </c>
      <c r="R43" s="154"/>
      <c r="S43" s="152"/>
      <c r="T43" s="44"/>
      <c r="U43" s="48" t="s">
        <v>3402</v>
      </c>
      <c r="V43" s="153">
        <f>GEOMEAN(U36,V38,V38,X36)</f>
        <v>66.261342474137138</v>
      </c>
      <c r="W43" s="154"/>
      <c r="X43" s="152"/>
      <c r="Y43" s="44"/>
      <c r="Z43" s="48" t="s">
        <v>3402</v>
      </c>
      <c r="AA43" s="153">
        <f>GEOMEAN(Z36,AA38,AA38,AC36)</f>
        <v>26.697029838323918</v>
      </c>
      <c r="AB43" s="154"/>
      <c r="AC43" s="152"/>
      <c r="AD43" s="44"/>
      <c r="AE43" s="48" t="s">
        <v>3402</v>
      </c>
      <c r="AF43" s="153">
        <f>GEOMEAN(AE36,AF38,AF38,AH36)</f>
        <v>68.731005749610588</v>
      </c>
      <c r="AG43" s="154"/>
      <c r="AH43" s="152"/>
      <c r="AI43" s="44"/>
    </row>
    <row r="44" spans="2:35" ht="18" customHeight="1" thickBot="1" x14ac:dyDescent="0.4">
      <c r="B44" s="18">
        <v>7</v>
      </c>
      <c r="C44" s="43" t="s">
        <v>3462</v>
      </c>
      <c r="D44" s="61" t="s">
        <v>2734</v>
      </c>
      <c r="E44" s="62">
        <v>0.5</v>
      </c>
      <c r="F44" s="77">
        <v>3.5</v>
      </c>
      <c r="G44" s="21">
        <f t="shared" si="1"/>
        <v>0.30017152658662094</v>
      </c>
      <c r="H44" s="178"/>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2:35" ht="26.5" customHeight="1" thickBot="1" x14ac:dyDescent="0.4">
      <c r="B45" s="18">
        <v>8</v>
      </c>
      <c r="C45" s="43" t="s">
        <v>3463</v>
      </c>
      <c r="D45" s="61" t="s">
        <v>3437</v>
      </c>
      <c r="E45" s="62">
        <v>63.853000000000002</v>
      </c>
      <c r="F45" s="77">
        <v>0</v>
      </c>
      <c r="G45" s="21">
        <f t="shared" si="1"/>
        <v>0</v>
      </c>
      <c r="H45" s="178"/>
      <c r="I45" s="51"/>
      <c r="J45" s="44"/>
      <c r="K45" s="161" t="str">
        <f>IF(L42=M93, K29 &amp; " seems most green", K29 &amp; " seems not most green")</f>
        <v>Mech. O4 seems not most green</v>
      </c>
      <c r="L45" s="162"/>
      <c r="M45" s="162"/>
      <c r="N45" s="163"/>
      <c r="O45" s="44"/>
      <c r="P45" s="161" t="str">
        <f>IF(Q42=M93, P29 &amp; " seems most green", P29 &amp; " seems not most green")</f>
        <v>Sol. O4 seems not most green</v>
      </c>
      <c r="Q45" s="162"/>
      <c r="R45" s="162"/>
      <c r="S45" s="163"/>
      <c r="T45" s="44"/>
      <c r="U45" s="161" t="str">
        <f>IF(V42=M93, U29 &amp; " seems most green", U29 &amp; " seems not most green")</f>
        <v>Mech. N4 seems not most green</v>
      </c>
      <c r="V45" s="162"/>
      <c r="W45" s="162"/>
      <c r="X45" s="163"/>
      <c r="Y45" s="44"/>
      <c r="Z45" s="161" t="str">
        <f>IF(AA42=M93, Z29 &amp; " seems most green", Z29 &amp; " seems not most green")</f>
        <v>Sol. N4 seems not most green</v>
      </c>
      <c r="AA45" s="162"/>
      <c r="AB45" s="162"/>
      <c r="AC45" s="163"/>
      <c r="AD45" s="44"/>
      <c r="AE45" s="161" t="str">
        <f>IF(AF42=M93, AE29 &amp; " seems most green", AE29 &amp; " seems not most green")</f>
        <v>Mech. N5 seems not most green</v>
      </c>
      <c r="AF45" s="162"/>
      <c r="AG45" s="162"/>
      <c r="AH45" s="163"/>
      <c r="AI45" s="44"/>
    </row>
    <row r="46" spans="2:35" ht="26.5" customHeight="1" thickBot="1" x14ac:dyDescent="0.4">
      <c r="B46" s="18">
        <v>9</v>
      </c>
      <c r="C46" s="43"/>
      <c r="D46" s="61"/>
      <c r="E46" s="62"/>
      <c r="F46" s="43"/>
      <c r="G46" s="21">
        <f t="shared" si="1"/>
        <v>0</v>
      </c>
      <c r="H46" s="178"/>
      <c r="I46" s="51"/>
      <c r="J46" s="44"/>
      <c r="K46" s="161" t="str">
        <f>IF(N42=O93, K29 &amp; " seems most white", K29 &amp; " seems not most white")</f>
        <v>Mech. O4 seems not most white</v>
      </c>
      <c r="L46" s="162"/>
      <c r="M46" s="162"/>
      <c r="N46" s="163"/>
      <c r="O46" s="44"/>
      <c r="P46" s="161" t="str">
        <f>IF(S42=O93, P29 &amp; " seems most white", P29 &amp; " seems not most white")</f>
        <v>Sol. O4 seems not most white</v>
      </c>
      <c r="Q46" s="162"/>
      <c r="R46" s="162"/>
      <c r="S46" s="163"/>
      <c r="T46" s="44"/>
      <c r="U46" s="161" t="str">
        <f>IF(X42=O93, U29 &amp; " seems most white", U29 &amp; " seems not most white")</f>
        <v>Mech. N4 seems not most white</v>
      </c>
      <c r="V46" s="162"/>
      <c r="W46" s="162"/>
      <c r="X46" s="163"/>
      <c r="Y46" s="44"/>
      <c r="Z46" s="161" t="str">
        <f>IF(AC42=O93, Z29 &amp; " seems most white", Z29 &amp; " seems not most white")</f>
        <v>Sol. N4 seems not most white</v>
      </c>
      <c r="AA46" s="162"/>
      <c r="AB46" s="162"/>
      <c r="AC46" s="163"/>
      <c r="AD46" s="44"/>
      <c r="AE46" s="161" t="str">
        <f>IF(AH42=O93, AE29 &amp; " seems most white", AE29 &amp; " seems not most white")</f>
        <v>Mech. N5 seems not most white</v>
      </c>
      <c r="AF46" s="162"/>
      <c r="AG46" s="162"/>
      <c r="AH46" s="163"/>
      <c r="AI46" s="44"/>
    </row>
    <row r="47" spans="2:35" ht="27" customHeight="1" x14ac:dyDescent="0.35">
      <c r="B47" s="18">
        <v>10</v>
      </c>
      <c r="C47" s="43"/>
      <c r="D47" s="61"/>
      <c r="E47" s="62"/>
      <c r="F47" s="43"/>
      <c r="G47" s="21">
        <f t="shared" si="1"/>
        <v>0</v>
      </c>
      <c r="H47" s="178"/>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2:35" ht="13.5" customHeight="1" thickBot="1" x14ac:dyDescent="0.4">
      <c r="B48" s="18">
        <v>11</v>
      </c>
      <c r="C48" s="43"/>
      <c r="D48" s="61"/>
      <c r="E48" s="62"/>
      <c r="F48" s="43"/>
      <c r="G48" s="21">
        <f t="shared" si="1"/>
        <v>0</v>
      </c>
      <c r="H48" s="178"/>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2:35" ht="34.5" customHeight="1" thickBot="1" x14ac:dyDescent="0.4">
      <c r="B49" s="18">
        <v>12</v>
      </c>
      <c r="C49" s="43"/>
      <c r="D49" s="61"/>
      <c r="E49" s="62"/>
      <c r="F49" s="43"/>
      <c r="G49" s="21">
        <f t="shared" si="1"/>
        <v>0</v>
      </c>
      <c r="H49" s="178"/>
      <c r="I49" s="51"/>
      <c r="J49" s="49"/>
      <c r="K49" s="102" t="str">
        <f>C12</f>
        <v>Sol. N5</v>
      </c>
      <c r="L49" s="103"/>
      <c r="M49" s="103"/>
      <c r="N49" s="104"/>
      <c r="O49" s="67"/>
      <c r="P49" s="102" t="str">
        <f>C13</f>
        <v>Mech. SNAr4</v>
      </c>
      <c r="Q49" s="102"/>
      <c r="R49" s="102"/>
      <c r="S49" s="165"/>
      <c r="T49" s="67"/>
      <c r="U49" s="102" t="str">
        <f>C14</f>
        <v>Sol. SNAr4</v>
      </c>
      <c r="V49" s="103"/>
      <c r="W49" s="103"/>
      <c r="X49" s="104"/>
      <c r="Y49" s="67"/>
      <c r="Z49" s="102" t="str">
        <f>C15</f>
        <v>Mech. S4</v>
      </c>
      <c r="AA49" s="103"/>
      <c r="AB49" s="103"/>
      <c r="AC49" s="104"/>
      <c r="AD49" s="67"/>
      <c r="AE49" s="102" t="str">
        <f>C16</f>
        <v>Sol. S4</v>
      </c>
      <c r="AF49" s="103"/>
      <c r="AG49" s="103"/>
      <c r="AH49" s="104"/>
      <c r="AI49" s="67"/>
    </row>
    <row r="50" spans="2:35" ht="20" customHeight="1" thickBot="1" x14ac:dyDescent="0.4">
      <c r="B50" s="18">
        <v>13</v>
      </c>
      <c r="C50" s="43"/>
      <c r="D50" s="61"/>
      <c r="E50" s="62"/>
      <c r="F50" s="43"/>
      <c r="G50" s="21">
        <f t="shared" si="1"/>
        <v>0</v>
      </c>
      <c r="H50" s="178"/>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2:35" ht="17" customHeight="1" x14ac:dyDescent="0.35">
      <c r="B51" s="18">
        <v>14</v>
      </c>
      <c r="C51" s="43"/>
      <c r="D51" s="61"/>
      <c r="E51" s="62"/>
      <c r="F51" s="43"/>
      <c r="G51" s="21">
        <f t="shared" si="1"/>
        <v>0</v>
      </c>
      <c r="H51" s="178"/>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2:35" ht="15.5" customHeight="1" x14ac:dyDescent="0.35">
      <c r="B52" s="18">
        <v>15</v>
      </c>
      <c r="C52" s="43"/>
      <c r="D52" s="61"/>
      <c r="E52" s="62"/>
      <c r="F52" s="43"/>
      <c r="G52" s="21">
        <f t="shared" si="1"/>
        <v>0</v>
      </c>
      <c r="H52" s="179"/>
      <c r="I52" s="51"/>
      <c r="J52" s="44"/>
      <c r="K52" s="112">
        <f>100*(1/(1+((100-D12)/(100-D6))))</f>
        <v>39.473684210526315</v>
      </c>
      <c r="L52" s="113"/>
      <c r="M52" s="112">
        <f>100*(1/(1+((100-E12)/(100-E6))))</f>
        <v>100</v>
      </c>
      <c r="N52" s="113"/>
      <c r="O52" s="44"/>
      <c r="P52" s="112">
        <f>100*(1/(1+((100-D13)/(100-D6))))</f>
        <v>75</v>
      </c>
      <c r="Q52" s="112"/>
      <c r="R52" s="112">
        <f>100*(1/(1+((100-E13)/(100-E6))))</f>
        <v>30.232558139534838</v>
      </c>
      <c r="S52" s="139"/>
      <c r="T52" s="44"/>
      <c r="U52" s="112">
        <f>100*(1/(1+((100-D14)/(100-D6))))</f>
        <v>75</v>
      </c>
      <c r="V52" s="113"/>
      <c r="W52" s="112">
        <f>100*(1/(1+((100-E14)/(100-E6))))</f>
        <v>56.521739130434725</v>
      </c>
      <c r="X52" s="113"/>
      <c r="Y52" s="44"/>
      <c r="Z52" s="112">
        <f>100*(1/(1+((100-D15)/(100-D6))))</f>
        <v>51.724137931034484</v>
      </c>
      <c r="AA52" s="113"/>
      <c r="AB52" s="112">
        <f>100*(1/(1+((100-E15)/(100-E6))))</f>
        <v>100</v>
      </c>
      <c r="AC52" s="113"/>
      <c r="AD52" s="44"/>
      <c r="AE52" s="112">
        <f>100*(1/(1+((100-D16)/(100-D6))))</f>
        <v>35.714285714285715</v>
      </c>
      <c r="AF52" s="113"/>
      <c r="AG52" s="112">
        <f>100*(1/(1+((100-E16)/(100-E6))))</f>
        <v>30.232558139534838</v>
      </c>
      <c r="AH52" s="113"/>
      <c r="AI52" s="44"/>
    </row>
    <row r="53" spans="2:35" ht="20" customHeight="1" thickBot="1" x14ac:dyDescent="0.4">
      <c r="B53" s="172" t="str">
        <f>C9</f>
        <v>Mech. N4</v>
      </c>
      <c r="C53" s="173"/>
      <c r="D53" s="173"/>
      <c r="E53" s="173"/>
      <c r="F53" s="173"/>
      <c r="G53" s="173"/>
      <c r="H53" s="17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2:35" ht="15.5" customHeight="1" thickBot="1" x14ac:dyDescent="0.4">
      <c r="B54" s="18"/>
      <c r="C54" s="18" t="s">
        <v>1</v>
      </c>
      <c r="D54" s="53" t="s">
        <v>2</v>
      </c>
      <c r="E54" s="18" t="s">
        <v>3434</v>
      </c>
      <c r="F54" s="18" t="s">
        <v>3418</v>
      </c>
      <c r="G54" s="18" t="s">
        <v>3</v>
      </c>
      <c r="H54" s="75" t="s">
        <v>4</v>
      </c>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2:35" ht="21" customHeight="1" x14ac:dyDescent="0.35">
      <c r="B55" s="18">
        <v>1</v>
      </c>
      <c r="C55" s="78" t="s">
        <v>3476</v>
      </c>
      <c r="D55" s="61" t="s">
        <v>3477</v>
      </c>
      <c r="E55" s="62">
        <v>0.82199999999999995</v>
      </c>
      <c r="F55" s="77">
        <v>4</v>
      </c>
      <c r="G55" s="21">
        <f>(F55/5.83)*E55</f>
        <v>0.56397941680960539</v>
      </c>
      <c r="H55" s="177">
        <f>SUM(G55:G69)</f>
        <v>51.925141337907377</v>
      </c>
      <c r="I55" s="52"/>
      <c r="J55" s="44"/>
      <c r="K55" s="123"/>
      <c r="L55" s="128">
        <f>100*(1/(1+(G12/G6)))</f>
        <v>50.773073833670502</v>
      </c>
      <c r="M55" s="129"/>
      <c r="N55" s="127"/>
      <c r="O55" s="44"/>
      <c r="P55" s="122"/>
      <c r="Q55" s="114">
        <f>100*(1/(1+(G13/G6)))</f>
        <v>58.62198949934956</v>
      </c>
      <c r="R55" s="114"/>
      <c r="S55" s="126"/>
      <c r="T55" s="44"/>
      <c r="U55" s="123"/>
      <c r="V55" s="114">
        <f>100*(1/(1+(G14/G6)))</f>
        <v>54.832653024036624</v>
      </c>
      <c r="W55" s="129"/>
      <c r="X55" s="127"/>
      <c r="Y55" s="44"/>
      <c r="Z55" s="123"/>
      <c r="AA55" s="114">
        <f>100*(1/(1+(G15/G6)))</f>
        <v>95.499237379111946</v>
      </c>
      <c r="AB55" s="129"/>
      <c r="AC55" s="127"/>
      <c r="AD55" s="44"/>
      <c r="AE55" s="123"/>
      <c r="AF55" s="114">
        <f>100*(1/(1+(G16/G6)))</f>
        <v>92.38605347502272</v>
      </c>
      <c r="AG55" s="129"/>
      <c r="AH55" s="127"/>
      <c r="AI55" s="44"/>
    </row>
    <row r="56" spans="2:35" ht="15.5" customHeight="1" x14ac:dyDescent="0.35">
      <c r="B56" s="18">
        <v>2</v>
      </c>
      <c r="C56" s="43" t="s">
        <v>3474</v>
      </c>
      <c r="D56" s="61" t="s">
        <v>3478</v>
      </c>
      <c r="E56" s="62">
        <v>2.9140000000000001</v>
      </c>
      <c r="F56" s="77">
        <v>5.75</v>
      </c>
      <c r="G56" s="21">
        <f t="shared" ref="G56:G69" si="2">(F56/5.83)*E56</f>
        <v>2.87401372212693</v>
      </c>
      <c r="H56" s="178"/>
      <c r="J56" s="44"/>
      <c r="K56" s="139">
        <f>100*(1/(1+(F12/F6)))</f>
        <v>68.254111286325752</v>
      </c>
      <c r="L56" s="128"/>
      <c r="M56" s="129"/>
      <c r="N56" s="132">
        <f>100*(1/(1+(I12/I6)))</f>
        <v>43.827546632414929</v>
      </c>
      <c r="O56" s="44"/>
      <c r="P56" s="139">
        <f>100*(1/(1+(F13/F6)))</f>
        <v>48.480937039960736</v>
      </c>
      <c r="Q56" s="114"/>
      <c r="R56" s="114"/>
      <c r="S56" s="132">
        <f>100*(1/(1+(I13/I6)))</f>
        <v>62.18028365041063</v>
      </c>
      <c r="T56" s="44"/>
      <c r="U56" s="139">
        <f>100*(1/(1+(F14/F6)))</f>
        <v>41.394197598613722</v>
      </c>
      <c r="V56" s="130"/>
      <c r="W56" s="131"/>
      <c r="X56" s="132">
        <f>100*(1/(1+(I14/I6)))</f>
        <v>27.2236822422534</v>
      </c>
      <c r="Y56" s="44"/>
      <c r="Z56" s="139">
        <f>100*(1/(1+(F15/F6)))</f>
        <v>63.521814789190088</v>
      </c>
      <c r="AA56" s="130"/>
      <c r="AB56" s="131"/>
      <c r="AC56" s="132">
        <f>100*(1/(1+(I15/I6)))</f>
        <v>80.896962251362012</v>
      </c>
      <c r="AD56" s="44"/>
      <c r="AE56" s="139">
        <f>100*(1/(1+(F16/F6)))</f>
        <v>53.580681386115849</v>
      </c>
      <c r="AF56" s="130"/>
      <c r="AG56" s="131"/>
      <c r="AH56" s="132">
        <f>100*(1/(1+(I16/I6)))</f>
        <v>79.321013096641764</v>
      </c>
      <c r="AI56" s="44"/>
    </row>
    <row r="57" spans="2:35" ht="14.5" customHeight="1" x14ac:dyDescent="0.35">
      <c r="B57" s="18">
        <v>3</v>
      </c>
      <c r="C57" s="43" t="s">
        <v>233</v>
      </c>
      <c r="D57" s="61" t="s">
        <v>234</v>
      </c>
      <c r="E57" s="62">
        <v>2.6880000000000002</v>
      </c>
      <c r="F57" s="77">
        <v>0.375</v>
      </c>
      <c r="G57" s="21">
        <f t="shared" si="2"/>
        <v>0.17289879931389365</v>
      </c>
      <c r="H57" s="178"/>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2:35" ht="16" customHeight="1" x14ac:dyDescent="0.35">
      <c r="B58" s="18">
        <v>4</v>
      </c>
      <c r="C58" s="43" t="s">
        <v>591</v>
      </c>
      <c r="D58" s="61" t="s">
        <v>592</v>
      </c>
      <c r="E58" s="62">
        <v>50.902999999999999</v>
      </c>
      <c r="F58" s="77">
        <v>2.3330000000000002</v>
      </c>
      <c r="G58" s="21">
        <f t="shared" si="2"/>
        <v>20.369931217838769</v>
      </c>
      <c r="H58" s="178"/>
      <c r="I58" s="51"/>
      <c r="J58" s="44"/>
      <c r="K58" s="140"/>
      <c r="L58" s="159">
        <f>100*(1/(1+(H12/H6)))</f>
        <v>50.739640619945305</v>
      </c>
      <c r="M58" s="136"/>
      <c r="N58" s="142"/>
      <c r="O58" s="44"/>
      <c r="P58" s="139"/>
      <c r="Q58" s="135">
        <f>100*(1/(1+(H13/H6)))</f>
        <v>80.874701167205743</v>
      </c>
      <c r="R58" s="135"/>
      <c r="S58" s="132"/>
      <c r="T58" s="44"/>
      <c r="U58" s="144"/>
      <c r="V58" s="135">
        <f>100*(1/(1+(H14/H6)))</f>
        <v>19.143836756432879</v>
      </c>
      <c r="W58" s="136"/>
      <c r="X58" s="133"/>
      <c r="Y58" s="44"/>
      <c r="Z58" s="144"/>
      <c r="AA58" s="135">
        <f>100*(1/(1+(H15/H6)))</f>
        <v>92.84292094925469</v>
      </c>
      <c r="AB58" s="136"/>
      <c r="AC58" s="133"/>
      <c r="AD58" s="44"/>
      <c r="AE58" s="144"/>
      <c r="AF58" s="135">
        <f>100*(1/(1+(H16/H6)))</f>
        <v>90.41031284389247</v>
      </c>
      <c r="AG58" s="136"/>
      <c r="AH58" s="133"/>
      <c r="AI58" s="44"/>
    </row>
    <row r="59" spans="2:35" ht="18" customHeight="1" thickBot="1" x14ac:dyDescent="0.4">
      <c r="B59" s="18">
        <v>5</v>
      </c>
      <c r="C59" s="43" t="s">
        <v>3475</v>
      </c>
      <c r="D59" s="61" t="s">
        <v>3479</v>
      </c>
      <c r="E59" s="62">
        <v>1.052</v>
      </c>
      <c r="F59" s="77">
        <v>0</v>
      </c>
      <c r="G59" s="21">
        <f t="shared" si="2"/>
        <v>0</v>
      </c>
      <c r="H59" s="178"/>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2:35" ht="15.5" customHeight="1" thickBot="1" x14ac:dyDescent="0.4">
      <c r="B60" s="18">
        <v>6</v>
      </c>
      <c r="C60" s="43" t="s">
        <v>233</v>
      </c>
      <c r="D60" s="61" t="s">
        <v>234</v>
      </c>
      <c r="E60" s="62">
        <v>3.7949999999999999</v>
      </c>
      <c r="F60" s="77">
        <v>0.375</v>
      </c>
      <c r="G60" s="21">
        <f t="shared" si="2"/>
        <v>0.24410377358490565</v>
      </c>
      <c r="H60" s="178"/>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2:35" ht="35" customHeight="1" thickBot="1" x14ac:dyDescent="0.4">
      <c r="B61" s="18">
        <v>7</v>
      </c>
      <c r="C61" s="43" t="s">
        <v>3436</v>
      </c>
      <c r="D61" s="61" t="s">
        <v>3437</v>
      </c>
      <c r="E61" s="62">
        <v>21.577999999999999</v>
      </c>
      <c r="F61" s="77">
        <v>0</v>
      </c>
      <c r="G61" s="21">
        <f t="shared" si="2"/>
        <v>0</v>
      </c>
      <c r="H61" s="178"/>
      <c r="I61" s="51"/>
      <c r="J61" s="44"/>
      <c r="K61" s="46" t="s">
        <v>3400</v>
      </c>
      <c r="L61" s="146">
        <f>GEOMEAN(K52,K52,M52,M52)</f>
        <v>62.828086243754328</v>
      </c>
      <c r="M61" s="147"/>
      <c r="N61" s="45" t="s">
        <v>3403</v>
      </c>
      <c r="O61" s="44"/>
      <c r="P61" s="46" t="s">
        <v>3400</v>
      </c>
      <c r="Q61" s="146">
        <f>GEOMEAN(P52,P52,R52,R52)</f>
        <v>47.617663324286639</v>
      </c>
      <c r="R61" s="146"/>
      <c r="S61" s="45" t="s">
        <v>3403</v>
      </c>
      <c r="T61" s="44"/>
      <c r="U61" s="46" t="s">
        <v>3400</v>
      </c>
      <c r="V61" s="146">
        <f>GEOMEAN(U52,U52,W52,W52)</f>
        <v>65.108604921182305</v>
      </c>
      <c r="W61" s="147"/>
      <c r="X61" s="45" t="s">
        <v>3403</v>
      </c>
      <c r="Y61" s="44"/>
      <c r="Z61" s="46" t="s">
        <v>3400</v>
      </c>
      <c r="AA61" s="146">
        <f>GEOMEAN(Z52,Z52,AB52,AB52)</f>
        <v>71.919495222807626</v>
      </c>
      <c r="AB61" s="147"/>
      <c r="AC61" s="45" t="s">
        <v>3403</v>
      </c>
      <c r="AD61" s="44"/>
      <c r="AE61" s="46" t="s">
        <v>3400</v>
      </c>
      <c r="AF61" s="146">
        <f>GEOMEAN(AE52,AE52,AG52,AG52)</f>
        <v>32.859309476449766</v>
      </c>
      <c r="AG61" s="147"/>
      <c r="AH61" s="45" t="s">
        <v>3403</v>
      </c>
      <c r="AI61" s="44"/>
    </row>
    <row r="62" spans="2:35" ht="35" customHeight="1" thickBot="1" x14ac:dyDescent="0.4">
      <c r="B62" s="18">
        <v>8</v>
      </c>
      <c r="C62" s="43" t="s">
        <v>2355</v>
      </c>
      <c r="D62" s="61" t="s">
        <v>2356</v>
      </c>
      <c r="E62" s="62">
        <v>7.6669999999999998</v>
      </c>
      <c r="F62" s="77">
        <v>1.75</v>
      </c>
      <c r="G62" s="21">
        <f t="shared" si="2"/>
        <v>2.3014150943396228</v>
      </c>
      <c r="H62" s="178"/>
      <c r="I62" s="51"/>
      <c r="J62" s="44"/>
      <c r="K62" s="47" t="s">
        <v>3401</v>
      </c>
      <c r="L62" s="146">
        <f>GEOMEAN(K56,L55,L55,N56)</f>
        <v>52.696979451273961</v>
      </c>
      <c r="M62" s="147"/>
      <c r="N62" s="155">
        <f>GEOMEAN(K52,M52,K56,L55,L58,N56)</f>
        <v>55.871982344075526</v>
      </c>
      <c r="O62" s="44"/>
      <c r="P62" s="47" t="s">
        <v>3401</v>
      </c>
      <c r="Q62" s="146">
        <f>GEOMEAN(P56,Q55,Q55,S56)</f>
        <v>56.733059222690201</v>
      </c>
      <c r="R62" s="146"/>
      <c r="S62" s="151">
        <f>GEOMEAN(P52,R52,P56,Q55,Q58,S56)</f>
        <v>56.464070650407223</v>
      </c>
      <c r="T62" s="44"/>
      <c r="U62" s="47" t="s">
        <v>3401</v>
      </c>
      <c r="V62" s="146">
        <f>GEOMEAN(U56,V55,V55,X56)</f>
        <v>42.903350910618833</v>
      </c>
      <c r="W62" s="147"/>
      <c r="X62" s="151">
        <f>GEOMEAN(U52,W52,U56,V55,V58,X56)</f>
        <v>41.371877122185211</v>
      </c>
      <c r="Y62" s="44"/>
      <c r="Z62" s="47" t="s">
        <v>3401</v>
      </c>
      <c r="AA62" s="146">
        <f>GEOMEAN(Z56,AA55,AA55,AC56)</f>
        <v>82.739659535540284</v>
      </c>
      <c r="AB62" s="147"/>
      <c r="AC62" s="151">
        <f>GEOMEAN(Z52,AB52,Z56,AA55,AA58,AC56)</f>
        <v>78.592815139471298</v>
      </c>
      <c r="AD62" s="44"/>
      <c r="AE62" s="47" t="s">
        <v>3401</v>
      </c>
      <c r="AF62" s="146">
        <f>GEOMEAN(AE56,AF55,AF55,AH56)</f>
        <v>77.607256132649823</v>
      </c>
      <c r="AG62" s="147"/>
      <c r="AH62" s="151">
        <f>GEOMEAN(AE52,AG52,AE56,AF55,AF58,AH56)</f>
        <v>58.066139917028742</v>
      </c>
      <c r="AI62" s="44"/>
    </row>
    <row r="63" spans="2:35" ht="35" customHeight="1" thickBot="1" x14ac:dyDescent="0.4">
      <c r="B63" s="18">
        <v>9</v>
      </c>
      <c r="C63" s="43" t="s">
        <v>669</v>
      </c>
      <c r="D63" s="61" t="s">
        <v>670</v>
      </c>
      <c r="E63" s="62">
        <v>23.692</v>
      </c>
      <c r="F63" s="77">
        <v>6.25</v>
      </c>
      <c r="G63" s="21">
        <f t="shared" si="2"/>
        <v>25.398799313893651</v>
      </c>
      <c r="H63" s="178"/>
      <c r="I63" s="51"/>
      <c r="J63" s="44"/>
      <c r="K63" s="48" t="s">
        <v>3402</v>
      </c>
      <c r="L63" s="153">
        <f>GEOMEAN(K56,L58,L58,N56)</f>
        <v>52.679626557575716</v>
      </c>
      <c r="M63" s="154"/>
      <c r="N63" s="156"/>
      <c r="O63" s="44"/>
      <c r="P63" s="48" t="s">
        <v>3402</v>
      </c>
      <c r="Q63" s="153">
        <f>GEOMEAN(P56,Q58,Q58,S56)</f>
        <v>66.636514161795745</v>
      </c>
      <c r="R63" s="153"/>
      <c r="S63" s="151"/>
      <c r="T63" s="44"/>
      <c r="U63" s="48" t="s">
        <v>3402</v>
      </c>
      <c r="V63" s="153">
        <f>GEOMEAN(U56,V58,V58,X56)</f>
        <v>25.35047346799259</v>
      </c>
      <c r="W63" s="154"/>
      <c r="X63" s="152"/>
      <c r="Y63" s="44"/>
      <c r="Z63" s="48" t="s">
        <v>3402</v>
      </c>
      <c r="AA63" s="153">
        <f>GEOMEAN(Z56,AA58,AA58,AC56)</f>
        <v>81.580840511995916</v>
      </c>
      <c r="AB63" s="154"/>
      <c r="AC63" s="152"/>
      <c r="AD63" s="44"/>
      <c r="AE63" s="48" t="s">
        <v>3402</v>
      </c>
      <c r="AF63" s="153">
        <f>GEOMEAN(AE56,AF58,AF58,AH56)</f>
        <v>76.772928519238505</v>
      </c>
      <c r="AG63" s="154"/>
      <c r="AH63" s="152"/>
      <c r="AI63" s="44"/>
    </row>
    <row r="64" spans="2:35" ht="21.5" customHeight="1" thickBot="1" x14ac:dyDescent="0.4">
      <c r="B64" s="18">
        <v>10</v>
      </c>
      <c r="C64" s="43"/>
      <c r="D64" s="61"/>
      <c r="E64" s="62"/>
      <c r="F64" s="43"/>
      <c r="G64" s="21">
        <f t="shared" si="2"/>
        <v>0</v>
      </c>
      <c r="H64" s="178"/>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2:35" ht="30.5" customHeight="1" thickBot="1" x14ac:dyDescent="0.4">
      <c r="B65" s="18">
        <v>11</v>
      </c>
      <c r="C65" s="43"/>
      <c r="D65" s="61"/>
      <c r="E65" s="62"/>
      <c r="F65" s="43"/>
      <c r="G65" s="21">
        <f t="shared" si="2"/>
        <v>0</v>
      </c>
      <c r="H65" s="178"/>
      <c r="I65" s="51"/>
      <c r="J65" s="44"/>
      <c r="K65" s="161" t="str">
        <f>IF(L62=M93, K49 &amp; " seems most green", K49 &amp; " seems not most green")</f>
        <v>Sol. N5 seems not most green</v>
      </c>
      <c r="L65" s="162"/>
      <c r="M65" s="162"/>
      <c r="N65" s="163"/>
      <c r="O65" s="44"/>
      <c r="P65" s="161" t="str">
        <f>IF(Q62=M93, P49 &amp; " seems most green", P49 &amp; " seems not most green")</f>
        <v>Mech. SNAr4 seems not most green</v>
      </c>
      <c r="Q65" s="161"/>
      <c r="R65" s="161"/>
      <c r="S65" s="168"/>
      <c r="T65" s="44"/>
      <c r="U65" s="161" t="str">
        <f>IF(V62=M93, U49 &amp; " seems most green", U49 &amp; " seems not most green")</f>
        <v>Sol. SNAr4 seems not most green</v>
      </c>
      <c r="V65" s="162"/>
      <c r="W65" s="162"/>
      <c r="X65" s="163"/>
      <c r="Y65" s="44"/>
      <c r="Z65" s="161" t="str">
        <f>IF(AA62=M93, Z49 &amp; " seems most green", Z49 &amp; " seems not most green")</f>
        <v>Mech. S4 seems most green</v>
      </c>
      <c r="AA65" s="162"/>
      <c r="AB65" s="162"/>
      <c r="AC65" s="163"/>
      <c r="AD65" s="44"/>
      <c r="AE65" s="161" t="str">
        <f>IF(AF62=M93, AE49 &amp; " seems most green", AE49 &amp; " seems not most green")</f>
        <v>Sol. S4 seems not most green</v>
      </c>
      <c r="AF65" s="162"/>
      <c r="AG65" s="162"/>
      <c r="AH65" s="163"/>
      <c r="AI65" s="44"/>
    </row>
    <row r="66" spans="2:35" ht="29" customHeight="1" thickBot="1" x14ac:dyDescent="0.4">
      <c r="B66" s="18">
        <v>12</v>
      </c>
      <c r="C66" s="43"/>
      <c r="D66" s="61"/>
      <c r="E66" s="62"/>
      <c r="F66" s="43"/>
      <c r="G66" s="21">
        <f t="shared" si="2"/>
        <v>0</v>
      </c>
      <c r="H66" s="178"/>
      <c r="I66" s="51"/>
      <c r="J66" s="44"/>
      <c r="K66" s="161" t="str">
        <f>IF(N62=O93, K49 &amp; " seems most white", K49 &amp; " seems not most white")</f>
        <v>Sol. N5 seems not most white</v>
      </c>
      <c r="L66" s="162"/>
      <c r="M66" s="162"/>
      <c r="N66" s="163"/>
      <c r="O66" s="44"/>
      <c r="P66" s="161" t="str">
        <f>IF(S62=O93, P49 &amp; " seems most white", P49 &amp; " seems not most white")</f>
        <v>Mech. SNAr4 seems not most white</v>
      </c>
      <c r="Q66" s="161"/>
      <c r="R66" s="161"/>
      <c r="S66" s="168"/>
      <c r="T66" s="44"/>
      <c r="U66" s="161" t="str">
        <f>IF(X62=O93, U49 &amp; " seems most white", U49 &amp; " seems not most white")</f>
        <v>Sol. SNAr4 seems not most white</v>
      </c>
      <c r="V66" s="162"/>
      <c r="W66" s="162"/>
      <c r="X66" s="163"/>
      <c r="Y66" s="44"/>
      <c r="Z66" s="161" t="str">
        <f>IF(AC62=O93, Z49 &amp; " seems most white", Z49 &amp; " seems not most white")</f>
        <v>Mech. S4 seems most white</v>
      </c>
      <c r="AA66" s="162"/>
      <c r="AB66" s="162"/>
      <c r="AC66" s="163"/>
      <c r="AD66" s="44"/>
      <c r="AE66" s="161" t="str">
        <f>IF(AH62=O93, AE49 &amp; " seems most white", AE49 &amp; " seems not most white")</f>
        <v>Sol. S4 seems not most white</v>
      </c>
      <c r="AF66" s="162"/>
      <c r="AG66" s="162"/>
      <c r="AH66" s="163"/>
      <c r="AI66" s="44"/>
    </row>
    <row r="67" spans="2:35" ht="32" customHeight="1" x14ac:dyDescent="0.35">
      <c r="B67" s="18">
        <v>13</v>
      </c>
      <c r="C67" s="43"/>
      <c r="D67" s="61"/>
      <c r="E67" s="62"/>
      <c r="F67" s="43"/>
      <c r="G67" s="21">
        <f t="shared" si="2"/>
        <v>0</v>
      </c>
      <c r="H67" s="178"/>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2:35" ht="34" customHeight="1" x14ac:dyDescent="0.35">
      <c r="B68" s="18">
        <v>14</v>
      </c>
      <c r="C68" s="43"/>
      <c r="D68" s="61"/>
      <c r="E68" s="62"/>
      <c r="F68" s="43"/>
      <c r="G68" s="21">
        <f t="shared" si="2"/>
        <v>0</v>
      </c>
      <c r="H68" s="178"/>
    </row>
    <row r="69" spans="2:35" ht="14.5" customHeight="1" x14ac:dyDescent="0.35">
      <c r="B69" s="18">
        <v>15</v>
      </c>
      <c r="C69" s="43"/>
      <c r="D69" s="61"/>
      <c r="E69" s="62"/>
      <c r="F69" s="43"/>
      <c r="G69" s="21">
        <f t="shared" si="2"/>
        <v>0</v>
      </c>
      <c r="H69" s="179"/>
      <c r="I69" s="51"/>
    </row>
    <row r="70" spans="2:35" ht="14.5" customHeight="1" x14ac:dyDescent="0.35">
      <c r="B70" s="172" t="str">
        <f>C10</f>
        <v>Sol. N4</v>
      </c>
      <c r="C70" s="173"/>
      <c r="D70" s="173"/>
      <c r="E70" s="173"/>
      <c r="F70" s="173"/>
      <c r="G70" s="173"/>
      <c r="H70" s="174"/>
      <c r="I70" s="51"/>
      <c r="K70" s="41" t="s">
        <v>3409</v>
      </c>
      <c r="L70" s="41" t="s">
        <v>3410</v>
      </c>
      <c r="M70" s="41" t="s">
        <v>3411</v>
      </c>
      <c r="N70" s="41" t="s">
        <v>3412</v>
      </c>
      <c r="O70" s="41" t="s">
        <v>3413</v>
      </c>
    </row>
    <row r="71" spans="2:35" ht="14.5" customHeight="1" x14ac:dyDescent="0.35">
      <c r="B71" s="18"/>
      <c r="C71" s="18" t="s">
        <v>1</v>
      </c>
      <c r="D71" s="53" t="s">
        <v>2</v>
      </c>
      <c r="E71" s="18" t="s">
        <v>3434</v>
      </c>
      <c r="F71" s="18" t="s">
        <v>3418</v>
      </c>
      <c r="G71" s="18" t="s">
        <v>3</v>
      </c>
      <c r="H71" s="75" t="s">
        <v>4</v>
      </c>
      <c r="I71" s="51"/>
      <c r="K71" s="16" t="str">
        <f t="shared" ref="K71:K80" si="3">C7</f>
        <v>Mech. O4</v>
      </c>
      <c r="L71" s="68">
        <f>L41</f>
        <v>54.069753382871603</v>
      </c>
      <c r="M71" s="68">
        <f>L42</f>
        <v>65.441549471035032</v>
      </c>
      <c r="N71" s="68">
        <f>L43</f>
        <v>73.705578030553951</v>
      </c>
      <c r="O71" s="69">
        <f>N42</f>
        <v>63.890473430393833</v>
      </c>
    </row>
    <row r="72" spans="2:35" ht="14.5" customHeight="1" x14ac:dyDescent="0.35">
      <c r="B72" s="18">
        <v>1</v>
      </c>
      <c r="C72" s="78" t="s">
        <v>3476</v>
      </c>
      <c r="D72" s="61" t="s">
        <v>3477</v>
      </c>
      <c r="E72" s="62">
        <v>1.423</v>
      </c>
      <c r="F72" s="77">
        <v>0</v>
      </c>
      <c r="G72" s="21">
        <f>(F72/5.83)*E72</f>
        <v>0</v>
      </c>
      <c r="H72" s="177">
        <f>SUM(G72:G86)</f>
        <v>287.83703602058318</v>
      </c>
      <c r="I72" s="51"/>
      <c r="K72" s="16" t="str">
        <f t="shared" si="3"/>
        <v>Sol. O4</v>
      </c>
      <c r="L72" s="68">
        <f>Q41</f>
        <v>55.76780295914434</v>
      </c>
      <c r="M72" s="68">
        <f>Q42</f>
        <v>65.072854759776476</v>
      </c>
      <c r="N72" s="68">
        <f>Q43</f>
        <v>59.412235610262378</v>
      </c>
      <c r="O72" s="69">
        <f>S42</f>
        <v>59.963424848919907</v>
      </c>
    </row>
    <row r="73" spans="2:35" ht="14.5" customHeight="1" x14ac:dyDescent="0.35">
      <c r="B73" s="18">
        <v>2</v>
      </c>
      <c r="C73" s="43" t="s">
        <v>3474</v>
      </c>
      <c r="D73" s="61" t="s">
        <v>3478</v>
      </c>
      <c r="E73" s="62">
        <v>14.106</v>
      </c>
      <c r="F73" s="77">
        <v>5.75</v>
      </c>
      <c r="G73" s="21">
        <f t="shared" ref="G73:G86" si="4">(F73/5.83)*E73</f>
        <v>13.912435677530016</v>
      </c>
      <c r="H73" s="178"/>
      <c r="I73" s="51"/>
      <c r="K73" s="16" t="str">
        <f t="shared" si="3"/>
        <v>Mech. N4</v>
      </c>
      <c r="L73" s="68">
        <f>V41</f>
        <v>63.539492292159039</v>
      </c>
      <c r="M73" s="68">
        <f>V42</f>
        <v>54.783986238539718</v>
      </c>
      <c r="N73" s="68">
        <f>V43</f>
        <v>66.261342474137138</v>
      </c>
      <c r="O73" s="69">
        <f>X42</f>
        <v>61.327114823023052</v>
      </c>
    </row>
    <row r="74" spans="2:35" ht="14.5" customHeight="1" x14ac:dyDescent="0.35">
      <c r="B74" s="18">
        <v>3</v>
      </c>
      <c r="C74" s="43" t="s">
        <v>219</v>
      </c>
      <c r="D74" s="61" t="s">
        <v>3481</v>
      </c>
      <c r="E74" s="62">
        <v>10.731999999999999</v>
      </c>
      <c r="F74" s="77">
        <v>4.8099999999999996</v>
      </c>
      <c r="G74" s="21">
        <f t="shared" si="4"/>
        <v>8.8543602058319024</v>
      </c>
      <c r="H74" s="178"/>
      <c r="I74" s="51"/>
      <c r="K74" s="16" t="str">
        <f t="shared" si="3"/>
        <v>Sol. N4</v>
      </c>
      <c r="L74" s="68">
        <f>AA41</f>
        <v>37.281078727368715</v>
      </c>
      <c r="M74" s="68">
        <f>AA42</f>
        <v>21.129523352166423</v>
      </c>
      <c r="N74" s="68">
        <f>AA43</f>
        <v>26.697029838323918</v>
      </c>
      <c r="O74" s="69">
        <f>AC42</f>
        <v>27.60241232479942</v>
      </c>
    </row>
    <row r="75" spans="2:35" ht="14.5" customHeight="1" x14ac:dyDescent="0.35">
      <c r="B75" s="18">
        <v>4</v>
      </c>
      <c r="C75" s="43" t="s">
        <v>3480</v>
      </c>
      <c r="D75" s="61" t="s">
        <v>2634</v>
      </c>
      <c r="E75" s="62">
        <v>0.14799999999999999</v>
      </c>
      <c r="F75" s="77">
        <v>3.5</v>
      </c>
      <c r="G75" s="21">
        <f t="shared" si="4"/>
        <v>8.88507718696398E-2</v>
      </c>
      <c r="H75" s="178"/>
      <c r="I75" s="51"/>
      <c r="K75" s="16" t="str">
        <f t="shared" si="3"/>
        <v>Mech. N5</v>
      </c>
      <c r="L75" s="68">
        <f>AF41</f>
        <v>63.539492292159039</v>
      </c>
      <c r="M75" s="68">
        <f>AF42</f>
        <v>71.245672295089562</v>
      </c>
      <c r="N75" s="68">
        <f>AF43</f>
        <v>68.731005749610588</v>
      </c>
      <c r="O75" s="69">
        <f>AH42</f>
        <v>67.76180658173044</v>
      </c>
    </row>
    <row r="76" spans="2:35" ht="14.5" customHeight="1" x14ac:dyDescent="0.35">
      <c r="B76" s="18">
        <v>5</v>
      </c>
      <c r="C76" s="43" t="s">
        <v>3436</v>
      </c>
      <c r="D76" s="61" t="s">
        <v>3437</v>
      </c>
      <c r="E76" s="62">
        <v>1.8839999999999999</v>
      </c>
      <c r="F76" s="77">
        <v>0</v>
      </c>
      <c r="G76" s="21">
        <f t="shared" si="4"/>
        <v>0</v>
      </c>
      <c r="H76" s="178"/>
      <c r="I76" s="51"/>
      <c r="K76" s="16" t="str">
        <f t="shared" si="3"/>
        <v>Sol. N5</v>
      </c>
      <c r="L76" s="68">
        <f>L61</f>
        <v>62.828086243754328</v>
      </c>
      <c r="M76" s="68">
        <f>L62</f>
        <v>52.696979451273961</v>
      </c>
      <c r="N76" s="68">
        <f>L63</f>
        <v>52.679626557575716</v>
      </c>
      <c r="O76" s="69">
        <f>N62</f>
        <v>55.871982344075526</v>
      </c>
    </row>
    <row r="77" spans="2:35" ht="14.5" customHeight="1" x14ac:dyDescent="0.35">
      <c r="B77" s="18">
        <v>6</v>
      </c>
      <c r="C77" s="43" t="s">
        <v>591</v>
      </c>
      <c r="D77" s="61" t="s">
        <v>592</v>
      </c>
      <c r="E77" s="62">
        <v>225.5</v>
      </c>
      <c r="F77" s="77">
        <v>2.3330000000000002</v>
      </c>
      <c r="G77" s="21">
        <f t="shared" si="4"/>
        <v>90.238679245283024</v>
      </c>
      <c r="H77" s="178"/>
      <c r="I77" s="51"/>
      <c r="K77" s="16" t="str">
        <f t="shared" si="3"/>
        <v>Mech. SNAr4</v>
      </c>
      <c r="L77" s="68">
        <f>Q61</f>
        <v>47.617663324286639</v>
      </c>
      <c r="M77" s="68">
        <f>Q62</f>
        <v>56.733059222690201</v>
      </c>
      <c r="N77" s="68">
        <f>Q63</f>
        <v>66.636514161795745</v>
      </c>
      <c r="O77" s="69">
        <f>S62</f>
        <v>56.464070650407223</v>
      </c>
    </row>
    <row r="78" spans="2:35" ht="14.5" customHeight="1" x14ac:dyDescent="0.35">
      <c r="B78" s="18">
        <v>7</v>
      </c>
      <c r="C78" s="43" t="s">
        <v>669</v>
      </c>
      <c r="D78" s="61" t="s">
        <v>670</v>
      </c>
      <c r="E78" s="62">
        <v>163</v>
      </c>
      <c r="F78" s="77">
        <v>6.25</v>
      </c>
      <c r="G78" s="21">
        <f t="shared" si="4"/>
        <v>174.74271012006861</v>
      </c>
      <c r="H78" s="178"/>
      <c r="I78" s="51"/>
      <c r="K78" s="16" t="str">
        <f t="shared" si="3"/>
        <v>Sol. SNAr4</v>
      </c>
      <c r="L78" s="68">
        <f>V61</f>
        <v>65.108604921182305</v>
      </c>
      <c r="M78" s="68">
        <f>V62</f>
        <v>42.903350910618833</v>
      </c>
      <c r="N78" s="68">
        <f>V63</f>
        <v>25.35047346799259</v>
      </c>
      <c r="O78" s="69">
        <f>X62</f>
        <v>41.371877122185211</v>
      </c>
    </row>
    <row r="79" spans="2:35" ht="14.5" customHeight="1" x14ac:dyDescent="0.35">
      <c r="B79" s="18">
        <v>8</v>
      </c>
      <c r="C79" s="43" t="s">
        <v>2729</v>
      </c>
      <c r="D79" s="61" t="s">
        <v>3336</v>
      </c>
      <c r="E79" s="62">
        <v>80</v>
      </c>
      <c r="F79" s="77">
        <v>0</v>
      </c>
      <c r="G79" s="21">
        <f t="shared" si="4"/>
        <v>0</v>
      </c>
      <c r="H79" s="178"/>
      <c r="I79" s="52"/>
      <c r="K79" s="16" t="str">
        <f t="shared" si="3"/>
        <v>Mech. S4</v>
      </c>
      <c r="L79" s="68">
        <f>AA61</f>
        <v>71.919495222807626</v>
      </c>
      <c r="M79" s="68">
        <f>AA62</f>
        <v>82.739659535540284</v>
      </c>
      <c r="N79" s="68">
        <f>AA63</f>
        <v>81.580840511995916</v>
      </c>
      <c r="O79" s="69">
        <f>AC62</f>
        <v>78.592815139471298</v>
      </c>
    </row>
    <row r="80" spans="2:35" ht="14.5" customHeight="1" x14ac:dyDescent="0.35">
      <c r="B80" s="18">
        <v>9</v>
      </c>
      <c r="C80" s="43"/>
      <c r="D80" s="61"/>
      <c r="E80" s="62"/>
      <c r="F80" s="43"/>
      <c r="G80" s="21">
        <f t="shared" si="4"/>
        <v>0</v>
      </c>
      <c r="H80" s="178"/>
      <c r="K80" s="16" t="str">
        <f t="shared" si="3"/>
        <v>Sol. S4</v>
      </c>
      <c r="L80" s="68">
        <f>AF61</f>
        <v>32.859309476449766</v>
      </c>
      <c r="M80" s="68">
        <f>AF62</f>
        <v>77.607256132649823</v>
      </c>
      <c r="N80" s="68">
        <f>AF63</f>
        <v>76.772928519238505</v>
      </c>
      <c r="O80" s="69">
        <f>AH62</f>
        <v>58.066139917028742</v>
      </c>
    </row>
    <row r="81" spans="2:15" ht="14.5" customHeight="1" x14ac:dyDescent="0.35">
      <c r="B81" s="18">
        <v>10</v>
      </c>
      <c r="C81" s="43"/>
      <c r="D81" s="61"/>
      <c r="E81" s="62"/>
      <c r="F81" s="43"/>
      <c r="G81" s="21">
        <f t="shared" si="4"/>
        <v>0</v>
      </c>
      <c r="H81" s="178"/>
      <c r="I81" s="51"/>
    </row>
    <row r="82" spans="2:15" ht="14.5" customHeight="1" x14ac:dyDescent="0.35">
      <c r="B82" s="18">
        <v>11</v>
      </c>
      <c r="C82" s="43"/>
      <c r="D82" s="61"/>
      <c r="E82" s="62"/>
      <c r="F82" s="43"/>
      <c r="G82" s="21">
        <f t="shared" si="4"/>
        <v>0</v>
      </c>
      <c r="H82" s="178"/>
      <c r="I82" s="51"/>
      <c r="K82" s="16" t="str">
        <f t="shared" ref="K82:K91" si="5">K71</f>
        <v>Mech. O4</v>
      </c>
      <c r="L82" s="68">
        <f t="shared" ref="L82:O91" si="6">IFERROR(L71, "…")</f>
        <v>54.069753382871603</v>
      </c>
      <c r="M82" s="68">
        <f t="shared" si="6"/>
        <v>65.441549471035032</v>
      </c>
      <c r="N82" s="68">
        <f t="shared" si="6"/>
        <v>73.705578030553951</v>
      </c>
      <c r="O82" s="68">
        <f t="shared" si="6"/>
        <v>63.890473430393833</v>
      </c>
    </row>
    <row r="83" spans="2:15" ht="14.5" customHeight="1" x14ac:dyDescent="0.35">
      <c r="B83" s="18">
        <v>12</v>
      </c>
      <c r="C83" s="43"/>
      <c r="D83" s="61"/>
      <c r="E83" s="62"/>
      <c r="F83" s="43"/>
      <c r="G83" s="21">
        <f t="shared" si="4"/>
        <v>0</v>
      </c>
      <c r="H83" s="178"/>
      <c r="I83" s="51"/>
      <c r="K83" s="16" t="str">
        <f t="shared" si="5"/>
        <v>Sol. O4</v>
      </c>
      <c r="L83" s="68">
        <f t="shared" si="6"/>
        <v>55.76780295914434</v>
      </c>
      <c r="M83" s="68">
        <f t="shared" si="6"/>
        <v>65.072854759776476</v>
      </c>
      <c r="N83" s="68">
        <f t="shared" si="6"/>
        <v>59.412235610262378</v>
      </c>
      <c r="O83" s="68">
        <f t="shared" si="6"/>
        <v>59.963424848919907</v>
      </c>
    </row>
    <row r="84" spans="2:15" ht="14.5" customHeight="1" x14ac:dyDescent="0.35">
      <c r="B84" s="18">
        <v>13</v>
      </c>
      <c r="C84" s="43"/>
      <c r="D84" s="61"/>
      <c r="E84" s="62"/>
      <c r="F84" s="43"/>
      <c r="G84" s="21">
        <f t="shared" si="4"/>
        <v>0</v>
      </c>
      <c r="H84" s="178"/>
      <c r="I84" s="51"/>
      <c r="K84" s="16" t="str">
        <f t="shared" si="5"/>
        <v>Mech. N4</v>
      </c>
      <c r="L84" s="68">
        <f t="shared" si="6"/>
        <v>63.539492292159039</v>
      </c>
      <c r="M84" s="68">
        <f t="shared" si="6"/>
        <v>54.783986238539718</v>
      </c>
      <c r="N84" s="68">
        <f t="shared" si="6"/>
        <v>66.261342474137138</v>
      </c>
      <c r="O84" s="68">
        <f t="shared" si="6"/>
        <v>61.327114823023052</v>
      </c>
    </row>
    <row r="85" spans="2:15" ht="14.5" customHeight="1" x14ac:dyDescent="0.35">
      <c r="B85" s="18">
        <v>14</v>
      </c>
      <c r="C85" s="43"/>
      <c r="D85" s="61"/>
      <c r="E85" s="62"/>
      <c r="F85" s="43"/>
      <c r="G85" s="21">
        <f t="shared" si="4"/>
        <v>0</v>
      </c>
      <c r="H85" s="178"/>
      <c r="I85" s="51"/>
      <c r="K85" s="16" t="str">
        <f t="shared" si="5"/>
        <v>Sol. N4</v>
      </c>
      <c r="L85" s="68">
        <f t="shared" si="6"/>
        <v>37.281078727368715</v>
      </c>
      <c r="M85" s="68">
        <f t="shared" si="6"/>
        <v>21.129523352166423</v>
      </c>
      <c r="N85" s="68">
        <f t="shared" si="6"/>
        <v>26.697029838323918</v>
      </c>
      <c r="O85" s="68">
        <f t="shared" si="6"/>
        <v>27.60241232479942</v>
      </c>
    </row>
    <row r="86" spans="2:15" ht="14.5" customHeight="1" x14ac:dyDescent="0.35">
      <c r="B86" s="18">
        <v>15</v>
      </c>
      <c r="C86" s="43"/>
      <c r="D86" s="61"/>
      <c r="E86" s="62"/>
      <c r="F86" s="43"/>
      <c r="G86" s="21">
        <f t="shared" si="4"/>
        <v>0</v>
      </c>
      <c r="H86" s="179"/>
      <c r="I86" s="51"/>
      <c r="K86" s="16" t="str">
        <f t="shared" si="5"/>
        <v>Mech. N5</v>
      </c>
      <c r="L86" s="68">
        <f t="shared" si="6"/>
        <v>63.539492292159039</v>
      </c>
      <c r="M86" s="68">
        <f t="shared" si="6"/>
        <v>71.245672295089562</v>
      </c>
      <c r="N86" s="68">
        <f t="shared" si="6"/>
        <v>68.731005749610588</v>
      </c>
      <c r="O86" s="68">
        <f t="shared" si="6"/>
        <v>67.76180658173044</v>
      </c>
    </row>
    <row r="87" spans="2:15" ht="14.5" customHeight="1" x14ac:dyDescent="0.35">
      <c r="B87" s="172" t="str">
        <f>C11</f>
        <v>Mech. N5</v>
      </c>
      <c r="C87" s="173"/>
      <c r="D87" s="173"/>
      <c r="E87" s="173"/>
      <c r="F87" s="173"/>
      <c r="G87" s="173"/>
      <c r="H87" s="174"/>
      <c r="I87" s="51"/>
      <c r="K87" s="16" t="str">
        <f t="shared" si="5"/>
        <v>Sol. N5</v>
      </c>
      <c r="L87" s="68">
        <f t="shared" si="6"/>
        <v>62.828086243754328</v>
      </c>
      <c r="M87" s="68">
        <f t="shared" si="6"/>
        <v>52.696979451273961</v>
      </c>
      <c r="N87" s="68">
        <f t="shared" si="6"/>
        <v>52.679626557575716</v>
      </c>
      <c r="O87" s="68">
        <f t="shared" si="6"/>
        <v>55.871982344075526</v>
      </c>
    </row>
    <row r="88" spans="2:15" ht="14.5" customHeight="1" x14ac:dyDescent="0.35">
      <c r="B88" s="18"/>
      <c r="C88" s="18" t="s">
        <v>1</v>
      </c>
      <c r="D88" s="53" t="s">
        <v>2</v>
      </c>
      <c r="E88" s="18" t="s">
        <v>3434</v>
      </c>
      <c r="F88" s="18" t="s">
        <v>3418</v>
      </c>
      <c r="G88" s="18" t="s">
        <v>3</v>
      </c>
      <c r="H88" s="75" t="s">
        <v>4</v>
      </c>
      <c r="I88" s="51"/>
      <c r="K88" s="16" t="str">
        <f t="shared" si="5"/>
        <v>Mech. SNAr4</v>
      </c>
      <c r="L88" s="68">
        <f t="shared" si="6"/>
        <v>47.617663324286639</v>
      </c>
      <c r="M88" s="68">
        <f t="shared" si="6"/>
        <v>56.733059222690201</v>
      </c>
      <c r="N88" s="68">
        <f t="shared" si="6"/>
        <v>66.636514161795745</v>
      </c>
      <c r="O88" s="68">
        <f t="shared" si="6"/>
        <v>56.464070650407223</v>
      </c>
    </row>
    <row r="89" spans="2:15" ht="44" customHeight="1" x14ac:dyDescent="0.35">
      <c r="B89" s="18">
        <v>1</v>
      </c>
      <c r="C89" s="78" t="s">
        <v>3482</v>
      </c>
      <c r="D89" s="61" t="s">
        <v>3483</v>
      </c>
      <c r="E89" s="62">
        <v>0.625</v>
      </c>
      <c r="F89" s="77">
        <v>1.25</v>
      </c>
      <c r="G89" s="21">
        <f>(F89/5.83)*E89</f>
        <v>0.13400514579759862</v>
      </c>
      <c r="H89" s="177">
        <f>SUM(G89:G103)</f>
        <v>8.2572418524871356</v>
      </c>
      <c r="I89" s="51"/>
      <c r="K89" s="16" t="str">
        <f t="shared" si="5"/>
        <v>Sol. SNAr4</v>
      </c>
      <c r="L89" s="68">
        <f t="shared" si="6"/>
        <v>65.108604921182305</v>
      </c>
      <c r="M89" s="68">
        <f t="shared" si="6"/>
        <v>42.903350910618833</v>
      </c>
      <c r="N89" s="68">
        <f t="shared" si="6"/>
        <v>25.35047346799259</v>
      </c>
      <c r="O89" s="68">
        <f t="shared" si="6"/>
        <v>41.371877122185211</v>
      </c>
    </row>
    <row r="90" spans="2:15" ht="14.5" customHeight="1" x14ac:dyDescent="0.35">
      <c r="B90" s="18">
        <v>2</v>
      </c>
      <c r="C90" s="78" t="s">
        <v>821</v>
      </c>
      <c r="D90" s="61" t="s">
        <v>822</v>
      </c>
      <c r="E90" s="62">
        <v>5.1340000000000003</v>
      </c>
      <c r="F90" s="77">
        <v>2.08</v>
      </c>
      <c r="G90" s="21">
        <f t="shared" ref="G90:G103" si="7">(F90/5.83)*E90</f>
        <v>1.8316843910806175</v>
      </c>
      <c r="H90" s="178"/>
      <c r="I90" s="51"/>
      <c r="K90" s="16" t="str">
        <f t="shared" si="5"/>
        <v>Mech. S4</v>
      </c>
      <c r="L90" s="68">
        <f t="shared" si="6"/>
        <v>71.919495222807626</v>
      </c>
      <c r="M90" s="68">
        <f t="shared" si="6"/>
        <v>82.739659535540284</v>
      </c>
      <c r="N90" s="68">
        <f t="shared" si="6"/>
        <v>81.580840511995916</v>
      </c>
      <c r="O90" s="68">
        <f t="shared" si="6"/>
        <v>78.592815139471298</v>
      </c>
    </row>
    <row r="91" spans="2:15" ht="14.5" customHeight="1" x14ac:dyDescent="0.35">
      <c r="B91" s="18">
        <v>3</v>
      </c>
      <c r="C91" s="78" t="s">
        <v>3485</v>
      </c>
      <c r="D91" s="61" t="s">
        <v>3484</v>
      </c>
      <c r="E91" s="62">
        <v>0.61799999999999999</v>
      </c>
      <c r="F91" s="77">
        <v>0</v>
      </c>
      <c r="G91" s="21">
        <f t="shared" si="7"/>
        <v>0</v>
      </c>
      <c r="H91" s="178"/>
      <c r="I91" s="52"/>
      <c r="K91" s="16" t="str">
        <f t="shared" si="5"/>
        <v>Sol. S4</v>
      </c>
      <c r="L91" s="68">
        <f t="shared" si="6"/>
        <v>32.859309476449766</v>
      </c>
      <c r="M91" s="68">
        <f t="shared" si="6"/>
        <v>77.607256132649823</v>
      </c>
      <c r="N91" s="68">
        <f t="shared" si="6"/>
        <v>76.772928519238505</v>
      </c>
      <c r="O91" s="68">
        <f t="shared" si="6"/>
        <v>58.066139917028742</v>
      </c>
    </row>
    <row r="92" spans="2:15" ht="14.5" customHeight="1" x14ac:dyDescent="0.35">
      <c r="B92" s="18">
        <v>4</v>
      </c>
      <c r="C92" s="43" t="s">
        <v>785</v>
      </c>
      <c r="D92" s="61" t="s">
        <v>786</v>
      </c>
      <c r="E92" s="62">
        <v>4.1000000000000002E-2</v>
      </c>
      <c r="F92" s="77">
        <v>1.25</v>
      </c>
      <c r="G92" s="21">
        <f t="shared" si="7"/>
        <v>8.7907375643224706E-3</v>
      </c>
      <c r="H92" s="178"/>
    </row>
    <row r="93" spans="2:15" ht="14.5" customHeight="1" x14ac:dyDescent="0.35">
      <c r="B93" s="18">
        <v>5</v>
      </c>
      <c r="C93" s="43" t="s">
        <v>2617</v>
      </c>
      <c r="D93" s="61" t="s">
        <v>2618</v>
      </c>
      <c r="E93" s="62">
        <v>20.484000000000002</v>
      </c>
      <c r="F93" s="77">
        <v>1.5</v>
      </c>
      <c r="G93" s="21">
        <f t="shared" si="7"/>
        <v>5.2703259005145799</v>
      </c>
      <c r="H93" s="178"/>
      <c r="I93" s="51"/>
      <c r="K93" s="70" t="s">
        <v>3415</v>
      </c>
      <c r="L93" s="68">
        <f>MAX(L82:L91)</f>
        <v>71.919495222807626</v>
      </c>
      <c r="M93" s="68">
        <f>MAX(M82:M91)</f>
        <v>82.739659535540284</v>
      </c>
      <c r="N93" s="68">
        <f>MAX(N82:N91)</f>
        <v>81.580840511995916</v>
      </c>
      <c r="O93" s="68">
        <f>MAX(O82:O91)</f>
        <v>78.592815139471298</v>
      </c>
    </row>
    <row r="94" spans="2:15" ht="14.5" customHeight="1" x14ac:dyDescent="0.35">
      <c r="B94" s="18">
        <v>6</v>
      </c>
      <c r="C94" s="43" t="s">
        <v>2733</v>
      </c>
      <c r="D94" s="61" t="s">
        <v>2734</v>
      </c>
      <c r="E94" s="62">
        <v>1.2829999999999999</v>
      </c>
      <c r="F94" s="77">
        <v>3.5</v>
      </c>
      <c r="G94" s="21">
        <f t="shared" si="7"/>
        <v>0.77024013722126927</v>
      </c>
      <c r="H94" s="178"/>
      <c r="I94" s="51"/>
    </row>
    <row r="95" spans="2:15" ht="14.5" customHeight="1" x14ac:dyDescent="0.35">
      <c r="B95" s="18">
        <v>7</v>
      </c>
      <c r="C95" s="43" t="s">
        <v>1497</v>
      </c>
      <c r="D95" s="61" t="s">
        <v>1498</v>
      </c>
      <c r="E95" s="62">
        <v>0.70599999999999996</v>
      </c>
      <c r="F95" s="77">
        <v>2</v>
      </c>
      <c r="G95" s="21">
        <f t="shared" si="7"/>
        <v>0.24219554030874782</v>
      </c>
      <c r="H95" s="178"/>
      <c r="I95" s="51"/>
    </row>
    <row r="96" spans="2:15" ht="14.5" customHeight="1" x14ac:dyDescent="0.35">
      <c r="B96" s="18">
        <v>8</v>
      </c>
      <c r="C96" s="43" t="s">
        <v>3436</v>
      </c>
      <c r="D96" s="61" t="s">
        <v>3437</v>
      </c>
      <c r="E96" s="62">
        <v>162.88999999999999</v>
      </c>
      <c r="F96" s="77">
        <v>0</v>
      </c>
      <c r="G96" s="21">
        <f t="shared" si="7"/>
        <v>0</v>
      </c>
      <c r="H96" s="178"/>
      <c r="I96" s="51"/>
    </row>
    <row r="97" spans="2:9" ht="14.5" customHeight="1" x14ac:dyDescent="0.35">
      <c r="B97" s="18">
        <v>9</v>
      </c>
      <c r="C97" s="43"/>
      <c r="D97" s="61"/>
      <c r="E97" s="62"/>
      <c r="F97" s="43"/>
      <c r="G97" s="21">
        <f t="shared" si="7"/>
        <v>0</v>
      </c>
      <c r="H97" s="178"/>
      <c r="I97" s="51"/>
    </row>
    <row r="98" spans="2:9" ht="14.5" customHeight="1" x14ac:dyDescent="0.35">
      <c r="B98" s="18">
        <v>10</v>
      </c>
      <c r="C98" s="43"/>
      <c r="D98" s="61"/>
      <c r="E98" s="62"/>
      <c r="F98" s="43"/>
      <c r="G98" s="21">
        <f t="shared" si="7"/>
        <v>0</v>
      </c>
      <c r="H98" s="178"/>
      <c r="I98" s="51"/>
    </row>
    <row r="99" spans="2:9" ht="14.5" customHeight="1" x14ac:dyDescent="0.35">
      <c r="B99" s="18">
        <v>11</v>
      </c>
      <c r="C99" s="43"/>
      <c r="D99" s="61"/>
      <c r="E99" s="62"/>
      <c r="F99" s="43"/>
      <c r="G99" s="21">
        <f t="shared" si="7"/>
        <v>0</v>
      </c>
      <c r="H99" s="178"/>
      <c r="I99" s="51"/>
    </row>
    <row r="100" spans="2:9" ht="14.5" customHeight="1" x14ac:dyDescent="0.35">
      <c r="B100" s="18">
        <v>12</v>
      </c>
      <c r="C100" s="43"/>
      <c r="D100" s="61"/>
      <c r="E100" s="62"/>
      <c r="F100" s="43"/>
      <c r="G100" s="21">
        <f t="shared" si="7"/>
        <v>0</v>
      </c>
      <c r="H100" s="178"/>
      <c r="I100" s="51"/>
    </row>
    <row r="101" spans="2:9" ht="14.5" customHeight="1" x14ac:dyDescent="0.35">
      <c r="B101" s="18">
        <v>13</v>
      </c>
      <c r="C101" s="43"/>
      <c r="D101" s="61"/>
      <c r="E101" s="62"/>
      <c r="F101" s="43"/>
      <c r="G101" s="21">
        <f t="shared" si="7"/>
        <v>0</v>
      </c>
      <c r="H101" s="178"/>
    </row>
    <row r="102" spans="2:9" ht="14.5" customHeight="1" x14ac:dyDescent="0.35">
      <c r="B102" s="18">
        <v>14</v>
      </c>
      <c r="C102" s="43"/>
      <c r="D102" s="61"/>
      <c r="E102" s="62"/>
      <c r="F102" s="43"/>
      <c r="G102" s="21">
        <f t="shared" si="7"/>
        <v>0</v>
      </c>
      <c r="H102" s="178"/>
    </row>
    <row r="103" spans="2:9" ht="14.5" customHeight="1" x14ac:dyDescent="0.35">
      <c r="B103" s="18">
        <v>15</v>
      </c>
      <c r="C103" s="43"/>
      <c r="D103" s="61"/>
      <c r="E103" s="62"/>
      <c r="F103" s="43"/>
      <c r="G103" s="21">
        <f t="shared" si="7"/>
        <v>0</v>
      </c>
      <c r="H103" s="179"/>
    </row>
    <row r="104" spans="2:9" x14ac:dyDescent="0.35">
      <c r="B104" s="172" t="str">
        <f>C12</f>
        <v>Sol. N5</v>
      </c>
      <c r="C104" s="173"/>
      <c r="D104" s="173"/>
      <c r="E104" s="173"/>
      <c r="F104" s="173"/>
      <c r="G104" s="173"/>
      <c r="H104" s="174"/>
    </row>
    <row r="105" spans="2:9" ht="14.5" customHeight="1" x14ac:dyDescent="0.35">
      <c r="B105" s="18"/>
      <c r="C105" s="18" t="s">
        <v>1</v>
      </c>
      <c r="D105" s="53" t="s">
        <v>2</v>
      </c>
      <c r="E105" s="18" t="s">
        <v>3434</v>
      </c>
      <c r="F105" s="18" t="s">
        <v>3418</v>
      </c>
      <c r="G105" s="18" t="s">
        <v>3</v>
      </c>
      <c r="H105" s="75" t="s">
        <v>4</v>
      </c>
    </row>
    <row r="106" spans="2:9" ht="14.5" customHeight="1" x14ac:dyDescent="0.35">
      <c r="B106" s="18">
        <v>1</v>
      </c>
      <c r="C106" s="78" t="s">
        <v>3482</v>
      </c>
      <c r="D106" s="61" t="s">
        <v>3483</v>
      </c>
      <c r="E106" s="62">
        <v>0.76700000000000002</v>
      </c>
      <c r="F106" s="77">
        <v>1.25</v>
      </c>
      <c r="G106" s="21">
        <f>(F106/5.83)*E106</f>
        <v>0.16445111492281303</v>
      </c>
      <c r="H106" s="177">
        <f>SUM(G106:G120)</f>
        <v>51.454134648370491</v>
      </c>
    </row>
    <row r="107" spans="2:9" ht="14.5" customHeight="1" x14ac:dyDescent="0.35">
      <c r="B107" s="18">
        <v>2</v>
      </c>
      <c r="C107" s="78" t="s">
        <v>821</v>
      </c>
      <c r="D107" s="61" t="s">
        <v>822</v>
      </c>
      <c r="E107" s="62">
        <v>0.45500000000000002</v>
      </c>
      <c r="F107" s="77">
        <v>2.08</v>
      </c>
      <c r="G107" s="21">
        <f t="shared" ref="G107:G120" si="8">(F107/5.83)*E107</f>
        <v>0.1623327615780446</v>
      </c>
      <c r="H107" s="178"/>
    </row>
    <row r="108" spans="2:9" ht="14.5" customHeight="1" x14ac:dyDescent="0.35">
      <c r="B108" s="18">
        <v>3</v>
      </c>
      <c r="C108" s="78" t="s">
        <v>3485</v>
      </c>
      <c r="D108" s="61" t="s">
        <v>3484</v>
      </c>
      <c r="E108" s="62">
        <v>0.75800000000000001</v>
      </c>
      <c r="F108" s="77">
        <v>0</v>
      </c>
      <c r="G108" s="21">
        <f t="shared" si="8"/>
        <v>0</v>
      </c>
      <c r="H108" s="178"/>
    </row>
    <row r="109" spans="2:9" ht="14.5" customHeight="1" x14ac:dyDescent="0.35">
      <c r="B109" s="18">
        <v>4</v>
      </c>
      <c r="C109" s="43" t="s">
        <v>785</v>
      </c>
      <c r="D109" s="61" t="s">
        <v>786</v>
      </c>
      <c r="E109" s="62">
        <v>0.53</v>
      </c>
      <c r="F109" s="77">
        <v>1.25</v>
      </c>
      <c r="G109" s="21">
        <f t="shared" si="8"/>
        <v>0.11363636363636363</v>
      </c>
      <c r="H109" s="178"/>
    </row>
    <row r="110" spans="2:9" ht="14.5" customHeight="1" x14ac:dyDescent="0.35">
      <c r="B110" s="18">
        <v>5</v>
      </c>
      <c r="C110" s="43" t="s">
        <v>699</v>
      </c>
      <c r="D110" s="61" t="s">
        <v>700</v>
      </c>
      <c r="E110" s="62">
        <v>5.7210000000000001</v>
      </c>
      <c r="F110" s="77">
        <v>3.92</v>
      </c>
      <c r="G110" s="21">
        <f t="shared" si="8"/>
        <v>3.8467101200686105</v>
      </c>
      <c r="H110" s="178"/>
    </row>
    <row r="111" spans="2:9" ht="14.5" customHeight="1" x14ac:dyDescent="0.35">
      <c r="B111" s="18">
        <v>6</v>
      </c>
      <c r="C111" s="43" t="s">
        <v>555</v>
      </c>
      <c r="D111" s="61" t="s">
        <v>556</v>
      </c>
      <c r="E111" s="62">
        <v>30.227</v>
      </c>
      <c r="F111" s="77">
        <v>3.08</v>
      </c>
      <c r="G111" s="21">
        <f t="shared" si="8"/>
        <v>15.968981132075472</v>
      </c>
      <c r="H111" s="178"/>
    </row>
    <row r="112" spans="2:9" ht="14.5" customHeight="1" x14ac:dyDescent="0.35">
      <c r="B112" s="18">
        <v>7</v>
      </c>
      <c r="C112" s="43" t="s">
        <v>591</v>
      </c>
      <c r="D112" s="61" t="s">
        <v>592</v>
      </c>
      <c r="E112" s="62">
        <v>3.0750000000000002</v>
      </c>
      <c r="F112" s="77">
        <v>2.3330000000000002</v>
      </c>
      <c r="G112" s="21">
        <f t="shared" si="8"/>
        <v>1.2305274442538596</v>
      </c>
      <c r="H112" s="178"/>
    </row>
    <row r="113" spans="2:8" ht="14.5" customHeight="1" x14ac:dyDescent="0.35">
      <c r="B113" s="18">
        <v>8</v>
      </c>
      <c r="C113" s="43" t="s">
        <v>3480</v>
      </c>
      <c r="D113" s="61" t="s">
        <v>2634</v>
      </c>
      <c r="E113" s="62">
        <v>0.34599999999999997</v>
      </c>
      <c r="F113" s="77">
        <v>3.5</v>
      </c>
      <c r="G113" s="21">
        <f t="shared" si="8"/>
        <v>0.20771869639794169</v>
      </c>
      <c r="H113" s="178"/>
    </row>
    <row r="114" spans="2:8" ht="14.5" customHeight="1" x14ac:dyDescent="0.35">
      <c r="B114" s="18">
        <v>9</v>
      </c>
      <c r="C114" s="43" t="s">
        <v>2733</v>
      </c>
      <c r="D114" s="61" t="s">
        <v>2734</v>
      </c>
      <c r="E114" s="62">
        <v>9.7000000000000003E-2</v>
      </c>
      <c r="F114" s="77">
        <v>3.5</v>
      </c>
      <c r="G114" s="21">
        <f t="shared" si="8"/>
        <v>5.8233276157804464E-2</v>
      </c>
      <c r="H114" s="178"/>
    </row>
    <row r="115" spans="2:8" ht="14.5" customHeight="1" x14ac:dyDescent="0.35">
      <c r="B115" s="18">
        <v>10</v>
      </c>
      <c r="C115" s="43" t="s">
        <v>219</v>
      </c>
      <c r="D115" s="61" t="s">
        <v>220</v>
      </c>
      <c r="E115" s="62">
        <v>36</v>
      </c>
      <c r="F115" s="77">
        <v>4.8099999999999996</v>
      </c>
      <c r="G115" s="21">
        <f t="shared" si="8"/>
        <v>29.701543739279586</v>
      </c>
      <c r="H115" s="178"/>
    </row>
    <row r="116" spans="2:8" ht="14.5" customHeight="1" x14ac:dyDescent="0.35">
      <c r="B116" s="18">
        <v>11</v>
      </c>
      <c r="C116" s="43" t="s">
        <v>3436</v>
      </c>
      <c r="D116" s="61" t="s">
        <v>3437</v>
      </c>
      <c r="E116" s="62">
        <v>7.5759999999999996</v>
      </c>
      <c r="F116" s="77">
        <v>0</v>
      </c>
      <c r="G116" s="21">
        <f t="shared" si="8"/>
        <v>0</v>
      </c>
      <c r="H116" s="178"/>
    </row>
    <row r="117" spans="2:8" ht="14.5" customHeight="1" x14ac:dyDescent="0.35">
      <c r="B117" s="18">
        <v>12</v>
      </c>
      <c r="C117" s="43"/>
      <c r="D117" s="61"/>
      <c r="E117" s="62"/>
      <c r="F117" s="43"/>
      <c r="G117" s="21">
        <f t="shared" si="8"/>
        <v>0</v>
      </c>
      <c r="H117" s="178"/>
    </row>
    <row r="118" spans="2:8" ht="14.5" customHeight="1" x14ac:dyDescent="0.35">
      <c r="B118" s="18">
        <v>13</v>
      </c>
      <c r="C118" s="43"/>
      <c r="D118" s="61"/>
      <c r="E118" s="62"/>
      <c r="F118" s="43"/>
      <c r="G118" s="21">
        <f t="shared" si="8"/>
        <v>0</v>
      </c>
      <c r="H118" s="178"/>
    </row>
    <row r="119" spans="2:8" ht="14.5" customHeight="1" x14ac:dyDescent="0.35">
      <c r="B119" s="18">
        <v>14</v>
      </c>
      <c r="C119" s="43"/>
      <c r="D119" s="61"/>
      <c r="E119" s="62"/>
      <c r="F119" s="43"/>
      <c r="G119" s="21">
        <f t="shared" si="8"/>
        <v>0</v>
      </c>
      <c r="H119" s="178"/>
    </row>
    <row r="120" spans="2:8" ht="14.5" customHeight="1" x14ac:dyDescent="0.35">
      <c r="B120" s="18">
        <v>15</v>
      </c>
      <c r="C120" s="43"/>
      <c r="D120" s="61"/>
      <c r="E120" s="62"/>
      <c r="F120" s="43"/>
      <c r="G120" s="21">
        <f t="shared" si="8"/>
        <v>0</v>
      </c>
      <c r="H120" s="179"/>
    </row>
    <row r="121" spans="2:8" ht="14.5" customHeight="1" x14ac:dyDescent="0.35">
      <c r="B121" s="172" t="str">
        <f>C13</f>
        <v>Mech. SNAr4</v>
      </c>
      <c r="C121" s="173"/>
      <c r="D121" s="173"/>
      <c r="E121" s="173"/>
      <c r="F121" s="173"/>
      <c r="G121" s="173"/>
      <c r="H121" s="174"/>
    </row>
    <row r="122" spans="2:8" ht="14.5" customHeight="1" x14ac:dyDescent="0.35">
      <c r="B122" s="18"/>
      <c r="C122" s="18" t="s">
        <v>1</v>
      </c>
      <c r="D122" s="53" t="s">
        <v>2</v>
      </c>
      <c r="E122" s="18" t="s">
        <v>3434</v>
      </c>
      <c r="F122" s="18" t="s">
        <v>3418</v>
      </c>
      <c r="G122" s="18" t="s">
        <v>3</v>
      </c>
      <c r="H122" s="75" t="s">
        <v>4</v>
      </c>
    </row>
    <row r="123" spans="2:8" ht="34.5" customHeight="1" x14ac:dyDescent="0.35">
      <c r="B123" s="18">
        <v>1</v>
      </c>
      <c r="C123" s="78" t="s">
        <v>3486</v>
      </c>
      <c r="D123" s="61" t="s">
        <v>3488</v>
      </c>
      <c r="E123" s="62">
        <v>0.48299999999999998</v>
      </c>
      <c r="F123" s="77">
        <v>3</v>
      </c>
      <c r="G123" s="21">
        <f>(F123/5.83)*E123</f>
        <v>0.24854202401372211</v>
      </c>
      <c r="H123" s="177">
        <f>SUM(G123:G137)</f>
        <v>37.459335506003434</v>
      </c>
    </row>
    <row r="124" spans="2:8" ht="31.5" customHeight="1" x14ac:dyDescent="0.35">
      <c r="B124" s="18">
        <v>2</v>
      </c>
      <c r="C124" s="78" t="s">
        <v>3487</v>
      </c>
      <c r="D124" s="61" t="s">
        <v>3489</v>
      </c>
      <c r="E124" s="62">
        <v>1.9139999999999999</v>
      </c>
      <c r="F124" s="77">
        <v>2</v>
      </c>
      <c r="G124" s="21">
        <f t="shared" ref="G124:G137" si="9">(F124/5.83)*E124</f>
        <v>0.65660377358490563</v>
      </c>
      <c r="H124" s="178"/>
    </row>
    <row r="125" spans="2:8" ht="14.5" customHeight="1" x14ac:dyDescent="0.35">
      <c r="B125" s="18">
        <v>3</v>
      </c>
      <c r="C125" s="78" t="s">
        <v>821</v>
      </c>
      <c r="D125" s="61" t="s">
        <v>822</v>
      </c>
      <c r="E125" s="62">
        <v>0.94699999999999995</v>
      </c>
      <c r="F125" s="77">
        <v>2.08</v>
      </c>
      <c r="G125" s="21">
        <f t="shared" si="9"/>
        <v>0.33786620926243566</v>
      </c>
      <c r="H125" s="178"/>
    </row>
    <row r="126" spans="2:8" ht="14.5" customHeight="1" x14ac:dyDescent="0.35">
      <c r="B126" s="18">
        <v>4</v>
      </c>
      <c r="C126" s="78" t="s">
        <v>591</v>
      </c>
      <c r="D126" s="61" t="s">
        <v>592</v>
      </c>
      <c r="E126" s="62">
        <v>90.501999999999995</v>
      </c>
      <c r="F126" s="77">
        <v>2.3330000000000002</v>
      </c>
      <c r="G126" s="21">
        <f t="shared" si="9"/>
        <v>36.216323499142369</v>
      </c>
      <c r="H126" s="178"/>
    </row>
    <row r="127" spans="2:8" ht="14.5" customHeight="1" x14ac:dyDescent="0.35">
      <c r="B127" s="18">
        <v>5</v>
      </c>
      <c r="C127" s="78" t="s">
        <v>3436</v>
      </c>
      <c r="D127" s="61" t="s">
        <v>3437</v>
      </c>
      <c r="E127" s="62">
        <v>100.334</v>
      </c>
      <c r="F127" s="77">
        <v>0</v>
      </c>
      <c r="G127" s="21">
        <f t="shared" si="9"/>
        <v>0</v>
      </c>
      <c r="H127" s="178"/>
    </row>
    <row r="128" spans="2:8" ht="14.5" customHeight="1" x14ac:dyDescent="0.35">
      <c r="B128" s="18">
        <v>6</v>
      </c>
      <c r="C128" s="43"/>
      <c r="D128" s="61"/>
      <c r="E128" s="62"/>
      <c r="F128" s="43"/>
      <c r="G128" s="21">
        <f t="shared" si="9"/>
        <v>0</v>
      </c>
      <c r="H128" s="178"/>
    </row>
    <row r="129" spans="2:8" ht="14.5" customHeight="1" x14ac:dyDescent="0.35">
      <c r="B129" s="18">
        <v>7</v>
      </c>
      <c r="C129" s="43"/>
      <c r="D129" s="61"/>
      <c r="E129" s="62"/>
      <c r="F129" s="43"/>
      <c r="G129" s="21">
        <f t="shared" si="9"/>
        <v>0</v>
      </c>
      <c r="H129" s="178"/>
    </row>
    <row r="130" spans="2:8" ht="14.5" customHeight="1" x14ac:dyDescent="0.35">
      <c r="B130" s="18">
        <v>8</v>
      </c>
      <c r="C130" s="43"/>
      <c r="D130" s="61"/>
      <c r="E130" s="62"/>
      <c r="F130" s="43"/>
      <c r="G130" s="21">
        <f t="shared" si="9"/>
        <v>0</v>
      </c>
      <c r="H130" s="178"/>
    </row>
    <row r="131" spans="2:8" ht="14.5" customHeight="1" x14ac:dyDescent="0.35">
      <c r="B131" s="18">
        <v>9</v>
      </c>
      <c r="C131" s="43"/>
      <c r="D131" s="61"/>
      <c r="E131" s="62"/>
      <c r="F131" s="43"/>
      <c r="G131" s="21">
        <f t="shared" si="9"/>
        <v>0</v>
      </c>
      <c r="H131" s="178"/>
    </row>
    <row r="132" spans="2:8" ht="14.5" customHeight="1" x14ac:dyDescent="0.35">
      <c r="B132" s="18">
        <v>10</v>
      </c>
      <c r="C132" s="43"/>
      <c r="D132" s="61"/>
      <c r="E132" s="62"/>
      <c r="F132" s="43"/>
      <c r="G132" s="21">
        <f t="shared" si="9"/>
        <v>0</v>
      </c>
      <c r="H132" s="178"/>
    </row>
    <row r="133" spans="2:8" ht="14.5" customHeight="1" x14ac:dyDescent="0.35">
      <c r="B133" s="18">
        <v>11</v>
      </c>
      <c r="C133" s="43"/>
      <c r="D133" s="61"/>
      <c r="E133" s="62"/>
      <c r="F133" s="43"/>
      <c r="G133" s="21">
        <f t="shared" si="9"/>
        <v>0</v>
      </c>
      <c r="H133" s="178"/>
    </row>
    <row r="134" spans="2:8" ht="14.5" customHeight="1" x14ac:dyDescent="0.35">
      <c r="B134" s="18">
        <v>12</v>
      </c>
      <c r="C134" s="43"/>
      <c r="D134" s="61"/>
      <c r="E134" s="62"/>
      <c r="F134" s="43"/>
      <c r="G134" s="21">
        <f t="shared" si="9"/>
        <v>0</v>
      </c>
      <c r="H134" s="178"/>
    </row>
    <row r="135" spans="2:8" ht="14.5" customHeight="1" x14ac:dyDescent="0.35">
      <c r="B135" s="18">
        <v>13</v>
      </c>
      <c r="C135" s="43"/>
      <c r="D135" s="61"/>
      <c r="E135" s="62"/>
      <c r="F135" s="43"/>
      <c r="G135" s="21">
        <f t="shared" si="9"/>
        <v>0</v>
      </c>
      <c r="H135" s="178"/>
    </row>
    <row r="136" spans="2:8" ht="14.5" customHeight="1" x14ac:dyDescent="0.35">
      <c r="B136" s="18">
        <v>14</v>
      </c>
      <c r="C136" s="43"/>
      <c r="D136" s="61"/>
      <c r="E136" s="62"/>
      <c r="F136" s="43"/>
      <c r="G136" s="21">
        <f t="shared" si="9"/>
        <v>0</v>
      </c>
      <c r="H136" s="178"/>
    </row>
    <row r="137" spans="2:8" ht="14.5" customHeight="1" x14ac:dyDescent="0.35">
      <c r="B137" s="18">
        <v>15</v>
      </c>
      <c r="C137" s="43"/>
      <c r="D137" s="61"/>
      <c r="E137" s="62"/>
      <c r="F137" s="43"/>
      <c r="G137" s="21">
        <f t="shared" si="9"/>
        <v>0</v>
      </c>
      <c r="H137" s="179"/>
    </row>
    <row r="138" spans="2:8" ht="14.5" customHeight="1" x14ac:dyDescent="0.35">
      <c r="B138" s="172" t="str">
        <f>C14</f>
        <v>Sol. SNAr4</v>
      </c>
      <c r="C138" s="173"/>
      <c r="D138" s="173"/>
      <c r="E138" s="173"/>
      <c r="F138" s="173"/>
      <c r="G138" s="173"/>
      <c r="H138" s="174"/>
    </row>
    <row r="139" spans="2:8" ht="43.5" x14ac:dyDescent="0.35">
      <c r="B139" s="18"/>
      <c r="C139" s="18" t="s">
        <v>1</v>
      </c>
      <c r="D139" s="53" t="s">
        <v>2</v>
      </c>
      <c r="E139" s="18" t="s">
        <v>3434</v>
      </c>
      <c r="F139" s="18" t="s">
        <v>3418</v>
      </c>
      <c r="G139" s="18" t="s">
        <v>3</v>
      </c>
      <c r="H139" s="75" t="s">
        <v>4</v>
      </c>
    </row>
    <row r="140" spans="2:8" ht="30" customHeight="1" x14ac:dyDescent="0.35">
      <c r="B140" s="18">
        <v>1</v>
      </c>
      <c r="C140" s="78" t="s">
        <v>3486</v>
      </c>
      <c r="D140" s="61" t="s">
        <v>3488</v>
      </c>
      <c r="E140" s="62">
        <v>0.48299999999999998</v>
      </c>
      <c r="F140" s="77">
        <v>3</v>
      </c>
      <c r="G140" s="21">
        <f>(F140/5.83)*E140</f>
        <v>0.24854202401372211</v>
      </c>
      <c r="H140" s="177">
        <f>SUM(G140:G154)</f>
        <v>43.71558953687822</v>
      </c>
    </row>
    <row r="141" spans="2:8" ht="28" customHeight="1" x14ac:dyDescent="0.35">
      <c r="B141" s="18">
        <v>2</v>
      </c>
      <c r="C141" s="78" t="s">
        <v>3487</v>
      </c>
      <c r="D141" s="61" t="s">
        <v>3489</v>
      </c>
      <c r="E141" s="62">
        <v>1.2749999999999999</v>
      </c>
      <c r="F141" s="77">
        <v>2</v>
      </c>
      <c r="G141" s="21">
        <f t="shared" ref="G141:G154" si="10">(F141/5.83)*E141</f>
        <v>0.43739279588336188</v>
      </c>
      <c r="H141" s="178"/>
    </row>
    <row r="142" spans="2:8" ht="14.5" customHeight="1" x14ac:dyDescent="0.35">
      <c r="B142" s="18">
        <v>3</v>
      </c>
      <c r="C142" s="78" t="s">
        <v>567</v>
      </c>
      <c r="D142" s="61" t="s">
        <v>568</v>
      </c>
      <c r="E142" s="62">
        <v>21.256</v>
      </c>
      <c r="F142" s="77">
        <v>0.16700000000000001</v>
      </c>
      <c r="G142" s="21">
        <f t="shared" si="10"/>
        <v>0.60887684391080621</v>
      </c>
      <c r="H142" s="178"/>
    </row>
    <row r="143" spans="2:8" ht="14.5" customHeight="1" x14ac:dyDescent="0.35">
      <c r="B143" s="18">
        <v>4</v>
      </c>
      <c r="C143" s="78" t="s">
        <v>821</v>
      </c>
      <c r="D143" s="61" t="s">
        <v>822</v>
      </c>
      <c r="E143" s="62">
        <v>0.94699999999999995</v>
      </c>
      <c r="F143" s="77">
        <v>2.08</v>
      </c>
      <c r="G143" s="21">
        <f t="shared" si="10"/>
        <v>0.33786620926243566</v>
      </c>
      <c r="H143" s="178"/>
    </row>
    <row r="144" spans="2:8" ht="14.5" customHeight="1" x14ac:dyDescent="0.35">
      <c r="B144" s="18">
        <v>5</v>
      </c>
      <c r="C144" s="78" t="s">
        <v>2355</v>
      </c>
      <c r="D144" s="61" t="s">
        <v>2356</v>
      </c>
      <c r="E144" s="62">
        <v>137.77799999999999</v>
      </c>
      <c r="F144" s="77">
        <v>1.75</v>
      </c>
      <c r="G144" s="21">
        <f t="shared" si="10"/>
        <v>41.35703259005146</v>
      </c>
      <c r="H144" s="178"/>
    </row>
    <row r="145" spans="2:8" ht="14.5" customHeight="1" x14ac:dyDescent="0.35">
      <c r="B145" s="18">
        <v>6</v>
      </c>
      <c r="C145" s="78" t="s">
        <v>3436</v>
      </c>
      <c r="D145" s="61" t="s">
        <v>3437</v>
      </c>
      <c r="E145" s="62">
        <v>92.700999999999993</v>
      </c>
      <c r="F145" s="77">
        <v>0</v>
      </c>
      <c r="G145" s="21">
        <f t="shared" si="10"/>
        <v>0</v>
      </c>
      <c r="H145" s="178"/>
    </row>
    <row r="146" spans="2:8" ht="14.5" customHeight="1" x14ac:dyDescent="0.35">
      <c r="B146" s="18">
        <v>7</v>
      </c>
      <c r="C146" s="78" t="s">
        <v>3480</v>
      </c>
      <c r="D146" s="61" t="s">
        <v>2634</v>
      </c>
      <c r="E146" s="62">
        <v>0.88200000000000001</v>
      </c>
      <c r="F146" s="77">
        <v>3.5</v>
      </c>
      <c r="G146" s="21">
        <f t="shared" si="10"/>
        <v>0.52950257289879932</v>
      </c>
      <c r="H146" s="178"/>
    </row>
    <row r="147" spans="2:8" ht="14.5" customHeight="1" x14ac:dyDescent="0.35">
      <c r="B147" s="18">
        <v>8</v>
      </c>
      <c r="C147" s="78" t="s">
        <v>233</v>
      </c>
      <c r="D147" s="61" t="s">
        <v>234</v>
      </c>
      <c r="E147" s="62">
        <v>3.0529999999999999</v>
      </c>
      <c r="F147" s="77">
        <v>0.375</v>
      </c>
      <c r="G147" s="21">
        <f t="shared" si="10"/>
        <v>0.19637650085763292</v>
      </c>
      <c r="H147" s="178"/>
    </row>
    <row r="148" spans="2:8" ht="14.5" customHeight="1" x14ac:dyDescent="0.35">
      <c r="B148" s="18">
        <v>9</v>
      </c>
      <c r="C148" s="43"/>
      <c r="D148" s="61"/>
      <c r="E148" s="62"/>
      <c r="F148" s="43"/>
      <c r="G148" s="21">
        <f t="shared" si="10"/>
        <v>0</v>
      </c>
      <c r="H148" s="178"/>
    </row>
    <row r="149" spans="2:8" ht="14.5" customHeight="1" x14ac:dyDescent="0.35">
      <c r="B149" s="18">
        <v>10</v>
      </c>
      <c r="C149" s="43"/>
      <c r="D149" s="61"/>
      <c r="E149" s="62"/>
      <c r="F149" s="43"/>
      <c r="G149" s="21">
        <f t="shared" si="10"/>
        <v>0</v>
      </c>
      <c r="H149" s="178"/>
    </row>
    <row r="150" spans="2:8" ht="14.5" customHeight="1" x14ac:dyDescent="0.35">
      <c r="B150" s="18">
        <v>11</v>
      </c>
      <c r="C150" s="43"/>
      <c r="D150" s="61"/>
      <c r="E150" s="62"/>
      <c r="F150" s="43"/>
      <c r="G150" s="21">
        <f t="shared" si="10"/>
        <v>0</v>
      </c>
      <c r="H150" s="178"/>
    </row>
    <row r="151" spans="2:8" ht="14.5" customHeight="1" x14ac:dyDescent="0.35">
      <c r="B151" s="18">
        <v>12</v>
      </c>
      <c r="C151" s="43"/>
      <c r="D151" s="61"/>
      <c r="E151" s="62"/>
      <c r="F151" s="43"/>
      <c r="G151" s="21">
        <f t="shared" si="10"/>
        <v>0</v>
      </c>
      <c r="H151" s="178"/>
    </row>
    <row r="152" spans="2:8" ht="14.5" customHeight="1" x14ac:dyDescent="0.35">
      <c r="B152" s="18">
        <v>13</v>
      </c>
      <c r="C152" s="43"/>
      <c r="D152" s="61"/>
      <c r="E152" s="62"/>
      <c r="F152" s="43"/>
      <c r="G152" s="21">
        <f t="shared" si="10"/>
        <v>0</v>
      </c>
      <c r="H152" s="178"/>
    </row>
    <row r="153" spans="2:8" ht="14.5" customHeight="1" x14ac:dyDescent="0.35">
      <c r="B153" s="18">
        <v>14</v>
      </c>
      <c r="C153" s="43"/>
      <c r="D153" s="61"/>
      <c r="E153" s="62"/>
      <c r="F153" s="43"/>
      <c r="G153" s="21">
        <f t="shared" si="10"/>
        <v>0</v>
      </c>
      <c r="H153" s="178"/>
    </row>
    <row r="154" spans="2:8" ht="14.5" customHeight="1" x14ac:dyDescent="0.35">
      <c r="B154" s="18">
        <v>15</v>
      </c>
      <c r="C154" s="43"/>
      <c r="D154" s="61"/>
      <c r="E154" s="62"/>
      <c r="F154" s="43"/>
      <c r="G154" s="21">
        <f t="shared" si="10"/>
        <v>0</v>
      </c>
      <c r="H154" s="179"/>
    </row>
    <row r="155" spans="2:8" x14ac:dyDescent="0.35">
      <c r="B155" s="172" t="str">
        <f>C15</f>
        <v>Mech. S4</v>
      </c>
      <c r="C155" s="173"/>
      <c r="D155" s="173"/>
      <c r="E155" s="173"/>
      <c r="F155" s="173"/>
      <c r="G155" s="173"/>
      <c r="H155" s="174"/>
    </row>
    <row r="156" spans="2:8" ht="43.5" x14ac:dyDescent="0.35">
      <c r="B156" s="18"/>
      <c r="C156" s="18" t="s">
        <v>1</v>
      </c>
      <c r="D156" s="53" t="s">
        <v>2</v>
      </c>
      <c r="E156" s="18" t="s">
        <v>3434</v>
      </c>
      <c r="F156" s="18" t="s">
        <v>3418</v>
      </c>
      <c r="G156" s="18" t="s">
        <v>3</v>
      </c>
      <c r="H156" s="75" t="s">
        <v>4</v>
      </c>
    </row>
    <row r="157" spans="2:8" ht="14.5" customHeight="1" x14ac:dyDescent="0.35">
      <c r="B157" s="18">
        <v>1</v>
      </c>
      <c r="C157" s="78" t="s">
        <v>3506</v>
      </c>
      <c r="D157" s="61" t="s">
        <v>3509</v>
      </c>
      <c r="E157" s="62">
        <v>0.39200000000000002</v>
      </c>
      <c r="F157" s="77">
        <v>3.63</v>
      </c>
      <c r="G157" s="21">
        <f>(F157/5.83)*E157</f>
        <v>0.24407547169811319</v>
      </c>
      <c r="H157" s="177">
        <f>SUM(G157:G171)</f>
        <v>2.5011355060034308</v>
      </c>
    </row>
    <row r="158" spans="2:8" ht="14.5" customHeight="1" x14ac:dyDescent="0.35">
      <c r="B158" s="18">
        <v>2</v>
      </c>
      <c r="C158" s="78" t="s">
        <v>3507</v>
      </c>
      <c r="D158" s="61" t="s">
        <v>3510</v>
      </c>
      <c r="E158" s="62">
        <v>1.2</v>
      </c>
      <c r="F158" s="77">
        <v>1.92</v>
      </c>
      <c r="G158" s="21">
        <f t="shared" ref="G158:G171" si="11">(F158/5.83)*E158</f>
        <v>0.39519725557461399</v>
      </c>
      <c r="H158" s="178"/>
    </row>
    <row r="159" spans="2:8" ht="14.5" customHeight="1" x14ac:dyDescent="0.35">
      <c r="B159" s="18">
        <v>3</v>
      </c>
      <c r="C159" s="78" t="s">
        <v>821</v>
      </c>
      <c r="D159" s="61" t="s">
        <v>822</v>
      </c>
      <c r="E159" s="62">
        <v>1.7270000000000001</v>
      </c>
      <c r="F159" s="77">
        <v>2.08</v>
      </c>
      <c r="G159" s="21">
        <f t="shared" si="11"/>
        <v>0.61615094339622645</v>
      </c>
      <c r="H159" s="178"/>
    </row>
    <row r="160" spans="2:8" ht="14.5" customHeight="1" x14ac:dyDescent="0.35">
      <c r="B160" s="18">
        <v>4</v>
      </c>
      <c r="C160" s="78" t="s">
        <v>3508</v>
      </c>
      <c r="D160" s="61" t="s">
        <v>2634</v>
      </c>
      <c r="E160" s="62">
        <v>2.0750000000000002</v>
      </c>
      <c r="F160" s="77">
        <v>3.5</v>
      </c>
      <c r="G160" s="21">
        <f t="shared" si="11"/>
        <v>1.2457118353344769</v>
      </c>
      <c r="H160" s="178"/>
    </row>
    <row r="161" spans="2:8" ht="14.5" customHeight="1" x14ac:dyDescent="0.35">
      <c r="B161" s="18">
        <v>5</v>
      </c>
      <c r="C161" s="43" t="s">
        <v>3436</v>
      </c>
      <c r="D161" s="61" t="s">
        <v>3437</v>
      </c>
      <c r="E161" s="62">
        <v>100</v>
      </c>
      <c r="F161" s="77">
        <v>0</v>
      </c>
      <c r="G161" s="21">
        <f t="shared" si="11"/>
        <v>0</v>
      </c>
      <c r="H161" s="178"/>
    </row>
    <row r="162" spans="2:8" ht="14.5" customHeight="1" x14ac:dyDescent="0.35">
      <c r="B162" s="18">
        <v>6</v>
      </c>
      <c r="C162" s="43"/>
      <c r="D162" s="61"/>
      <c r="E162" s="62"/>
      <c r="F162" s="43"/>
      <c r="G162" s="21">
        <f t="shared" si="11"/>
        <v>0</v>
      </c>
      <c r="H162" s="178"/>
    </row>
    <row r="163" spans="2:8" ht="14.5" customHeight="1" x14ac:dyDescent="0.35">
      <c r="B163" s="18">
        <v>7</v>
      </c>
      <c r="C163" s="43"/>
      <c r="D163" s="61"/>
      <c r="E163" s="62"/>
      <c r="F163" s="43"/>
      <c r="G163" s="21">
        <f t="shared" si="11"/>
        <v>0</v>
      </c>
      <c r="H163" s="178"/>
    </row>
    <row r="164" spans="2:8" ht="14.5" customHeight="1" x14ac:dyDescent="0.35">
      <c r="B164" s="18">
        <v>8</v>
      </c>
      <c r="C164" s="43"/>
      <c r="D164" s="61"/>
      <c r="E164" s="62"/>
      <c r="F164" s="43"/>
      <c r="G164" s="21">
        <f t="shared" si="11"/>
        <v>0</v>
      </c>
      <c r="H164" s="178"/>
    </row>
    <row r="165" spans="2:8" ht="14.5" customHeight="1" x14ac:dyDescent="0.35">
      <c r="B165" s="18">
        <v>9</v>
      </c>
      <c r="C165" s="43"/>
      <c r="D165" s="61"/>
      <c r="E165" s="62"/>
      <c r="F165" s="43"/>
      <c r="G165" s="21">
        <f t="shared" si="11"/>
        <v>0</v>
      </c>
      <c r="H165" s="178"/>
    </row>
    <row r="166" spans="2:8" ht="14.5" customHeight="1" x14ac:dyDescent="0.35">
      <c r="B166" s="18">
        <v>10</v>
      </c>
      <c r="C166" s="43"/>
      <c r="D166" s="61"/>
      <c r="E166" s="62"/>
      <c r="F166" s="43"/>
      <c r="G166" s="21">
        <f t="shared" si="11"/>
        <v>0</v>
      </c>
      <c r="H166" s="178"/>
    </row>
    <row r="167" spans="2:8" ht="14.5" customHeight="1" x14ac:dyDescent="0.35">
      <c r="B167" s="18">
        <v>11</v>
      </c>
      <c r="C167" s="43"/>
      <c r="D167" s="61"/>
      <c r="E167" s="62"/>
      <c r="F167" s="43"/>
      <c r="G167" s="21">
        <f t="shared" si="11"/>
        <v>0</v>
      </c>
      <c r="H167" s="178"/>
    </row>
    <row r="168" spans="2:8" ht="14.5" customHeight="1" x14ac:dyDescent="0.35">
      <c r="B168" s="18">
        <v>12</v>
      </c>
      <c r="C168" s="43"/>
      <c r="D168" s="61"/>
      <c r="E168" s="62"/>
      <c r="F168" s="43"/>
      <c r="G168" s="21">
        <f t="shared" si="11"/>
        <v>0</v>
      </c>
      <c r="H168" s="178"/>
    </row>
    <row r="169" spans="2:8" ht="14.5" customHeight="1" x14ac:dyDescent="0.35">
      <c r="B169" s="18">
        <v>13</v>
      </c>
      <c r="C169" s="43"/>
      <c r="D169" s="61"/>
      <c r="E169" s="62"/>
      <c r="F169" s="43"/>
      <c r="G169" s="21">
        <f t="shared" si="11"/>
        <v>0</v>
      </c>
      <c r="H169" s="178"/>
    </row>
    <row r="170" spans="2:8" ht="14.5" customHeight="1" x14ac:dyDescent="0.35">
      <c r="B170" s="18">
        <v>14</v>
      </c>
      <c r="C170" s="43"/>
      <c r="D170" s="61"/>
      <c r="E170" s="62"/>
      <c r="F170" s="43"/>
      <c r="G170" s="21">
        <f t="shared" si="11"/>
        <v>0</v>
      </c>
      <c r="H170" s="178"/>
    </row>
    <row r="171" spans="2:8" ht="14.5" customHeight="1" x14ac:dyDescent="0.35">
      <c r="B171" s="18">
        <v>15</v>
      </c>
      <c r="C171" s="43"/>
      <c r="D171" s="61"/>
      <c r="E171" s="62"/>
      <c r="F171" s="43"/>
      <c r="G171" s="21">
        <f t="shared" si="11"/>
        <v>0</v>
      </c>
      <c r="H171" s="179"/>
    </row>
    <row r="172" spans="2:8" x14ac:dyDescent="0.35">
      <c r="B172" s="172" t="str">
        <f>C16</f>
        <v>Sol. S4</v>
      </c>
      <c r="C172" s="173"/>
      <c r="D172" s="173"/>
      <c r="E172" s="173"/>
      <c r="F172" s="173"/>
      <c r="G172" s="173"/>
      <c r="H172" s="174"/>
    </row>
    <row r="173" spans="2:8" ht="43.5" x14ac:dyDescent="0.35">
      <c r="B173" s="18"/>
      <c r="C173" s="18" t="s">
        <v>1</v>
      </c>
      <c r="D173" s="53" t="s">
        <v>2</v>
      </c>
      <c r="E173" s="18" t="s">
        <v>3434</v>
      </c>
      <c r="F173" s="18" t="s">
        <v>3418</v>
      </c>
      <c r="G173" s="18" t="s">
        <v>3</v>
      </c>
      <c r="H173" s="75" t="s">
        <v>4</v>
      </c>
    </row>
    <row r="174" spans="2:8" ht="14.5" customHeight="1" x14ac:dyDescent="0.35">
      <c r="B174" s="18">
        <v>1</v>
      </c>
      <c r="C174" s="78" t="s">
        <v>3506</v>
      </c>
      <c r="D174" s="61" t="s">
        <v>3509</v>
      </c>
      <c r="E174" s="62">
        <v>0.46200000000000002</v>
      </c>
      <c r="F174" s="77">
        <v>3.63</v>
      </c>
      <c r="G174" s="21">
        <f>(F174/5.83)*E174</f>
        <v>0.28766037735849059</v>
      </c>
      <c r="H174" s="177">
        <f>SUM(G174:G188)</f>
        <v>4.3737547169811313</v>
      </c>
    </row>
    <row r="175" spans="2:8" ht="14.5" customHeight="1" x14ac:dyDescent="0.35">
      <c r="B175" s="18">
        <v>2</v>
      </c>
      <c r="C175" s="78" t="s">
        <v>3507</v>
      </c>
      <c r="D175" s="61" t="s">
        <v>3510</v>
      </c>
      <c r="E175" s="62">
        <v>1.304</v>
      </c>
      <c r="F175" s="77">
        <v>1.92</v>
      </c>
      <c r="G175" s="21">
        <f t="shared" ref="G175:G188" si="12">(F175/5.83)*E175</f>
        <v>0.42944768439108061</v>
      </c>
      <c r="H175" s="178"/>
    </row>
    <row r="176" spans="2:8" ht="14.5" customHeight="1" x14ac:dyDescent="0.35">
      <c r="B176" s="18">
        <v>3</v>
      </c>
      <c r="C176" s="78" t="s">
        <v>735</v>
      </c>
      <c r="D176" s="61" t="s">
        <v>736</v>
      </c>
      <c r="E176" s="62">
        <v>6.7249999999999996</v>
      </c>
      <c r="F176" s="77">
        <v>3.17</v>
      </c>
      <c r="G176" s="21">
        <f t="shared" si="12"/>
        <v>3.6566466552315604</v>
      </c>
      <c r="H176" s="178"/>
    </row>
    <row r="177" spans="2:8" ht="14.5" customHeight="1" x14ac:dyDescent="0.35">
      <c r="B177" s="18">
        <v>4</v>
      </c>
      <c r="C177" s="78" t="s">
        <v>3436</v>
      </c>
      <c r="D177" s="61" t="s">
        <v>3437</v>
      </c>
      <c r="E177" s="62">
        <v>150</v>
      </c>
      <c r="F177" s="77">
        <v>0</v>
      </c>
      <c r="G177" s="21">
        <f t="shared" si="12"/>
        <v>0</v>
      </c>
      <c r="H177" s="178"/>
    </row>
    <row r="178" spans="2:8" ht="14.5" customHeight="1" x14ac:dyDescent="0.35">
      <c r="B178" s="18">
        <v>5</v>
      </c>
      <c r="C178" s="43"/>
      <c r="D178" s="61"/>
      <c r="E178" s="62"/>
      <c r="F178" s="43"/>
      <c r="G178" s="21">
        <f t="shared" si="12"/>
        <v>0</v>
      </c>
      <c r="H178" s="178"/>
    </row>
    <row r="179" spans="2:8" ht="14.5" customHeight="1" x14ac:dyDescent="0.35">
      <c r="B179" s="18">
        <v>6</v>
      </c>
      <c r="C179" s="43"/>
      <c r="D179" s="61"/>
      <c r="E179" s="62"/>
      <c r="F179" s="43"/>
      <c r="G179" s="21">
        <f t="shared" si="12"/>
        <v>0</v>
      </c>
      <c r="H179" s="178"/>
    </row>
    <row r="180" spans="2:8" ht="14.5" customHeight="1" x14ac:dyDescent="0.35">
      <c r="B180" s="18">
        <v>7</v>
      </c>
      <c r="C180" s="43"/>
      <c r="D180" s="61"/>
      <c r="E180" s="62"/>
      <c r="F180" s="43"/>
      <c r="G180" s="21">
        <f t="shared" si="12"/>
        <v>0</v>
      </c>
      <c r="H180" s="178"/>
    </row>
    <row r="181" spans="2:8" ht="14.5" customHeight="1" x14ac:dyDescent="0.35">
      <c r="B181" s="18">
        <v>8</v>
      </c>
      <c r="C181" s="43"/>
      <c r="D181" s="61"/>
      <c r="E181" s="62"/>
      <c r="F181" s="43"/>
      <c r="G181" s="21">
        <f t="shared" si="12"/>
        <v>0</v>
      </c>
      <c r="H181" s="178"/>
    </row>
    <row r="182" spans="2:8" ht="14.5" customHeight="1" x14ac:dyDescent="0.35">
      <c r="B182" s="18">
        <v>9</v>
      </c>
      <c r="C182" s="43"/>
      <c r="D182" s="61"/>
      <c r="E182" s="62"/>
      <c r="F182" s="43"/>
      <c r="G182" s="21">
        <f t="shared" si="12"/>
        <v>0</v>
      </c>
      <c r="H182" s="178"/>
    </row>
    <row r="183" spans="2:8" ht="14.5" customHeight="1" x14ac:dyDescent="0.35">
      <c r="B183" s="18">
        <v>10</v>
      </c>
      <c r="C183" s="43"/>
      <c r="D183" s="61"/>
      <c r="E183" s="62"/>
      <c r="F183" s="43"/>
      <c r="G183" s="21">
        <f t="shared" si="12"/>
        <v>0</v>
      </c>
      <c r="H183" s="178"/>
    </row>
    <row r="184" spans="2:8" ht="14.5" customHeight="1" x14ac:dyDescent="0.35">
      <c r="B184" s="18">
        <v>11</v>
      </c>
      <c r="C184" s="43"/>
      <c r="D184" s="61"/>
      <c r="E184" s="62"/>
      <c r="F184" s="43"/>
      <c r="G184" s="21">
        <f t="shared" si="12"/>
        <v>0</v>
      </c>
      <c r="H184" s="178"/>
    </row>
    <row r="185" spans="2:8" ht="14.5" customHeight="1" x14ac:dyDescent="0.35">
      <c r="B185" s="18">
        <v>12</v>
      </c>
      <c r="C185" s="43"/>
      <c r="D185" s="61"/>
      <c r="E185" s="62"/>
      <c r="F185" s="43"/>
      <c r="G185" s="21">
        <f t="shared" si="12"/>
        <v>0</v>
      </c>
      <c r="H185" s="178"/>
    </row>
    <row r="186" spans="2:8" ht="14.5" customHeight="1" x14ac:dyDescent="0.35">
      <c r="B186" s="18">
        <v>13</v>
      </c>
      <c r="C186" s="43"/>
      <c r="D186" s="61"/>
      <c r="E186" s="62"/>
      <c r="F186" s="43"/>
      <c r="G186" s="21">
        <f t="shared" si="12"/>
        <v>0</v>
      </c>
      <c r="H186" s="178"/>
    </row>
    <row r="187" spans="2:8" ht="14.5" customHeight="1" x14ac:dyDescent="0.35">
      <c r="B187" s="18">
        <v>14</v>
      </c>
      <c r="C187" s="43"/>
      <c r="D187" s="61"/>
      <c r="E187" s="62"/>
      <c r="F187" s="43"/>
      <c r="G187" s="21">
        <f t="shared" si="12"/>
        <v>0</v>
      </c>
      <c r="H187" s="178"/>
    </row>
    <row r="188" spans="2:8" ht="14.5" customHeight="1" x14ac:dyDescent="0.35">
      <c r="B188" s="18">
        <v>15</v>
      </c>
      <c r="C188" s="43"/>
      <c r="D188" s="61"/>
      <c r="E188" s="62"/>
      <c r="F188" s="43"/>
      <c r="G188" s="21">
        <f t="shared" si="12"/>
        <v>0</v>
      </c>
      <c r="H188" s="179"/>
    </row>
  </sheetData>
  <mergeCells count="249">
    <mergeCell ref="H174:H188"/>
    <mergeCell ref="H123:H137"/>
    <mergeCell ref="B138:H138"/>
    <mergeCell ref="H140:H154"/>
    <mergeCell ref="B155:H155"/>
    <mergeCell ref="H157:H171"/>
    <mergeCell ref="B172:H172"/>
    <mergeCell ref="H72:H86"/>
    <mergeCell ref="B87:H87"/>
    <mergeCell ref="H89:H103"/>
    <mergeCell ref="B104:H104"/>
    <mergeCell ref="H106:H120"/>
    <mergeCell ref="B121:H121"/>
    <mergeCell ref="B70:H70"/>
    <mergeCell ref="K64:N64"/>
    <mergeCell ref="P64:S64"/>
    <mergeCell ref="U64:X64"/>
    <mergeCell ref="Z64:AC64"/>
    <mergeCell ref="AE64:AH64"/>
    <mergeCell ref="K65:N65"/>
    <mergeCell ref="P65:S65"/>
    <mergeCell ref="U65:X65"/>
    <mergeCell ref="Z65:AC65"/>
    <mergeCell ref="AE65:AH65"/>
    <mergeCell ref="AH62:AH63"/>
    <mergeCell ref="L63:M63"/>
    <mergeCell ref="Q63:R63"/>
    <mergeCell ref="V63:W63"/>
    <mergeCell ref="AA63:AB63"/>
    <mergeCell ref="AF63:AG63"/>
    <mergeCell ref="K66:N66"/>
    <mergeCell ref="P66:S66"/>
    <mergeCell ref="U66:X66"/>
    <mergeCell ref="Z66:AC66"/>
    <mergeCell ref="AE66:AH66"/>
    <mergeCell ref="L61:M61"/>
    <mergeCell ref="Q61:R61"/>
    <mergeCell ref="V61:W61"/>
    <mergeCell ref="AA61:AB61"/>
    <mergeCell ref="AF61:AG61"/>
    <mergeCell ref="L62:M62"/>
    <mergeCell ref="N62:N63"/>
    <mergeCell ref="Q62:R62"/>
    <mergeCell ref="S62:S63"/>
    <mergeCell ref="V62:W62"/>
    <mergeCell ref="X62:X63"/>
    <mergeCell ref="AA62:AB62"/>
    <mergeCell ref="AC62:AC63"/>
    <mergeCell ref="AF62:AG62"/>
    <mergeCell ref="K60:N60"/>
    <mergeCell ref="P60:S60"/>
    <mergeCell ref="U60:X60"/>
    <mergeCell ref="Z60:AC60"/>
    <mergeCell ref="AE60:AH60"/>
    <mergeCell ref="AC56:AC59"/>
    <mergeCell ref="AE56:AE59"/>
    <mergeCell ref="AH56:AH59"/>
    <mergeCell ref="L57:M57"/>
    <mergeCell ref="Q57:R57"/>
    <mergeCell ref="V57:W57"/>
    <mergeCell ref="AA57:AB57"/>
    <mergeCell ref="AF57:AG57"/>
    <mergeCell ref="L58:M59"/>
    <mergeCell ref="Q58:R59"/>
    <mergeCell ref="N56:N59"/>
    <mergeCell ref="P56:P59"/>
    <mergeCell ref="S56:S59"/>
    <mergeCell ref="U56:U59"/>
    <mergeCell ref="X56:X59"/>
    <mergeCell ref="Z56:Z59"/>
    <mergeCell ref="V58:W59"/>
    <mergeCell ref="AE54:AE55"/>
    <mergeCell ref="AF54:AG54"/>
    <mergeCell ref="AH54:AH55"/>
    <mergeCell ref="H55:H69"/>
    <mergeCell ref="L55:M56"/>
    <mergeCell ref="Q55:R56"/>
    <mergeCell ref="V55:W56"/>
    <mergeCell ref="AA55:AB56"/>
    <mergeCell ref="AF55:AG56"/>
    <mergeCell ref="K56:K59"/>
    <mergeCell ref="U54:U55"/>
    <mergeCell ref="V54:W54"/>
    <mergeCell ref="X54:X55"/>
    <mergeCell ref="Z54:Z55"/>
    <mergeCell ref="AA54:AB54"/>
    <mergeCell ref="AC54:AC55"/>
    <mergeCell ref="K54:K55"/>
    <mergeCell ref="L54:M54"/>
    <mergeCell ref="N54:N55"/>
    <mergeCell ref="P54:P55"/>
    <mergeCell ref="Q54:R54"/>
    <mergeCell ref="S54:S55"/>
    <mergeCell ref="AA58:AB59"/>
    <mergeCell ref="AF58:AG59"/>
    <mergeCell ref="Z52:AA53"/>
    <mergeCell ref="AB52:AC53"/>
    <mergeCell ref="AE52:AF53"/>
    <mergeCell ref="AG52:AH53"/>
    <mergeCell ref="B53:H53"/>
    <mergeCell ref="W51:X51"/>
    <mergeCell ref="Z51:AA51"/>
    <mergeCell ref="AB51:AC51"/>
    <mergeCell ref="AE51:AF51"/>
    <mergeCell ref="AG51:AH51"/>
    <mergeCell ref="K52:L53"/>
    <mergeCell ref="M52:N53"/>
    <mergeCell ref="P52:Q53"/>
    <mergeCell ref="R52:S53"/>
    <mergeCell ref="U52:V53"/>
    <mergeCell ref="Z49:AC49"/>
    <mergeCell ref="AE49:AH49"/>
    <mergeCell ref="K50:N50"/>
    <mergeCell ref="P50:S50"/>
    <mergeCell ref="U50:X50"/>
    <mergeCell ref="Z50:AC50"/>
    <mergeCell ref="AE50:AH50"/>
    <mergeCell ref="K51:L51"/>
    <mergeCell ref="M51:N51"/>
    <mergeCell ref="P51:Q51"/>
    <mergeCell ref="R51:S51"/>
    <mergeCell ref="U51:V51"/>
    <mergeCell ref="Z44:AC44"/>
    <mergeCell ref="AE44:AH44"/>
    <mergeCell ref="K45:N45"/>
    <mergeCell ref="P45:S45"/>
    <mergeCell ref="U45:X45"/>
    <mergeCell ref="Z45:AC45"/>
    <mergeCell ref="AE45:AH45"/>
    <mergeCell ref="K46:N46"/>
    <mergeCell ref="P46:S46"/>
    <mergeCell ref="U46:X46"/>
    <mergeCell ref="Z46:AC46"/>
    <mergeCell ref="AE46:AH46"/>
    <mergeCell ref="AC42:AC43"/>
    <mergeCell ref="AF42:AG42"/>
    <mergeCell ref="AH42:AH43"/>
    <mergeCell ref="L43:M43"/>
    <mergeCell ref="Q43:R43"/>
    <mergeCell ref="V43:W43"/>
    <mergeCell ref="AA43:AB43"/>
    <mergeCell ref="AF43:AG43"/>
    <mergeCell ref="V41:W41"/>
    <mergeCell ref="AA41:AB41"/>
    <mergeCell ref="AF41:AG41"/>
    <mergeCell ref="L42:M42"/>
    <mergeCell ref="N42:N43"/>
    <mergeCell ref="Q42:R42"/>
    <mergeCell ref="S42:S43"/>
    <mergeCell ref="V42:W42"/>
    <mergeCell ref="X42:X43"/>
    <mergeCell ref="AA42:AB42"/>
    <mergeCell ref="Z40:AC40"/>
    <mergeCell ref="AE40:AH40"/>
    <mergeCell ref="Z36:Z39"/>
    <mergeCell ref="AC36:AC39"/>
    <mergeCell ref="AE36:AE39"/>
    <mergeCell ref="AH36:AH39"/>
    <mergeCell ref="L37:M37"/>
    <mergeCell ref="Q37:R37"/>
    <mergeCell ref="V37:W37"/>
    <mergeCell ref="AA37:AB37"/>
    <mergeCell ref="AF37:AG37"/>
    <mergeCell ref="L38:M39"/>
    <mergeCell ref="B36:H36"/>
    <mergeCell ref="K36:K39"/>
    <mergeCell ref="N36:N39"/>
    <mergeCell ref="P36:P39"/>
    <mergeCell ref="S36:S39"/>
    <mergeCell ref="U36:U39"/>
    <mergeCell ref="H38:H52"/>
    <mergeCell ref="Q38:R39"/>
    <mergeCell ref="L41:M41"/>
    <mergeCell ref="Q41:R41"/>
    <mergeCell ref="K40:N40"/>
    <mergeCell ref="P40:S40"/>
    <mergeCell ref="U40:X40"/>
    <mergeCell ref="K44:N44"/>
    <mergeCell ref="P44:S44"/>
    <mergeCell ref="U44:X44"/>
    <mergeCell ref="K49:N49"/>
    <mergeCell ref="P49:S49"/>
    <mergeCell ref="U49:X49"/>
    <mergeCell ref="W52:X53"/>
    <mergeCell ref="K34:K35"/>
    <mergeCell ref="L34:M34"/>
    <mergeCell ref="N34:N35"/>
    <mergeCell ref="P34:P35"/>
    <mergeCell ref="Q34:R34"/>
    <mergeCell ref="AC34:AC35"/>
    <mergeCell ref="AE34:AE35"/>
    <mergeCell ref="AF34:AG34"/>
    <mergeCell ref="AH34:AH35"/>
    <mergeCell ref="L35:M36"/>
    <mergeCell ref="Q35:R36"/>
    <mergeCell ref="V35:W36"/>
    <mergeCell ref="AA35:AB36"/>
    <mergeCell ref="AF35:AG36"/>
    <mergeCell ref="X36:X39"/>
    <mergeCell ref="S34:S35"/>
    <mergeCell ref="U34:U35"/>
    <mergeCell ref="V34:W34"/>
    <mergeCell ref="X34:X35"/>
    <mergeCell ref="Z34:Z35"/>
    <mergeCell ref="AA34:AB34"/>
    <mergeCell ref="V38:W39"/>
    <mergeCell ref="AA38:AB39"/>
    <mergeCell ref="AF38:AG39"/>
    <mergeCell ref="R31:S31"/>
    <mergeCell ref="U31:V31"/>
    <mergeCell ref="W31:X31"/>
    <mergeCell ref="Z31:AA31"/>
    <mergeCell ref="AB31:AC31"/>
    <mergeCell ref="AE31:AF31"/>
    <mergeCell ref="AG31:AH31"/>
    <mergeCell ref="K32:L33"/>
    <mergeCell ref="M32:N33"/>
    <mergeCell ref="P32:Q33"/>
    <mergeCell ref="R32:S33"/>
    <mergeCell ref="U32:V33"/>
    <mergeCell ref="W32:X33"/>
    <mergeCell ref="Z32:AA33"/>
    <mergeCell ref="AB32:AC33"/>
    <mergeCell ref="AE32:AF33"/>
    <mergeCell ref="AG32:AH33"/>
    <mergeCell ref="J25:K25"/>
    <mergeCell ref="K29:N29"/>
    <mergeCell ref="P29:S29"/>
    <mergeCell ref="U29:X29"/>
    <mergeCell ref="Z29:AC29"/>
    <mergeCell ref="AE29:AH29"/>
    <mergeCell ref="A1:B1"/>
    <mergeCell ref="B6:C6"/>
    <mergeCell ref="B18:H18"/>
    <mergeCell ref="B19:H19"/>
    <mergeCell ref="J20:K20"/>
    <mergeCell ref="H21:H35"/>
    <mergeCell ref="J21:K21"/>
    <mergeCell ref="J22:K22"/>
    <mergeCell ref="J23:K23"/>
    <mergeCell ref="J24:K24"/>
    <mergeCell ref="K30:N30"/>
    <mergeCell ref="P30:S30"/>
    <mergeCell ref="U30:X30"/>
    <mergeCell ref="Z30:AC30"/>
    <mergeCell ref="AE30:AH30"/>
    <mergeCell ref="K31:L31"/>
    <mergeCell ref="M31:N31"/>
    <mergeCell ref="P31:Q31"/>
  </mergeCells>
  <conditionalFormatting sqref="K32 M32">
    <cfRule type="dataBar" priority="147">
      <dataBar>
        <cfvo type="num" val="0"/>
        <cfvo type="num" val="100"/>
        <color rgb="FFFF0000"/>
      </dataBar>
      <extLst>
        <ext xmlns:x14="http://schemas.microsoft.com/office/spreadsheetml/2009/9/main" uri="{B025F937-C7B1-47D3-B67F-A62EFF666E3E}">
          <x14:id>{A867F96A-054A-4060-B868-827BCB26DA45}</x14:id>
        </ext>
      </extLst>
    </cfRule>
    <cfRule type="dataBar" priority="149">
      <dataBar>
        <cfvo type="min"/>
        <cfvo type="max"/>
        <color rgb="FFFF555A"/>
      </dataBar>
      <extLst>
        <ext xmlns:x14="http://schemas.microsoft.com/office/spreadsheetml/2009/9/main" uri="{B025F937-C7B1-47D3-B67F-A62EFF666E3E}">
          <x14:id>{D9A763C8-07E5-40B4-A495-98B4A18FDF28}</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{FC03F0C9-38E0-4F16-A702-EE8A16F8FC10}</x14:id>
        </ext>
      </extLst>
    </cfRule>
  </conditionalFormatting>
  <conditionalFormatting sqref="K45">
    <cfRule type="containsText" dxfId="19" priority="138" operator="containsText" text="seems most">
      <formula>NOT(ISERROR(SEARCH("seems most",K45)))</formula>
    </cfRule>
  </conditionalFormatting>
  <conditionalFormatting sqref="K46">
    <cfRule type="containsText" dxfId="1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{D5191157-F3C3-419C-87A5-7B5F65EABDD9}</x14:id>
        </ext>
      </extLst>
    </cfRule>
    <cfRule type="dataBar" priority="72">
      <dataBar>
        <cfvo type="num" val="0"/>
        <cfvo type="num" val="100"/>
        <color rgb="FFFF0000"/>
      </dataBar>
      <extLst>
        <ext xmlns:x14="http://schemas.microsoft.com/office/spreadsheetml/2009/9/main" uri="{B025F937-C7B1-47D3-B67F-A62EFF666E3E}">
          <x14:id>{7D9CDF21-C834-41A6-A0DF-8972E1828D0F}</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{71C67BCA-683A-422B-9BB6-DBBAC4EDE388}</x14:id>
        </ext>
      </extLst>
    </cfRule>
  </conditionalFormatting>
  <conditionalFormatting sqref="K65">
    <cfRule type="containsText" dxfId="17" priority="63" operator="containsText" text="seems most">
      <formula>NOT(ISERROR(SEARCH("seems most",K65)))</formula>
    </cfRule>
  </conditionalFormatting>
  <conditionalFormatting sqref="K66">
    <cfRule type="containsText" dxfId="1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{08DBD536-6EF9-4721-A66C-08BA07D744AC}</x14:id>
        </ext>
      </extLst>
    </cfRule>
    <cfRule type="dataBar" priority="148">
      <dataBar>
        <cfvo type="min"/>
        <cfvo type="max"/>
        <color rgb="FF63C384"/>
      </dataBar>
      <extLst>
        <ext xmlns:x14="http://schemas.microsoft.com/office/spreadsheetml/2009/9/main" uri="{B025F937-C7B1-47D3-B67F-A62EFF666E3E}">
          <x14:id>{C43C962E-571A-4DEB-8143-48D8AD0EF62F}</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{2EB0602E-1AA0-4C28-80E7-A774DCB41A83}</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{5AD56AF1-5139-4A34-A578-2182F8231D7A}</x14:id>
        </ext>
      </extLst>
    </cfRule>
    <cfRule type="dataBar" priority="142">
      <dataBar>
        <cfvo type="num" val="0"/>
        <cfvo type="num" val="100"/>
        <color rgb="FFFF0000"/>
      </dataBar>
      <extLst>
        <ext xmlns:x14="http://schemas.microsoft.com/office/spreadsheetml/2009/9/main" uri="{B025F937-C7B1-47D3-B67F-A62EFF666E3E}">
          <x14:id>{C7E8299A-D6D9-40C8-B782-82717DB1AAD8}</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{45D5F928-879A-4FFE-929D-924847494F71}</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{D33BE2BF-93D3-4952-97BC-EF151BD3D803}</x14:id>
        </ext>
      </extLst>
    </cfRule>
  </conditionalFormatting>
  <conditionalFormatting sqref="L55">
    <cfRule type="dataBar" priority="73">
      <dataBar>
        <cfvo type="min"/>
        <cfvo type="max"/>
        <color rgb="FF63C384"/>
      </dataBar>
      <extLst>
        <ext xmlns:x14="http://schemas.microsoft.com/office/spreadsheetml/2009/9/main" uri="{B025F937-C7B1-47D3-B67F-A62EFF666E3E}">
          <x14:id>{691A9A49-2961-4697-8340-F27B1EE3AF3B}</x14:id>
        </ext>
      </extLst>
    </cfRule>
    <cfRule type="dataBar" priority="71">
      <dataBar>
        <cfvo type="num" val="0"/>
        <cfvo type="num" val="100"/>
        <color rgb="FF00FF00"/>
      </dataBar>
      <extLst>
        <ext xmlns:x14="http://schemas.microsoft.com/office/spreadsheetml/2009/9/main" uri="{B025F937-C7B1-47D3-B67F-A62EFF666E3E}">
          <x14:id>{4DF31805-1DC1-4B38-9E13-5D7F5708635C}</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{E5184B2C-9425-4FF0-9582-3F84E7FAD25F}</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{60C1C3C3-2BF6-4724-97C8-73D22C6BAD83}</x14:id>
        </ext>
      </extLst>
    </cfRule>
    <cfRule type="dataBar" priority="67">
      <dataBar>
        <cfvo type="num" val="0"/>
        <cfvo type="num" val="100"/>
        <color rgb="FFFF0000"/>
      </dataBar>
      <extLst>
        <ext xmlns:x14="http://schemas.microsoft.com/office/spreadsheetml/2009/9/main" uri="{B025F937-C7B1-47D3-B67F-A62EFF666E3E}">
          <x14:id>{566C7B3E-EF54-40C8-A70F-F42FBE403A2A}</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{EF5C06FA-6F77-4077-B4D3-DA0E8F516DD8}</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{C140C950-EEFD-42C4-9C75-FD5C074A4193}</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{7027DCE7-B5DF-41CE-8EB6-211745077781}</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{B72312D3-6C63-4B7E-8688-3450931CFB6F}</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{5B9768DA-A79E-4BCF-B853-CFB5CC1D5BFE}</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{57241F6C-5DEF-4ABC-A15C-A6D6903F8D0D}</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{AD08FF72-053E-41B6-B4BA-512E0C54BB6E}</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{6BE20498-D333-4A9B-B077-C22D14BB09EE}</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{5746A8F1-B2F4-474F-9845-EE10F3BB11FC}</x14:id>
        </ext>
      </extLst>
    </cfRule>
    <cfRule type="dataBar" priority="132">
      <dataBar>
        <cfvo type="num" val="0"/>
        <cfvo type="num" val="100"/>
        <color rgb="FFFF0000"/>
      </dataBar>
      <extLst>
        <ext xmlns:x14="http://schemas.microsoft.com/office/spreadsheetml/2009/9/main" uri="{B025F937-C7B1-47D3-B67F-A62EFF666E3E}">
          <x14:id>{AF11478D-6D95-4E0F-887D-4B52FB79C99F}</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{B07BB9B2-9F1E-457C-8120-B9FCAB77C062}</x14:id>
        </ext>
      </extLst>
    </cfRule>
  </conditionalFormatting>
  <conditionalFormatting sqref="P45">
    <cfRule type="containsText" dxfId="15" priority="123" operator="containsText" text="seems most">
      <formula>NOT(ISERROR(SEARCH("seems most",P45)))</formula>
    </cfRule>
  </conditionalFormatting>
  <conditionalFormatting sqref="P46">
    <cfRule type="containsText" dxfId="1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{168ED7D8-5FE5-42F7-B3DA-5C16A2226CD1}</x14:id>
        </ext>
      </extLst>
    </cfRule>
    <cfRule type="dataBar" priority="59">
      <dataBar>
        <cfvo type="min"/>
        <cfvo type="max"/>
        <color rgb="FFFF555A"/>
      </dataBar>
      <extLst>
        <ext xmlns:x14="http://schemas.microsoft.com/office/spreadsheetml/2009/9/main" uri="{B025F937-C7B1-47D3-B67F-A62EFF666E3E}">
          <x14:id>{28CFB369-2F7B-4A7B-97C4-687D7146633C}</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{91508BCC-E8CA-481E-8D00-064556242B37}</x14:id>
        </ext>
      </extLst>
    </cfRule>
  </conditionalFormatting>
  <conditionalFormatting sqref="P65">
    <cfRule type="containsText" dxfId="13" priority="48" operator="containsText" text="seems most">
      <formula>NOT(ISERROR(SEARCH("seems most",P65)))</formula>
    </cfRule>
  </conditionalFormatting>
  <conditionalFormatting sqref="P66">
    <cfRule type="containsText" dxfId="1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{809C2D7E-310E-4BFB-9204-2AD6A8B2B80D}</x14:id>
        </ext>
      </extLst>
    </cfRule>
    <cfRule type="dataBar" priority="131">
      <dataBar>
        <cfvo type="num" val="0"/>
        <cfvo type="num" val="100"/>
        <color rgb="FF00FF00"/>
      </dataBar>
      <extLst>
        <ext xmlns:x14="http://schemas.microsoft.com/office/spreadsheetml/2009/9/main" uri="{B025F937-C7B1-47D3-B67F-A62EFF666E3E}">
          <x14:id>{65BAB3BD-3EE0-4469-B5A1-D3038F1A9135}</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{7068FD2B-8C6A-4652-B2C9-6D1817694C0D}</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{EDB55CB5-A113-471A-90D2-984952EAC411}</x14:id>
        </ext>
      </extLst>
    </cfRule>
    <cfRule type="dataBar" priority="127">
      <dataBar>
        <cfvo type="num" val="0"/>
        <cfvo type="num" val="100"/>
        <color rgb="FFFF0000"/>
      </dataBar>
      <extLst>
        <ext xmlns:x14="http://schemas.microsoft.com/office/spreadsheetml/2009/9/main" uri="{B025F937-C7B1-47D3-B67F-A62EFF666E3E}">
          <x14:id>{C7C77AF8-F82E-4005-9EA9-6324FC484488}</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{0594D49F-F124-46F9-B4D2-505E5D05AFAD}</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{C613E6DA-6722-4D6B-B62E-F64B3B09EC44}</x14:id>
        </ext>
      </extLst>
    </cfRule>
  </conditionalFormatting>
  <conditionalFormatting sqref="Q55">
    <cfRule type="dataBar" priority="58">
      <dataBar>
        <cfvo type="min"/>
        <cfvo type="max"/>
        <color rgb="FF63C384"/>
      </dataBar>
      <extLst>
        <ext xmlns:x14="http://schemas.microsoft.com/office/spreadsheetml/2009/9/main" uri="{B025F937-C7B1-47D3-B67F-A62EFF666E3E}">
          <x14:id>{95BB664E-D75E-4CF9-9DD3-DE63D20E8F17}</x14:id>
        </ext>
      </extLst>
    </cfRule>
    <cfRule type="dataBar" priority="56">
      <dataBar>
        <cfvo type="num" val="0"/>
        <cfvo type="num" val="100"/>
        <color rgb="FF00FF00"/>
      </dataBar>
      <extLst>
        <ext xmlns:x14="http://schemas.microsoft.com/office/spreadsheetml/2009/9/main" uri="{B025F937-C7B1-47D3-B67F-A62EFF666E3E}">
          <x14:id>{82768D0C-673E-4496-923F-3EBC0E76A6D9}</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{CACD58C0-5509-49F2-9BEC-9CCA69585479}</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{D241E190-6B67-4890-B7BC-B36CA2BA7EC2}</x14:id>
        </ext>
      </extLst>
    </cfRule>
    <cfRule type="dataBar" priority="52">
      <dataBar>
        <cfvo type="num" val="0"/>
        <cfvo type="num" val="100"/>
        <color rgb="FFFF0000"/>
      </dataBar>
      <extLst>
        <ext xmlns:x14="http://schemas.microsoft.com/office/spreadsheetml/2009/9/main" uri="{B025F937-C7B1-47D3-B67F-A62EFF666E3E}">
          <x14:id>{E747C601-C358-4AD8-952A-CBB679711E3B}</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{A88557C3-D894-4C9A-A4C1-038F9009B775}</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{45B142FE-DCE7-4582-847A-53724C4177F9}</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{97D3F4AF-C832-4564-AAE5-40584DA2C39D}</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{ABE32A1F-BE96-42D7-8DA7-AE9450BD9E57}</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{3B315FE4-A20C-4FA0-BD93-A5635DEA8F51}</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{EA5F1BEA-534D-4ABB-8E2B-DE46870419B3}</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{4475EC3B-62AA-4DA0-97F0-0F0EDB61EF5C}</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{D55801C2-EBE5-4507-858F-14F56F2E2A77}</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{D64518B3-8EF1-4D5A-A665-83AD78DAA414}</x14:id>
        </ext>
      </extLst>
    </cfRule>
    <cfRule type="dataBar" priority="117">
      <dataBar>
        <cfvo type="num" val="0"/>
        <cfvo type="num" val="100"/>
        <color rgb="FFFF0000"/>
      </dataBar>
      <extLst>
        <ext xmlns:x14="http://schemas.microsoft.com/office/spreadsheetml/2009/9/main" uri="{B025F937-C7B1-47D3-B67F-A62EFF666E3E}">
          <x14:id>{F8E61234-5087-450D-9971-3EE6D7053BAC}</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{3F3354C1-17BA-43D1-906C-3E257019A569}</x14:id>
        </ext>
      </extLst>
    </cfRule>
  </conditionalFormatting>
  <conditionalFormatting sqref="U45">
    <cfRule type="containsText" dxfId="11" priority="108" operator="containsText" text="seems most">
      <formula>NOT(ISERROR(SEARCH("seems most",U45)))</formula>
    </cfRule>
  </conditionalFormatting>
  <conditionalFormatting sqref="U46">
    <cfRule type="containsText" dxfId="1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{507190BB-B610-4E64-8559-6EF1AC8E7EA6}</x14:id>
        </ext>
      </extLst>
    </cfRule>
    <cfRule type="dataBar" priority="42">
      <dataBar>
        <cfvo type="num" val="0"/>
        <cfvo type="num" val="100"/>
        <color rgb="FFFF0000"/>
      </dataBar>
      <extLst>
        <ext xmlns:x14="http://schemas.microsoft.com/office/spreadsheetml/2009/9/main" uri="{B025F937-C7B1-47D3-B67F-A62EFF666E3E}">
          <x14:id>{113C143E-5BB3-499B-A42C-A277884689CD}</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{7F06B7F3-C143-473B-9E19-275977CDCEFA}</x14:id>
        </ext>
      </extLst>
    </cfRule>
  </conditionalFormatting>
  <conditionalFormatting sqref="U65">
    <cfRule type="containsText" dxfId="9" priority="33" operator="containsText" text="seems most">
      <formula>NOT(ISERROR(SEARCH("seems most",U65)))</formula>
    </cfRule>
  </conditionalFormatting>
  <conditionalFormatting sqref="U66">
    <cfRule type="containsText" dxfId="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{A84163C6-98D4-41F1-9787-67AD3661E00C}</x14:id>
        </ext>
      </extLst>
    </cfRule>
    <cfRule type="dataBar" priority="118">
      <dataBar>
        <cfvo type="min"/>
        <cfvo type="max"/>
        <color rgb="FF63C384"/>
      </dataBar>
      <extLst>
        <ext xmlns:x14="http://schemas.microsoft.com/office/spreadsheetml/2009/9/main" uri="{B025F937-C7B1-47D3-B67F-A62EFF666E3E}">
          <x14:id>{33BDFDB0-6B6D-4D95-A911-3BB6A1595050}</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{0E33D77F-20DE-4D70-AB55-4E83AE9BD88C}</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{2CD0E8BA-D1C4-417C-B0AD-A9847F6A8AA4}</x14:id>
        </ext>
      </extLst>
    </cfRule>
    <cfRule type="dataBar" priority="112">
      <dataBar>
        <cfvo type="num" val="0"/>
        <cfvo type="num" val="100"/>
        <color rgb="FFFF0000"/>
      </dataBar>
      <extLst>
        <ext xmlns:x14="http://schemas.microsoft.com/office/spreadsheetml/2009/9/main" uri="{B025F937-C7B1-47D3-B67F-A62EFF666E3E}">
          <x14:id>{D5019159-47D1-4C2B-B790-02956A5DDBA4}</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{BD622572-3854-4FDD-B7A7-100F441A91C9}</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{8BCF90EC-A545-4BF3-B6A7-D9D2B526C8AE}</x14:id>
        </ext>
      </extLst>
    </cfRule>
  </conditionalFormatting>
  <conditionalFormatting sqref="V55">
    <cfRule type="dataBar" priority="43">
      <dataBar>
        <cfvo type="min"/>
        <cfvo type="max"/>
        <color rgb="FF63C384"/>
      </dataBar>
      <extLst>
        <ext xmlns:x14="http://schemas.microsoft.com/office/spreadsheetml/2009/9/main" uri="{B025F937-C7B1-47D3-B67F-A62EFF666E3E}">
          <x14:id>{95DA880D-CB59-408E-B5B0-088038D5D059}</x14:id>
        </ext>
      </extLst>
    </cfRule>
    <cfRule type="dataBar" priority="41">
      <dataBar>
        <cfvo type="num" val="0"/>
        <cfvo type="num" val="100"/>
        <color rgb="FF00FF00"/>
      </dataBar>
      <extLst>
        <ext xmlns:x14="http://schemas.microsoft.com/office/spreadsheetml/2009/9/main" uri="{B025F937-C7B1-47D3-B67F-A62EFF666E3E}">
          <x14:id>{1340DF92-8F4D-4B5D-B638-AAC58429DCFD}</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{FBB8748A-8661-4CDB-9E4F-BB5F0EF03B22}</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{7C2174AD-4C50-4CC7-80FA-A317E10342CF}</x14:id>
        </ext>
      </extLst>
    </cfRule>
    <cfRule type="dataBar" priority="37">
      <dataBar>
        <cfvo type="num" val="0"/>
        <cfvo type="num" val="100"/>
        <color rgb="FFFF0000"/>
      </dataBar>
      <extLst>
        <ext xmlns:x14="http://schemas.microsoft.com/office/spreadsheetml/2009/9/main" uri="{B025F937-C7B1-47D3-B67F-A62EFF666E3E}">
          <x14:id>{C61F163B-5768-4BED-85B6-D85CDA1794EE}</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{50D00FFF-E3EC-457B-A640-7D666C53B4AF}</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{22B0C5B5-C671-4DC7-A326-46C86239C145}</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{5AF00756-FA27-45D2-8B45-0D88A66B9AF6}</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{2A01126E-243A-4AE5-800F-4F8E1110241A}</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{C7E57983-07ED-447B-B397-D4242524924E}</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{D898DF59-B8B0-47A2-9671-9788DA645954}</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{BA907E0A-6E36-4E9F-A01D-2F3E3CB8210A}</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{04B31203-3550-4D89-A766-005CF0776AB5}</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{4E6BA837-1CCE-495E-A8CB-27169C10F56C}</x14:id>
        </ext>
      </extLst>
    </cfRule>
    <cfRule type="dataBar" priority="102">
      <dataBar>
        <cfvo type="num" val="0"/>
        <cfvo type="num" val="100"/>
        <color rgb="FFFF0000"/>
      </dataBar>
      <extLst>
        <ext xmlns:x14="http://schemas.microsoft.com/office/spreadsheetml/2009/9/main" uri="{B025F937-C7B1-47D3-B67F-A62EFF666E3E}">
          <x14:id>{C6A196CD-DE22-4168-AC41-6B955641D3A3}</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{B635AEC7-1456-47D6-A65F-1DE016D6EC56}</x14:id>
        </ext>
      </extLst>
    </cfRule>
  </conditionalFormatting>
  <conditionalFormatting sqref="Z45">
    <cfRule type="containsText" dxfId="7" priority="93" operator="containsText" text="seems most">
      <formula>NOT(ISERROR(SEARCH("seems most",Z45)))</formula>
    </cfRule>
  </conditionalFormatting>
  <conditionalFormatting sqref="Z46">
    <cfRule type="containsText" dxfId="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{0D3206F3-E04A-48A1-9F18-82B146288391}</x14:id>
        </ext>
      </extLst>
    </cfRule>
    <cfRule type="dataBar" priority="27">
      <dataBar>
        <cfvo type="num" val="0"/>
        <cfvo type="num" val="100"/>
        <color rgb="FFFF0000"/>
      </dataBar>
      <extLst>
        <ext xmlns:x14="http://schemas.microsoft.com/office/spreadsheetml/2009/9/main" uri="{B025F937-C7B1-47D3-B67F-A62EFF666E3E}">
          <x14:id>{56984578-748D-4FBF-B310-98DD06E541E2}</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{54A00149-9232-409F-BF61-07AC044A5D02}</x14:id>
        </ext>
      </extLst>
    </cfRule>
  </conditionalFormatting>
  <conditionalFormatting sqref="Z65">
    <cfRule type="containsText" dxfId="5" priority="18" operator="containsText" text="seems most">
      <formula>NOT(ISERROR(SEARCH("seems most",Z65)))</formula>
    </cfRule>
  </conditionalFormatting>
  <conditionalFormatting sqref="Z66">
    <cfRule type="containsText" dxfId="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{44F5261D-7CFD-4A27-BA4A-70B3EED4B5B7}</x14:id>
        </ext>
      </extLst>
    </cfRule>
    <cfRule type="dataBar" priority="101">
      <dataBar>
        <cfvo type="num" val="0"/>
        <cfvo type="num" val="100"/>
        <color rgb="FF00FF00"/>
      </dataBar>
      <extLst>
        <ext xmlns:x14="http://schemas.microsoft.com/office/spreadsheetml/2009/9/main" uri="{B025F937-C7B1-47D3-B67F-A62EFF666E3E}">
          <x14:id>{5D4AA9C1-695D-40C4-A1B7-8E80B1D9EBED}</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{E4FA07B0-B3EC-49FD-AC80-CA4D78FB6F7B}</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{A9495896-009A-4619-8DD2-A137BF5805FE}</x14:id>
        </ext>
      </extLst>
    </cfRule>
    <cfRule type="dataBar" priority="97">
      <dataBar>
        <cfvo type="num" val="0"/>
        <cfvo type="num" val="100"/>
        <color rgb="FFFF0000"/>
      </dataBar>
      <extLst>
        <ext xmlns:x14="http://schemas.microsoft.com/office/spreadsheetml/2009/9/main" uri="{B025F937-C7B1-47D3-B67F-A62EFF666E3E}">
          <x14:id>{7AA4E8CA-C11B-4BA5-A7A8-576FE99F9EBC}</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{22A0F4D2-0BC6-4081-ABB9-73B1DDAF6BB7}</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{48B78FEB-E9BF-41EA-BDA5-FE59F9D89103}</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{CB6F1895-59DB-44BA-93A0-3F2F63B406A3}</x14:id>
        </ext>
      </extLst>
    </cfRule>
    <cfRule type="dataBar" priority="26">
      <dataBar>
        <cfvo type="num" val="0"/>
        <cfvo type="num" val="100"/>
        <color rgb="FF00FF00"/>
      </dataBar>
      <extLst>
        <ext xmlns:x14="http://schemas.microsoft.com/office/spreadsheetml/2009/9/main" uri="{B025F937-C7B1-47D3-B67F-A62EFF666E3E}">
          <x14:id>{22EB950F-45FD-4231-96DE-24B1DC1DC5CB}</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{3D426C33-423A-4721-959B-66260002B45F}</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{E73D6429-8F10-410B-826F-A4D2DD882086}</x14:id>
        </ext>
      </extLst>
    </cfRule>
    <cfRule type="dataBar" priority="23">
      <dataBar showValue="0">
        <cfvo type="num" val="0"/>
        <cfvo type="num" val="&quot;1--&quot;"/>
        <color rgb="FFFF0000"/>
      </dataBar>
      <extLst>
        <ext xmlns:x14="http://schemas.microsoft.com/office/spreadsheetml/2009/9/main" uri="{B025F937-C7B1-47D3-B67F-A62EFF666E3E}">
          <x14:id>{E68756B1-8F23-4611-AB8C-8B9B3841E844}</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{776581CF-E8D7-4595-8B84-FCF438937102}</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{C50F1714-430F-445C-90FD-815D245A732B}</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{DDAE18CB-A699-42A3-BA14-FAFD8E445727}</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{BC816951-F8D1-4E96-AACC-8D7BE813710F}</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{63152E11-2318-4F37-BD3A-0242AF4C903E}</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{774EB44C-CF39-4A3D-9AE4-CC2BC6CD8567}</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{1D97E73B-578B-4AD1-A2E6-40322EB4E162}</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{A88EB96C-3D45-45F2-B9F1-05D9D162574A}</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{889475EE-8737-41B0-8A4D-C8E4F71A0E8C}</x14:id>
        </ext>
      </extLst>
    </cfRule>
    <cfRule type="dataBar" priority="89">
      <dataBar>
        <cfvo type="min"/>
        <cfvo type="max"/>
        <color rgb="FFFF555A"/>
      </dataBar>
      <extLst>
        <ext xmlns:x14="http://schemas.microsoft.com/office/spreadsheetml/2009/9/main" uri="{B025F937-C7B1-47D3-B67F-A62EFF666E3E}">
          <x14:id>{30C2A0B9-C278-4890-A843-51BA9F1BB4C3}</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{7922A6A0-84AE-4E8F-9E67-B7F2D4E9C0AF}</x14:id>
        </ext>
      </extLst>
    </cfRule>
  </conditionalFormatting>
  <conditionalFormatting sqref="AE45">
    <cfRule type="containsText" dxfId="3" priority="78" operator="containsText" text="seems most">
      <formula>NOT(ISERROR(SEARCH("seems most",AE45)))</formula>
    </cfRule>
  </conditionalFormatting>
  <conditionalFormatting sqref="AE46">
    <cfRule type="containsText" dxfId="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{5E707B17-5880-4615-B7A6-B56DFB7FE336}</x14:id>
        </ext>
      </extLst>
    </cfRule>
    <cfRule type="dataBar" priority="12">
      <dataBar>
        <cfvo type="num" val="0"/>
        <cfvo type="num" val="100"/>
        <color rgb="FFFF0000"/>
      </dataBar>
      <extLst>
        <ext xmlns:x14="http://schemas.microsoft.com/office/spreadsheetml/2009/9/main" uri="{B025F937-C7B1-47D3-B67F-A62EFF666E3E}">
          <x14:id>{D3847719-8B5C-47B7-9523-5A46C75B8C09}</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{7C23BA71-BCDA-4AEE-B434-5B2C0C64DB3D}</x14:id>
        </ext>
      </extLst>
    </cfRule>
  </conditionalFormatting>
  <conditionalFormatting sqref="AE65">
    <cfRule type="containsText" dxfId="1" priority="3" operator="containsText" text="seems most">
      <formula>NOT(ISERROR(SEARCH("seems most",AE65)))</formula>
    </cfRule>
  </conditionalFormatting>
  <conditionalFormatting sqref="AE66">
    <cfRule type="containsText" dxfId="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{580516F6-2645-4607-A37E-F4AA89787BDA}</x14:id>
        </ext>
      </extLst>
    </cfRule>
    <cfRule type="dataBar" priority="88">
      <dataBar>
        <cfvo type="min"/>
        <cfvo type="max"/>
        <color rgb="FF63C384"/>
      </dataBar>
      <extLst>
        <ext xmlns:x14="http://schemas.microsoft.com/office/spreadsheetml/2009/9/main" uri="{B025F937-C7B1-47D3-B67F-A62EFF666E3E}">
          <x14:id>{EB28C695-BA34-4375-891E-ADA9AE72E2CB}</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{638640EE-2CC9-45A3-A7D1-D752FF678B32}</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{42AE40C8-6D39-4DAB-80D5-3B6340B7C9F9}</x14:id>
        </ext>
      </extLst>
    </cfRule>
    <cfRule type="dataBar" priority="83">
      <dataBar showValue="0">
        <cfvo type="num" val="0"/>
        <cfvo type="num" val="&quot;1--&quot;"/>
        <color rgb="FFFF0000"/>
      </dataBar>
      <extLst>
        <ext xmlns:x14="http://schemas.microsoft.com/office/spreadsheetml/2009/9/main" uri="{B025F937-C7B1-47D3-B67F-A62EFF666E3E}">
          <x14:id>{5503B8ED-E1FA-4040-A49F-AF16E754A287}</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{9A9C8ED4-EE72-4336-ABC2-12E9BE19DF44}</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{E037B333-0D11-406D-BF98-9FC2CCDDA04A}</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{9ACDAB0E-073C-4832-82E0-108E7234CCE7}</x14:id>
        </ext>
      </extLst>
    </cfRule>
    <cfRule type="dataBar" priority="13">
      <dataBar>
        <cfvo type="min"/>
        <cfvo type="max"/>
        <color rgb="FF63C384"/>
      </dataBar>
      <extLst>
        <ext xmlns:x14="http://schemas.microsoft.com/office/spreadsheetml/2009/9/main" uri="{B025F937-C7B1-47D3-B67F-A62EFF666E3E}">
          <x14:id>{0FF509E1-2011-4AD1-B4D6-35C99803F175}</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{2B1B0E7B-7AB2-4F9D-B52B-22A1671A365B}</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{75FE7FC2-EEFF-422F-97E1-D78B853E7BAF}</x14:id>
        </ext>
      </extLst>
    </cfRule>
    <cfRule type="dataBar" priority="7">
      <dataBar>
        <cfvo type="num" val="0"/>
        <cfvo type="num" val="100"/>
        <color rgb="FFFF0000"/>
      </dataBar>
      <extLst>
        <ext xmlns:x14="http://schemas.microsoft.com/office/spreadsheetml/2009/9/main" uri="{B025F937-C7B1-47D3-B67F-A62EFF666E3E}">
          <x14:id>{96AA37EF-77EB-42F6-922B-DAB7611FDC43}</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{092B3A7A-BC8C-46E1-BE94-10B417F7896B}</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{2E0399E2-09CD-480E-B6ED-024D5FA5A442}</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{9C925A18-4328-4F1F-B96E-FBC6B8108231}</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{14012D3E-E99F-458F-914A-D7DAE57CE483}</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{701434ED-1D7A-4B8D-837D-96BB71475942}</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{05949929-AA80-48C4-9A82-44DFB9A54E44}</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{2B15F859-FFFB-41AB-A0B3-195002C025BF}</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{C21FF19E-8720-4A6B-BF7A-9367C6E58584}</x14:id>
        </ext>
      </extLst>
    </cfRule>
  </conditionalFormatting>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A867F96A-054A-4060-B868-827BCB26DA45}">
            <x14:dataBar minLength="0" maxLength="100" gradient="0">
              <x14:cfvo type="num">
                <xm:f>0</xm:f>
              </x14:cfvo>
              <x14:cfvo type="num">
                <xm:f>100</xm:f>
              </x14:cfvo>
              <x14:negativeFillColor rgb="FFFF0000"/>
              <x14:axisColor rgb="FF000000"/>
            </x14:dataBar>
          </x14:cfRule>
          <x14:cfRule type="dataBar" id="{D9A763C8-07E5-40B4-A495-98B4A18FDF28}">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FC03F0C9-38E0-4F16-A702-EE8A16F8FC10}">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D5191157-F3C3-419C-87A5-7B5F65EABDD9}">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7D9CDF21-C834-41A6-A0DF-8972E1828D0F}">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71C67BCA-683A-422B-9BB6-DBBAC4EDE388}">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08DBD536-6EF9-4721-A66C-08BA07D744AC}">
            <x14:dataBar minLength="0" maxLength="100" gradient="0">
              <x14:cfvo type="num">
                <xm:f>0</xm:f>
              </x14:cfvo>
              <x14:cfvo type="num">
                <xm:f>100</xm:f>
              </x14:cfvo>
              <x14:negativeFillColor rgb="FFFF0000"/>
              <x14:axisColor rgb="FF000000"/>
            </x14:dataBar>
          </x14:cfRule>
          <x14:cfRule type="dataBar" id="{C43C962E-571A-4DEB-8143-48D8AD0EF62F}">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2EB0602E-1AA0-4C28-80E7-A774DCB41A83}">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5AD56AF1-5139-4A34-A578-2182F8231D7A}">
            <x14:dataBar minLength="0" maxLength="100">
              <x14:cfvo type="num">
                <xm:f>0</xm:f>
              </x14:cfvo>
              <x14:cfvo type="num">
                <xm:f>"1--"</xm:f>
              </x14:cfvo>
              <x14:negativeFillColor rgb="FFFF0000"/>
              <x14:axisColor rgb="FF000000"/>
            </x14:dataBar>
          </x14:cfRule>
          <x14:cfRule type="dataBar" id="{C7E8299A-D6D9-40C8-B782-82717DB1AAD8}">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45D5F928-879A-4FFE-929D-924847494F71}">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D33BE2BF-93D3-4952-97BC-EF151BD3D803}">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691A9A49-2961-4697-8340-F27B1EE3AF3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4DF31805-1DC1-4B38-9E13-5D7F5708635C}">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E5184B2C-9425-4FF0-9582-3F84E7FAD25F}">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60C1C3C3-2BF6-4724-97C8-73D22C6BAD83}">
            <x14:dataBar minLength="0" maxLength="100">
              <x14:cfvo type="num">
                <xm:f>0</xm:f>
              </x14:cfvo>
              <x14:cfvo type="num">
                <xm:f>"1--"</xm:f>
              </x14:cfvo>
              <x14:negativeFillColor rgb="FFFF0000"/>
              <x14:axisColor rgb="FF000000"/>
            </x14:dataBar>
          </x14:cfRule>
          <x14:cfRule type="dataBar" id="{566C7B3E-EF54-40C8-A70F-F42FBE403A2A}">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EF5C06FA-6F77-4077-B4D3-DA0E8F516DD8}">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C140C950-EEFD-42C4-9C75-FD5C074A4193}">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7027DCE7-B5DF-41CE-8EB6-211745077781}">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B72312D3-6C63-4B7E-8688-3450931CFB6F}">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5B9768DA-A79E-4BCF-B853-CFB5CC1D5BFE}">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57241F6C-5DEF-4ABC-A15C-A6D6903F8D0D}">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AD08FF72-053E-41B6-B4BA-512E0C54BB6E}">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6BE20498-D333-4A9B-B077-C22D14BB09EE}">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5746A8F1-B2F4-474F-9845-EE10F3BB11F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AF11478D-6D95-4E0F-887D-4B52FB79C99F}">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B07BB9B2-9F1E-457C-8120-B9FCAB77C062}">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168ED7D8-5FE5-42F7-B3DA-5C16A2226CD1}">
            <x14:dataBar minLength="0" maxLength="100" gradient="0">
              <x14:cfvo type="num">
                <xm:f>0</xm:f>
              </x14:cfvo>
              <x14:cfvo type="num">
                <xm:f>100</xm:f>
              </x14:cfvo>
              <x14:negativeFillColor rgb="FFFF0000"/>
              <x14:axisColor rgb="FF000000"/>
            </x14:dataBar>
          </x14:cfRule>
          <x14:cfRule type="dataBar" id="{28CFB369-2F7B-4A7B-97C4-687D7146633C}">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91508BCC-E8CA-481E-8D00-064556242B37}">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809C2D7E-310E-4BFB-9204-2AD6A8B2B80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5BAB3BD-3EE0-4469-B5A1-D3038F1A9135}">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7068FD2B-8C6A-4652-B2C9-6D1817694C0D}">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EDB55CB5-A113-471A-90D2-984952EAC411}">
            <x14:dataBar minLength="0" maxLength="100">
              <x14:cfvo type="num">
                <xm:f>0</xm:f>
              </x14:cfvo>
              <x14:cfvo type="num">
                <xm:f>"1--"</xm:f>
              </x14:cfvo>
              <x14:negativeFillColor rgb="FFFF0000"/>
              <x14:axisColor rgb="FF000000"/>
            </x14:dataBar>
          </x14:cfRule>
          <x14:cfRule type="dataBar" id="{C7C77AF8-F82E-4005-9EA9-6324FC484488}">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0594D49F-F124-46F9-B4D2-505E5D05AFAD}">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C613E6DA-6722-4D6B-B62E-F64B3B09EC44}">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95BB664E-D75E-4CF9-9DD3-DE63D20E8F17}">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82768D0C-673E-4496-923F-3EBC0E76A6D9}">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CACD58C0-5509-49F2-9BEC-9CCA69585479}">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D241E190-6B67-4890-B7BC-B36CA2BA7EC2}">
            <x14:dataBar minLength="0" maxLength="100">
              <x14:cfvo type="num">
                <xm:f>0</xm:f>
              </x14:cfvo>
              <x14:cfvo type="num">
                <xm:f>"1--"</xm:f>
              </x14:cfvo>
              <x14:negativeFillColor rgb="FFFF0000"/>
              <x14:axisColor rgb="FF000000"/>
            </x14:dataBar>
          </x14:cfRule>
          <x14:cfRule type="dataBar" id="{E747C601-C358-4AD8-952A-CBB679711E3B}">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A88557C3-D894-4C9A-A4C1-038F9009B775}">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45B142FE-DCE7-4582-847A-53724C4177F9}">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97D3F4AF-C832-4564-AAE5-40584DA2C39D}">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ABE32A1F-BE96-42D7-8DA7-AE9450BD9E57}">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3B315FE4-A20C-4FA0-BD93-A5635DEA8F51}">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EA5F1BEA-534D-4ABB-8E2B-DE46870419B3}">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4475EC3B-62AA-4DA0-97F0-0F0EDB61EF5C}">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D55801C2-EBE5-4507-858F-14F56F2E2A77}">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D64518B3-8EF1-4D5A-A665-83AD78DAA414}">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F8E61234-5087-450D-9971-3EE6D7053BAC}">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3F3354C1-17BA-43D1-906C-3E257019A569}">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507190BB-B610-4E64-8559-6EF1AC8E7EA6}">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113C143E-5BB3-499B-A42C-A277884689CD}">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7F06B7F3-C143-473B-9E19-275977CDCEFA}">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A84163C6-98D4-41F1-9787-67AD3661E00C}">
            <x14:dataBar minLength="0" maxLength="100" gradient="0">
              <x14:cfvo type="num">
                <xm:f>0</xm:f>
              </x14:cfvo>
              <x14:cfvo type="num">
                <xm:f>100</xm:f>
              </x14:cfvo>
              <x14:negativeFillColor rgb="FFFF0000"/>
              <x14:axisColor rgb="FF000000"/>
            </x14:dataBar>
          </x14:cfRule>
          <x14:cfRule type="dataBar" id="{33BDFDB0-6B6D-4D95-A911-3BB6A1595050}">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0E33D77F-20DE-4D70-AB55-4E83AE9BD88C}">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2CD0E8BA-D1C4-417C-B0AD-A9847F6A8AA4}">
            <x14:dataBar minLength="0" maxLength="100">
              <x14:cfvo type="num">
                <xm:f>0</xm:f>
              </x14:cfvo>
              <x14:cfvo type="num">
                <xm:f>"1--"</xm:f>
              </x14:cfvo>
              <x14:negativeFillColor rgb="FFFF0000"/>
              <x14:axisColor rgb="FF000000"/>
            </x14:dataBar>
          </x14:cfRule>
          <x14:cfRule type="dataBar" id="{D5019159-47D1-4C2B-B790-02956A5DDBA4}">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BD622572-3854-4FDD-B7A7-100F441A91C9}">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8BCF90EC-A545-4BF3-B6A7-D9D2B526C8AE}">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95DA880D-CB59-408E-B5B0-088038D5D059}">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340DF92-8F4D-4B5D-B638-AAC58429DCFD}">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FBB8748A-8661-4CDB-9E4F-BB5F0EF03B22}">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7C2174AD-4C50-4CC7-80FA-A317E10342CF}">
            <x14:dataBar minLength="0" maxLength="100">
              <x14:cfvo type="num">
                <xm:f>0</xm:f>
              </x14:cfvo>
              <x14:cfvo type="num">
                <xm:f>"1--"</xm:f>
              </x14:cfvo>
              <x14:negativeFillColor rgb="FFFF0000"/>
              <x14:axisColor rgb="FF000000"/>
            </x14:dataBar>
          </x14:cfRule>
          <x14:cfRule type="dataBar" id="{C61F163B-5768-4BED-85B6-D85CDA1794EE}">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50D00FFF-E3EC-457B-A640-7D666C53B4AF}">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22B0C5B5-C671-4DC7-A326-46C86239C145}">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5AF00756-FA27-45D2-8B45-0D88A66B9AF6}">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2A01126E-243A-4AE5-800F-4F8E1110241A}">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C7E57983-07ED-447B-B397-D4242524924E}">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D898DF59-B8B0-47A2-9671-9788DA645954}">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BA907E0A-6E36-4E9F-A01D-2F3E3CB8210A}">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04B31203-3550-4D89-A766-005CF0776AB5}">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4E6BA837-1CCE-495E-A8CB-27169C10F56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6A196CD-DE22-4168-AC41-6B955641D3A3}">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B635AEC7-1456-47D6-A65F-1DE016D6EC56}">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0D3206F3-E04A-48A1-9F18-82B14628839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56984578-748D-4FBF-B310-98DD06E541E2}">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54A00149-9232-409F-BF61-07AC044A5D02}">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44F5261D-7CFD-4A27-BA4A-70B3EED4B5B7}">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5D4AA9C1-695D-40C4-A1B7-8E80B1D9EBED}">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E4FA07B0-B3EC-49FD-AC80-CA4D78FB6F7B}">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A9495896-009A-4619-8DD2-A137BF5805FE}">
            <x14:dataBar minLength="0" maxLength="100">
              <x14:cfvo type="num">
                <xm:f>0</xm:f>
              </x14:cfvo>
              <x14:cfvo type="num">
                <xm:f>"1--"</xm:f>
              </x14:cfvo>
              <x14:negativeFillColor rgb="FFFF0000"/>
              <x14:axisColor rgb="FF000000"/>
            </x14:dataBar>
          </x14:cfRule>
          <x14:cfRule type="dataBar" id="{7AA4E8CA-C11B-4BA5-A7A8-576FE99F9EBC}">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22A0F4D2-0BC6-4081-ABB9-73B1DDAF6BB7}">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48B78FEB-E9BF-41EA-BDA5-FE59F9D89103}">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CB6F1895-59DB-44BA-93A0-3F2F63B406A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22EB950F-45FD-4231-96DE-24B1DC1DC5CB}">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3D426C33-423A-4721-959B-66260002B45F}">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E73D6429-8F10-410B-826F-A4D2DD882086}">
            <x14:dataBar minLength="0" maxLength="100" gradient="0">
              <x14:cfvo type="num">
                <xm:f>0</xm:f>
              </x14:cfvo>
              <x14:cfvo type="num">
                <xm:f>100</xm:f>
              </x14:cfvo>
              <x14:negativeFillColor rgb="FFFF0000"/>
              <x14:axisColor rgb="FF000000"/>
            </x14:dataBar>
          </x14:cfRule>
          <x14:cfRule type="dataBar" id="{E68756B1-8F23-4611-AB8C-8B9B3841E844}">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776581CF-E8D7-4595-8B84-FCF438937102}">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C50F1714-430F-445C-90FD-815D245A732B}">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DDAE18CB-A699-42A3-BA14-FAFD8E445727}">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BC816951-F8D1-4E96-AACC-8D7BE813710F}">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63152E11-2318-4F37-BD3A-0242AF4C903E}">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774EB44C-CF39-4A3D-9AE4-CC2BC6CD8567}">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1D97E73B-578B-4AD1-A2E6-40322EB4E162}">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A88EB96C-3D45-45F2-B9F1-05D9D162574A}">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889475EE-8737-41B0-8A4D-C8E4F71A0E8C}">
            <x14:dataBar minLength="0" maxLength="100" gradient="0">
              <x14:cfvo type="num">
                <xm:f>0</xm:f>
              </x14:cfvo>
              <x14:cfvo type="num">
                <xm:f>100</xm:f>
              </x14:cfvo>
              <x14:negativeFillColor rgb="FFFF0000"/>
              <x14:axisColor rgb="FF000000"/>
            </x14:dataBar>
          </x14:cfRule>
          <x14:cfRule type="dataBar" id="{30C2A0B9-C278-4890-A843-51BA9F1BB4C3}">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7922A6A0-84AE-4E8F-9E67-B7F2D4E9C0AF}">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5E707B17-5880-4615-B7A6-B56DFB7FE336}">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3847719-8B5C-47B7-9523-5A46C75B8C09}">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7C23BA71-BCDA-4AEE-B434-5B2C0C64DB3D}">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580516F6-2645-4607-A37E-F4AA89787BDA}">
            <x14:dataBar minLength="0" maxLength="100" gradient="0">
              <x14:cfvo type="num">
                <xm:f>0</xm:f>
              </x14:cfvo>
              <x14:cfvo type="num">
                <xm:f>100</xm:f>
              </x14:cfvo>
              <x14:negativeFillColor rgb="FFFF0000"/>
              <x14:axisColor rgb="FF000000"/>
            </x14:dataBar>
          </x14:cfRule>
          <x14:cfRule type="dataBar" id="{EB28C695-BA34-4375-891E-ADA9AE72E2CB}">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638640EE-2CC9-45A3-A7D1-D752FF678B32}">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42AE40C8-6D39-4DAB-80D5-3B6340B7C9F9}">
            <x14:dataBar minLength="0" maxLength="100" gradient="0">
              <x14:cfvo type="num">
                <xm:f>0</xm:f>
              </x14:cfvo>
              <x14:cfvo type="num">
                <xm:f>100</xm:f>
              </x14:cfvo>
              <x14:negativeFillColor rgb="FFFF0000"/>
              <x14:axisColor rgb="FF000000"/>
            </x14:dataBar>
          </x14:cfRule>
          <x14:cfRule type="dataBar" id="{5503B8ED-E1FA-4040-A49F-AF16E754A287}">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9A9C8ED4-EE72-4336-ABC2-12E9BE19DF44}">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E037B333-0D11-406D-BF98-9FC2CCDDA04A}">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9ACDAB0E-073C-4832-82E0-108E7234CCE7}">
            <x14:dataBar minLength="0" maxLength="100" gradient="0">
              <x14:cfvo type="num">
                <xm:f>0</xm:f>
              </x14:cfvo>
              <x14:cfvo type="num">
                <xm:f>100</xm:f>
              </x14:cfvo>
              <x14:negativeFillColor rgb="FFFF0000"/>
              <x14:axisColor rgb="FF000000"/>
            </x14:dataBar>
          </x14:cfRule>
          <x14:cfRule type="dataBar" id="{0FF509E1-2011-4AD1-B4D6-35C99803F175}">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2B1B0E7B-7AB2-4F9D-B52B-22A1671A365B}">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75FE7FC2-EEFF-422F-97E1-D78B853E7BAF}">
            <x14:dataBar minLength="0" maxLength="100">
              <x14:cfvo type="num">
                <xm:f>0</xm:f>
              </x14:cfvo>
              <x14:cfvo type="num">
                <xm:f>"1--"</xm:f>
              </x14:cfvo>
              <x14:negativeFillColor rgb="FFFF0000"/>
              <x14:axisColor rgb="FF000000"/>
            </x14:dataBar>
          </x14:cfRule>
          <x14:cfRule type="dataBar" id="{96AA37EF-77EB-42F6-922B-DAB7611FDC43}">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092B3A7A-BC8C-46E1-BE94-10B417F7896B}">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2E0399E2-09CD-480E-B6ED-024D5FA5A442}">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9C925A18-4328-4F1F-B96E-FBC6B8108231}">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14012D3E-E99F-458F-914A-D7DAE57CE483}">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701434ED-1D7A-4B8D-837D-96BB71475942}">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05949929-AA80-48C4-9A82-44DFB9A54E44}">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2B15F859-FFFB-41AB-A0B3-195002C025BF}">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C21FF19E-8720-4A6B-BF7A-9367C6E58584}">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78B9-E781-46A1-B13C-F85910F8C341}">
  <dimension ref="A2:H52"/>
  <sheetViews>
    <sheetView zoomScale="70" zoomScaleNormal="70" workbookViewId="0">
      <selection activeCell="A2" sqref="A2:B2"/>
    </sheetView>
  </sheetViews>
  <sheetFormatPr defaultRowHeight="14.5" x14ac:dyDescent="0.35"/>
  <cols>
    <col min="2" max="2" width="12.6328125" customWidth="1"/>
    <col min="3" max="4" width="16.7265625" customWidth="1"/>
    <col min="5" max="7" width="16.7265625" style="82" customWidth="1"/>
    <col min="8" max="8" width="18.36328125" style="82" customWidth="1"/>
  </cols>
  <sheetData>
    <row r="2" spans="1:8" x14ac:dyDescent="0.35">
      <c r="A2" s="95" t="s">
        <v>3529</v>
      </c>
      <c r="B2" s="96"/>
      <c r="C2" s="83" t="s">
        <v>3547</v>
      </c>
      <c r="D2" s="83" t="s">
        <v>3548</v>
      </c>
      <c r="E2" s="84" t="s">
        <v>3431</v>
      </c>
      <c r="F2" s="84" t="s">
        <v>3546</v>
      </c>
      <c r="G2" s="84" t="s">
        <v>3545</v>
      </c>
      <c r="H2" s="85" t="s">
        <v>3544</v>
      </c>
    </row>
    <row r="3" spans="1:8" x14ac:dyDescent="0.35">
      <c r="A3" s="97" t="s">
        <v>3569</v>
      </c>
      <c r="B3" s="98"/>
      <c r="C3" s="98"/>
      <c r="D3" s="98"/>
      <c r="E3" s="98"/>
      <c r="F3" s="98"/>
      <c r="G3" s="98"/>
      <c r="H3" s="99"/>
    </row>
    <row r="4" spans="1:8" x14ac:dyDescent="0.35">
      <c r="A4" s="86" t="s">
        <v>3527</v>
      </c>
      <c r="B4" t="s">
        <v>3519</v>
      </c>
      <c r="C4">
        <v>83</v>
      </c>
      <c r="D4">
        <v>99</v>
      </c>
      <c r="E4" s="82">
        <v>158.04899999999998</v>
      </c>
      <c r="F4" s="82">
        <v>40.525177358490566</v>
      </c>
      <c r="G4" s="82">
        <v>3.4166666666666665</v>
      </c>
      <c r="H4" s="87">
        <v>46.210568776705898</v>
      </c>
    </row>
    <row r="5" spans="1:8" x14ac:dyDescent="0.35">
      <c r="A5" s="86" t="s">
        <v>3527</v>
      </c>
      <c r="B5" t="s">
        <v>3520</v>
      </c>
      <c r="C5">
        <v>65</v>
      </c>
      <c r="D5">
        <v>100</v>
      </c>
      <c r="E5" s="82">
        <v>131.434</v>
      </c>
      <c r="F5" s="82">
        <v>37.189119897084048</v>
      </c>
      <c r="G5" s="82">
        <v>3.4166666666666665</v>
      </c>
      <c r="H5" s="87">
        <v>46.210568776705898</v>
      </c>
    </row>
    <row r="6" spans="1:8" x14ac:dyDescent="0.35">
      <c r="A6" s="86" t="s">
        <v>3527</v>
      </c>
      <c r="B6" t="s">
        <v>3521</v>
      </c>
      <c r="C6">
        <v>84</v>
      </c>
      <c r="D6">
        <v>99</v>
      </c>
      <c r="E6" s="82">
        <v>129.054</v>
      </c>
      <c r="F6" s="82">
        <v>36.023167066895368</v>
      </c>
      <c r="G6" s="82">
        <v>3.4166666666666665</v>
      </c>
      <c r="H6" s="87">
        <v>46.210568776705898</v>
      </c>
    </row>
    <row r="7" spans="1:8" x14ac:dyDescent="0.35">
      <c r="A7" s="86" t="s">
        <v>3528</v>
      </c>
      <c r="B7" t="s">
        <v>3522</v>
      </c>
      <c r="C7">
        <v>86</v>
      </c>
      <c r="D7">
        <v>99</v>
      </c>
      <c r="E7" s="82">
        <v>119.964</v>
      </c>
      <c r="F7" s="82">
        <v>25.292312178387654</v>
      </c>
      <c r="G7" s="82">
        <v>2.83</v>
      </c>
      <c r="H7" s="87">
        <v>42.056509603151802</v>
      </c>
    </row>
    <row r="8" spans="1:8" x14ac:dyDescent="0.35">
      <c r="A8" s="100" t="s">
        <v>28</v>
      </c>
      <c r="B8" s="101"/>
      <c r="C8" s="92">
        <f>AVERAGE(C4:C7)</f>
        <v>79.5</v>
      </c>
      <c r="D8" s="92">
        <f t="shared" ref="D8:H8" si="0">AVERAGE(D4:D7)</f>
        <v>99.25</v>
      </c>
      <c r="E8" s="93">
        <f t="shared" si="0"/>
        <v>134.62524999999999</v>
      </c>
      <c r="F8" s="93">
        <f t="shared" si="0"/>
        <v>34.757444125214413</v>
      </c>
      <c r="G8" s="93">
        <f t="shared" si="0"/>
        <v>3.27</v>
      </c>
      <c r="H8" s="94">
        <f t="shared" si="0"/>
        <v>45.172053983317376</v>
      </c>
    </row>
    <row r="9" spans="1:8" x14ac:dyDescent="0.35">
      <c r="A9" s="97" t="s">
        <v>3570</v>
      </c>
      <c r="B9" s="98"/>
      <c r="C9" s="98"/>
      <c r="D9" s="98"/>
      <c r="E9" s="98"/>
      <c r="F9" s="98"/>
      <c r="G9" s="98"/>
      <c r="H9" s="99"/>
    </row>
    <row r="10" spans="1:8" x14ac:dyDescent="0.35">
      <c r="A10" s="86" t="s">
        <v>3527</v>
      </c>
      <c r="B10" t="s">
        <v>3523</v>
      </c>
      <c r="C10">
        <v>62</v>
      </c>
      <c r="D10">
        <v>96</v>
      </c>
      <c r="E10" s="82">
        <v>499.702</v>
      </c>
      <c r="F10" s="82">
        <v>360.03927307032586</v>
      </c>
      <c r="G10" s="82">
        <v>28.25</v>
      </c>
      <c r="H10" s="87">
        <v>138.19189556555045</v>
      </c>
    </row>
    <row r="11" spans="1:8" x14ac:dyDescent="0.35">
      <c r="A11" s="86" t="s">
        <v>3527</v>
      </c>
      <c r="B11" t="s">
        <v>3524</v>
      </c>
      <c r="C11">
        <v>40</v>
      </c>
      <c r="D11">
        <v>96</v>
      </c>
      <c r="E11" s="82">
        <v>543.65800000000002</v>
      </c>
      <c r="F11" s="82">
        <v>367.46684614065174</v>
      </c>
      <c r="G11" s="82">
        <v>28.25</v>
      </c>
      <c r="H11" s="87">
        <v>138.19189556555045</v>
      </c>
    </row>
    <row r="12" spans="1:8" x14ac:dyDescent="0.35">
      <c r="A12" s="86" t="s">
        <v>3527</v>
      </c>
      <c r="B12" t="s">
        <v>3525</v>
      </c>
      <c r="C12">
        <v>65</v>
      </c>
      <c r="D12">
        <v>97</v>
      </c>
      <c r="E12" s="82">
        <v>498.803</v>
      </c>
      <c r="F12" s="82">
        <v>359.33570137221267</v>
      </c>
      <c r="G12" s="82">
        <v>28.25</v>
      </c>
      <c r="H12" s="87">
        <v>132.87682265918312</v>
      </c>
    </row>
    <row r="13" spans="1:8" x14ac:dyDescent="0.35">
      <c r="A13" s="86" t="s">
        <v>3528</v>
      </c>
      <c r="B13" t="s">
        <v>3526</v>
      </c>
      <c r="C13">
        <v>96</v>
      </c>
      <c r="D13">
        <v>98</v>
      </c>
      <c r="E13" s="82">
        <v>100.239</v>
      </c>
      <c r="F13" s="82">
        <v>17.886676329331046</v>
      </c>
      <c r="G13" s="82">
        <v>10.42</v>
      </c>
      <c r="H13" s="87">
        <v>83.92806443615865</v>
      </c>
    </row>
    <row r="14" spans="1:8" x14ac:dyDescent="0.35">
      <c r="A14" s="100" t="s">
        <v>28</v>
      </c>
      <c r="B14" s="101"/>
      <c r="C14" s="92">
        <f>AVERAGE(C10:C13)</f>
        <v>65.75</v>
      </c>
      <c r="D14" s="92">
        <f t="shared" ref="D14" si="1">AVERAGE(D10:D13)</f>
        <v>96.75</v>
      </c>
      <c r="E14" s="93">
        <f t="shared" ref="E14" si="2">AVERAGE(E10:E13)</f>
        <v>410.60050000000001</v>
      </c>
      <c r="F14" s="93">
        <f t="shared" ref="F14" si="3">AVERAGE(F10:F13)</f>
        <v>276.18212422813036</v>
      </c>
      <c r="G14" s="93">
        <f t="shared" ref="G14" si="4">AVERAGE(G10:G13)</f>
        <v>23.7925</v>
      </c>
      <c r="H14" s="94">
        <f t="shared" ref="H14" si="5">AVERAGE(H10:H13)</f>
        <v>123.29716955661067</v>
      </c>
    </row>
    <row r="15" spans="1:8" x14ac:dyDescent="0.35">
      <c r="A15" s="97" t="s">
        <v>3571</v>
      </c>
      <c r="B15" s="98"/>
      <c r="C15" s="98"/>
      <c r="D15" s="98"/>
      <c r="E15" s="98"/>
      <c r="F15" s="98"/>
      <c r="G15" s="98"/>
      <c r="H15" s="99"/>
    </row>
    <row r="16" spans="1:8" x14ac:dyDescent="0.35">
      <c r="A16" s="86" t="s">
        <v>3527</v>
      </c>
      <c r="B16" t="s">
        <v>3530</v>
      </c>
      <c r="C16">
        <v>88</v>
      </c>
      <c r="D16">
        <v>97</v>
      </c>
      <c r="E16" s="82">
        <v>138.386</v>
      </c>
      <c r="F16" s="82">
        <v>23.719504288164668</v>
      </c>
      <c r="G16" s="82">
        <v>2.25</v>
      </c>
      <c r="H16" s="87">
        <v>37.5</v>
      </c>
    </row>
    <row r="17" spans="1:8" x14ac:dyDescent="0.35">
      <c r="A17" s="86" t="s">
        <v>3527</v>
      </c>
      <c r="B17" t="s">
        <v>3531</v>
      </c>
      <c r="C17">
        <v>84</v>
      </c>
      <c r="D17">
        <v>96</v>
      </c>
      <c r="E17" s="82">
        <v>152.63900000000001</v>
      </c>
      <c r="F17" s="82">
        <v>38.627654545454547</v>
      </c>
      <c r="G17" s="82">
        <v>4.58</v>
      </c>
      <c r="H17" s="87">
        <v>53.502336397581743</v>
      </c>
    </row>
    <row r="18" spans="1:8" x14ac:dyDescent="0.35">
      <c r="A18" s="86" t="s">
        <v>3527</v>
      </c>
      <c r="B18" t="s">
        <v>3532</v>
      </c>
      <c r="C18">
        <v>81</v>
      </c>
      <c r="D18">
        <v>96</v>
      </c>
      <c r="E18" s="82">
        <v>152.839</v>
      </c>
      <c r="F18" s="82">
        <v>38.533509433962266</v>
      </c>
      <c r="G18" s="82">
        <v>4.58</v>
      </c>
      <c r="H18" s="87">
        <v>53.502336397581743</v>
      </c>
    </row>
    <row r="19" spans="1:8" x14ac:dyDescent="0.35">
      <c r="A19" s="86" t="s">
        <v>3528</v>
      </c>
      <c r="B19" t="s">
        <v>3533</v>
      </c>
      <c r="C19">
        <v>94</v>
      </c>
      <c r="D19">
        <v>99</v>
      </c>
      <c r="E19" s="82">
        <v>114.11099999999999</v>
      </c>
      <c r="F19" s="82">
        <v>51.925141337907377</v>
      </c>
      <c r="G19" s="82">
        <v>6.08</v>
      </c>
      <c r="H19" s="87">
        <v>61.644140029689765</v>
      </c>
    </row>
    <row r="20" spans="1:8" x14ac:dyDescent="0.35">
      <c r="A20" s="86" t="s">
        <v>3528</v>
      </c>
      <c r="B20" t="s">
        <v>3534</v>
      </c>
      <c r="C20">
        <v>94</v>
      </c>
      <c r="D20">
        <v>99</v>
      </c>
      <c r="E20" s="82">
        <v>190.78099999999998</v>
      </c>
      <c r="F20" s="82">
        <v>8.2572418524871356</v>
      </c>
      <c r="G20" s="82">
        <v>4.17</v>
      </c>
      <c r="H20" s="87">
        <v>34.714982356325635</v>
      </c>
    </row>
    <row r="21" spans="1:8" x14ac:dyDescent="0.35">
      <c r="A21" s="100" t="s">
        <v>28</v>
      </c>
      <c r="B21" s="101"/>
      <c r="C21" s="92">
        <f>AVERAGE(C16:C20)</f>
        <v>88.2</v>
      </c>
      <c r="D21" s="92">
        <f t="shared" ref="D21:H21" si="6">AVERAGE(D16:D20)</f>
        <v>97.4</v>
      </c>
      <c r="E21" s="93">
        <f t="shared" si="6"/>
        <v>149.75119999999998</v>
      </c>
      <c r="F21" s="93">
        <f t="shared" si="6"/>
        <v>32.212610291595198</v>
      </c>
      <c r="G21" s="93">
        <f t="shared" si="6"/>
        <v>4.3320000000000007</v>
      </c>
      <c r="H21" s="94">
        <f t="shared" si="6"/>
        <v>48.172759036235774</v>
      </c>
    </row>
    <row r="22" spans="1:8" x14ac:dyDescent="0.35">
      <c r="A22" s="97" t="s">
        <v>3572</v>
      </c>
      <c r="B22" s="98"/>
      <c r="C22" s="98"/>
      <c r="D22" s="98"/>
      <c r="E22" s="98"/>
      <c r="F22" s="98"/>
      <c r="G22" s="98"/>
      <c r="H22" s="99"/>
    </row>
    <row r="23" spans="1:8" x14ac:dyDescent="0.35">
      <c r="A23" s="86" t="s">
        <v>3527</v>
      </c>
      <c r="B23" t="s">
        <v>3535</v>
      </c>
      <c r="C23">
        <v>78</v>
      </c>
      <c r="D23">
        <v>98</v>
      </c>
      <c r="E23" s="82">
        <v>728.57499999999993</v>
      </c>
      <c r="F23" s="82">
        <v>352.21512006861064</v>
      </c>
      <c r="G23" s="82">
        <v>8.17</v>
      </c>
      <c r="H23" s="87">
        <v>74.316350825373547</v>
      </c>
    </row>
    <row r="24" spans="1:8" x14ac:dyDescent="0.35">
      <c r="A24" s="86" t="s">
        <v>3527</v>
      </c>
      <c r="B24" t="s">
        <v>3536</v>
      </c>
      <c r="C24">
        <v>70</v>
      </c>
      <c r="D24">
        <v>97</v>
      </c>
      <c r="E24" s="82">
        <v>717.33199999999999</v>
      </c>
      <c r="F24" s="82">
        <v>345.53693773584905</v>
      </c>
      <c r="G24" s="82">
        <v>28.17</v>
      </c>
      <c r="H24" s="87">
        <v>137.99608690104225</v>
      </c>
    </row>
    <row r="25" spans="1:8" x14ac:dyDescent="0.35">
      <c r="A25" s="86" t="s">
        <v>3527</v>
      </c>
      <c r="B25" t="s">
        <v>3537</v>
      </c>
      <c r="C25">
        <v>77</v>
      </c>
      <c r="D25">
        <v>95</v>
      </c>
      <c r="E25" s="82">
        <v>716.42200000000003</v>
      </c>
      <c r="F25" s="82">
        <v>344.87728096054889</v>
      </c>
      <c r="G25" s="82">
        <v>28.17</v>
      </c>
      <c r="H25" s="87">
        <v>137.99608690104225</v>
      </c>
    </row>
    <row r="26" spans="1:8" x14ac:dyDescent="0.35">
      <c r="A26" s="86" t="s">
        <v>3528</v>
      </c>
      <c r="B26" t="s">
        <v>3538</v>
      </c>
      <c r="C26">
        <v>54</v>
      </c>
      <c r="D26">
        <v>99</v>
      </c>
      <c r="E26" s="82">
        <v>495.79300000000001</v>
      </c>
      <c r="F26" s="82">
        <v>287.83703602058318</v>
      </c>
      <c r="G26" s="82">
        <v>52.17</v>
      </c>
      <c r="H26" s="87">
        <v>187.79488810934126</v>
      </c>
    </row>
    <row r="27" spans="1:8" x14ac:dyDescent="0.35">
      <c r="A27" s="86" t="s">
        <v>3528</v>
      </c>
      <c r="B27" t="s">
        <v>3539</v>
      </c>
      <c r="C27">
        <v>77</v>
      </c>
      <c r="D27">
        <v>100</v>
      </c>
      <c r="E27" s="82">
        <v>84.551999999999992</v>
      </c>
      <c r="F27" s="82">
        <v>51.454134648370491</v>
      </c>
      <c r="G27" s="82">
        <v>16.75</v>
      </c>
      <c r="H27" s="87">
        <v>106.40958603434186</v>
      </c>
    </row>
    <row r="28" spans="1:8" x14ac:dyDescent="0.35">
      <c r="A28" s="100" t="s">
        <v>28</v>
      </c>
      <c r="B28" s="101"/>
      <c r="C28" s="92">
        <f>AVERAGE(C23:C27)</f>
        <v>71.2</v>
      </c>
      <c r="D28" s="92">
        <f t="shared" ref="D28:H28" si="7">AVERAGE(D23:D27)</f>
        <v>97.8</v>
      </c>
      <c r="E28" s="93">
        <f t="shared" si="7"/>
        <v>548.53480000000002</v>
      </c>
      <c r="F28" s="93">
        <f t="shared" si="7"/>
        <v>276.38410188679239</v>
      </c>
      <c r="G28" s="93">
        <f t="shared" si="7"/>
        <v>26.686</v>
      </c>
      <c r="H28" s="94">
        <f t="shared" si="7"/>
        <v>128.90259975422822</v>
      </c>
    </row>
    <row r="29" spans="1:8" x14ac:dyDescent="0.35">
      <c r="A29" s="97" t="s">
        <v>3573</v>
      </c>
      <c r="B29" s="98"/>
      <c r="C29" s="98"/>
      <c r="D29" s="98"/>
      <c r="E29" s="98"/>
      <c r="F29" s="98"/>
      <c r="G29" s="98"/>
      <c r="H29" s="99"/>
    </row>
    <row r="30" spans="1:8" x14ac:dyDescent="0.35">
      <c r="A30" s="86" t="s">
        <v>3527</v>
      </c>
      <c r="B30" t="s">
        <v>3540</v>
      </c>
      <c r="C30">
        <v>81</v>
      </c>
      <c r="D30">
        <v>100</v>
      </c>
      <c r="E30" s="82">
        <v>47.465000000000003</v>
      </c>
      <c r="F30" s="82">
        <v>6.2504500857632932</v>
      </c>
      <c r="G30" s="82">
        <v>4.17</v>
      </c>
      <c r="H30" s="87">
        <v>34.714982356325635</v>
      </c>
    </row>
    <row r="31" spans="1:8" x14ac:dyDescent="0.35">
      <c r="A31" s="86" t="s">
        <v>3527</v>
      </c>
      <c r="B31" t="s">
        <v>3541</v>
      </c>
      <c r="C31">
        <v>88</v>
      </c>
      <c r="D31">
        <v>100</v>
      </c>
      <c r="E31" s="82">
        <v>46.786999999999999</v>
      </c>
      <c r="F31" s="82">
        <v>5.7308283018867918</v>
      </c>
      <c r="G31" s="82">
        <v>4.17</v>
      </c>
      <c r="H31" s="87">
        <v>34.714982356325635</v>
      </c>
    </row>
    <row r="32" spans="1:8" x14ac:dyDescent="0.35">
      <c r="A32" s="86" t="s">
        <v>3527</v>
      </c>
      <c r="B32" t="s">
        <v>3542</v>
      </c>
      <c r="C32">
        <v>84</v>
      </c>
      <c r="D32">
        <v>100</v>
      </c>
      <c r="E32" s="82">
        <v>47.487000000000002</v>
      </c>
      <c r="F32" s="82">
        <v>6.2724614065180102</v>
      </c>
      <c r="G32" s="82">
        <v>4.17</v>
      </c>
      <c r="H32" s="87">
        <v>34.714982356325635</v>
      </c>
    </row>
    <row r="33" spans="1:8" x14ac:dyDescent="0.35">
      <c r="A33" s="86" t="s">
        <v>3528</v>
      </c>
      <c r="B33" t="s">
        <v>3543</v>
      </c>
      <c r="C33">
        <v>95</v>
      </c>
      <c r="D33">
        <v>97</v>
      </c>
      <c r="E33" s="82">
        <v>193.18</v>
      </c>
      <c r="F33" s="82">
        <v>37.459335506003434</v>
      </c>
      <c r="G33" s="82">
        <v>4.08</v>
      </c>
      <c r="H33" s="87">
        <v>50.497524691810391</v>
      </c>
    </row>
    <row r="34" spans="1:8" x14ac:dyDescent="0.35">
      <c r="A34" s="100" t="s">
        <v>28</v>
      </c>
      <c r="B34" s="101"/>
      <c r="C34" s="92">
        <f>AVERAGE(C30:C33)</f>
        <v>87</v>
      </c>
      <c r="D34" s="92">
        <f t="shared" ref="D34" si="8">AVERAGE(D30:D33)</f>
        <v>99.25</v>
      </c>
      <c r="E34" s="93">
        <f t="shared" ref="E34" si="9">AVERAGE(E30:E33)</f>
        <v>83.729749999999996</v>
      </c>
      <c r="F34" s="93">
        <f t="shared" ref="F34" si="10">AVERAGE(F30:F33)</f>
        <v>13.928268825042883</v>
      </c>
      <c r="G34" s="93">
        <f t="shared" ref="G34" si="11">AVERAGE(G30:G33)</f>
        <v>4.1475</v>
      </c>
      <c r="H34" s="94">
        <f t="shared" ref="H34" si="12">AVERAGE(H30:H33)</f>
        <v>38.660617940196822</v>
      </c>
    </row>
    <row r="35" spans="1:8" x14ac:dyDescent="0.35">
      <c r="A35" s="97" t="s">
        <v>3574</v>
      </c>
      <c r="B35" s="98"/>
      <c r="C35" s="98"/>
      <c r="D35" s="98"/>
      <c r="E35" s="98"/>
      <c r="F35" s="98"/>
      <c r="G35" s="98"/>
      <c r="H35" s="99"/>
    </row>
    <row r="36" spans="1:8" x14ac:dyDescent="0.35">
      <c r="A36" s="86" t="s">
        <v>3527</v>
      </c>
      <c r="B36" t="s">
        <v>3549</v>
      </c>
      <c r="C36">
        <v>55</v>
      </c>
      <c r="D36">
        <v>97</v>
      </c>
      <c r="E36" s="82">
        <v>953.32100000000003</v>
      </c>
      <c r="F36" s="82">
        <v>356.96853293310465</v>
      </c>
      <c r="G36" s="82">
        <v>75.92</v>
      </c>
      <c r="H36" s="87">
        <v>226.54341747223646</v>
      </c>
    </row>
    <row r="37" spans="1:8" x14ac:dyDescent="0.35">
      <c r="A37" s="86" t="s">
        <v>3527</v>
      </c>
      <c r="B37" t="s">
        <v>3550</v>
      </c>
      <c r="C37">
        <v>48</v>
      </c>
      <c r="D37">
        <v>98</v>
      </c>
      <c r="E37" s="82">
        <v>949.02800000000002</v>
      </c>
      <c r="F37" s="82">
        <v>357.10990874785591</v>
      </c>
      <c r="G37" s="82">
        <v>75.92</v>
      </c>
      <c r="H37" s="87">
        <v>226.54341747223646</v>
      </c>
    </row>
    <row r="38" spans="1:8" x14ac:dyDescent="0.35">
      <c r="A38" s="86" t="s">
        <v>3527</v>
      </c>
      <c r="B38" t="s">
        <v>3551</v>
      </c>
      <c r="C38">
        <v>66</v>
      </c>
      <c r="D38">
        <v>97</v>
      </c>
      <c r="E38" s="82">
        <v>918.79200000000003</v>
      </c>
      <c r="F38" s="82">
        <v>355.51392624356777</v>
      </c>
      <c r="G38" s="82">
        <v>75.92</v>
      </c>
      <c r="H38" s="87">
        <v>226.54341747223646</v>
      </c>
    </row>
    <row r="39" spans="1:8" x14ac:dyDescent="0.35">
      <c r="A39" s="86" t="s">
        <v>3528</v>
      </c>
      <c r="B39" t="s">
        <v>3552</v>
      </c>
      <c r="C39">
        <v>95</v>
      </c>
      <c r="D39">
        <v>99</v>
      </c>
      <c r="E39" s="82">
        <v>257.375</v>
      </c>
      <c r="F39" s="82">
        <v>43.71558953687822</v>
      </c>
      <c r="G39" s="82">
        <v>72.87</v>
      </c>
      <c r="H39" s="87">
        <v>221.94620969955764</v>
      </c>
    </row>
    <row r="40" spans="1:8" x14ac:dyDescent="0.35">
      <c r="A40" s="100" t="s">
        <v>28</v>
      </c>
      <c r="B40" s="101"/>
      <c r="C40" s="92">
        <f>AVERAGE(C36:C39)</f>
        <v>66</v>
      </c>
      <c r="D40" s="92">
        <f t="shared" ref="D40" si="13">AVERAGE(D36:D39)</f>
        <v>97.75</v>
      </c>
      <c r="E40" s="93">
        <f t="shared" ref="E40" si="14">AVERAGE(E36:E39)</f>
        <v>769.62900000000002</v>
      </c>
      <c r="F40" s="93">
        <f t="shared" ref="F40" si="15">AVERAGE(F36:F39)</f>
        <v>278.32698936535166</v>
      </c>
      <c r="G40" s="93">
        <f t="shared" ref="G40" si="16">AVERAGE(G36:G39)</f>
        <v>75.157499999999999</v>
      </c>
      <c r="H40" s="94">
        <f t="shared" ref="H40" si="17">AVERAGE(H36:H39)</f>
        <v>225.39411552906677</v>
      </c>
    </row>
    <row r="41" spans="1:8" x14ac:dyDescent="0.35">
      <c r="A41" s="97" t="s">
        <v>3575</v>
      </c>
      <c r="B41" s="98"/>
      <c r="C41" s="98"/>
      <c r="D41" s="98"/>
      <c r="E41" s="98"/>
      <c r="F41" s="98"/>
      <c r="G41" s="98"/>
      <c r="H41" s="99"/>
    </row>
    <row r="42" spans="1:8" x14ac:dyDescent="0.35">
      <c r="A42" s="86" t="s">
        <v>3527</v>
      </c>
      <c r="B42" t="s">
        <v>3553</v>
      </c>
      <c r="C42">
        <v>84</v>
      </c>
      <c r="D42">
        <v>98</v>
      </c>
      <c r="E42" s="82">
        <v>129.834</v>
      </c>
      <c r="F42" s="82">
        <v>20.865492281303606</v>
      </c>
      <c r="G42" s="82">
        <v>1.17</v>
      </c>
      <c r="H42" s="87">
        <v>27.041634565979916</v>
      </c>
    </row>
    <row r="43" spans="1:8" x14ac:dyDescent="0.35">
      <c r="A43" s="86" t="s">
        <v>3527</v>
      </c>
      <c r="B43" t="s">
        <v>3554</v>
      </c>
      <c r="C43">
        <v>76</v>
      </c>
      <c r="D43">
        <v>99</v>
      </c>
      <c r="E43" s="82">
        <v>112.371</v>
      </c>
      <c r="F43" s="82">
        <v>13.925195368782163</v>
      </c>
      <c r="G43" s="82">
        <v>1.17</v>
      </c>
      <c r="H43" s="87">
        <v>27.041634565979916</v>
      </c>
    </row>
    <row r="44" spans="1:8" x14ac:dyDescent="0.35">
      <c r="A44" s="86" t="s">
        <v>3527</v>
      </c>
      <c r="B44" t="s">
        <v>3555</v>
      </c>
      <c r="C44">
        <v>79</v>
      </c>
      <c r="D44">
        <v>100</v>
      </c>
      <c r="E44" s="82">
        <v>50.89</v>
      </c>
      <c r="F44" s="82">
        <v>0.71456603773584904</v>
      </c>
      <c r="G44" s="82">
        <v>0.75</v>
      </c>
      <c r="H44" s="87">
        <v>14.722431864335457</v>
      </c>
    </row>
    <row r="45" spans="1:8" x14ac:dyDescent="0.35">
      <c r="A45" s="86" t="s">
        <v>3528</v>
      </c>
      <c r="B45" t="s">
        <v>3556</v>
      </c>
      <c r="C45">
        <v>86</v>
      </c>
      <c r="D45">
        <v>100</v>
      </c>
      <c r="E45" s="82">
        <v>104.39400000000001</v>
      </c>
      <c r="F45" s="82">
        <v>2.5011355060034308</v>
      </c>
      <c r="G45" s="82">
        <v>1.33</v>
      </c>
      <c r="H45" s="87">
        <v>19.605356410940352</v>
      </c>
    </row>
    <row r="46" spans="1:8" x14ac:dyDescent="0.35">
      <c r="A46" s="100" t="s">
        <v>28</v>
      </c>
      <c r="B46" s="101"/>
      <c r="C46" s="92">
        <f>AVERAGE(C42:C45)</f>
        <v>81.25</v>
      </c>
      <c r="D46" s="92">
        <f t="shared" ref="D46" si="18">AVERAGE(D42:D45)</f>
        <v>99.25</v>
      </c>
      <c r="E46" s="93">
        <f t="shared" ref="E46" si="19">AVERAGE(E42:E45)</f>
        <v>99.372249999999994</v>
      </c>
      <c r="F46" s="93">
        <f t="shared" ref="F46" si="20">AVERAGE(F42:F45)</f>
        <v>9.5015972984562627</v>
      </c>
      <c r="G46" s="93">
        <f t="shared" ref="G46" si="21">AVERAGE(G42:G45)</f>
        <v>1.105</v>
      </c>
      <c r="H46" s="94">
        <f t="shared" ref="H46" si="22">AVERAGE(H42:H45)</f>
        <v>22.102764351808908</v>
      </c>
    </row>
    <row r="47" spans="1:8" x14ac:dyDescent="0.35">
      <c r="A47" s="97" t="s">
        <v>3576</v>
      </c>
      <c r="B47" s="98"/>
      <c r="C47" s="98"/>
      <c r="D47" s="98"/>
      <c r="E47" s="98"/>
      <c r="F47" s="98"/>
      <c r="G47" s="98"/>
      <c r="H47" s="99"/>
    </row>
    <row r="48" spans="1:8" x14ac:dyDescent="0.35">
      <c r="A48" s="86" t="s">
        <v>3527</v>
      </c>
      <c r="B48" t="s">
        <v>3557</v>
      </c>
      <c r="C48">
        <v>80</v>
      </c>
      <c r="D48">
        <v>98</v>
      </c>
      <c r="E48" s="82">
        <v>715.86299999999994</v>
      </c>
      <c r="F48" s="82">
        <v>343.20479056603779</v>
      </c>
      <c r="G48" s="82">
        <v>6.08</v>
      </c>
      <c r="H48" s="87">
        <v>61.644140029689765</v>
      </c>
    </row>
    <row r="49" spans="1:8" x14ac:dyDescent="0.35">
      <c r="A49" s="86" t="s">
        <v>3527</v>
      </c>
      <c r="B49" t="s">
        <v>3558</v>
      </c>
      <c r="C49">
        <v>73</v>
      </c>
      <c r="D49">
        <v>96</v>
      </c>
      <c r="E49" s="82">
        <v>741.43399999999997</v>
      </c>
      <c r="F49" s="82">
        <v>362.62525934819894</v>
      </c>
      <c r="G49" s="82">
        <v>6.08</v>
      </c>
      <c r="H49" s="87">
        <v>61.644140029689765</v>
      </c>
    </row>
    <row r="50" spans="1:8" x14ac:dyDescent="0.35">
      <c r="A50" s="86" t="s">
        <v>3527</v>
      </c>
      <c r="B50" t="s">
        <v>3559</v>
      </c>
      <c r="C50">
        <v>62</v>
      </c>
      <c r="D50">
        <v>99</v>
      </c>
      <c r="E50" s="82">
        <v>739.36099999999999</v>
      </c>
      <c r="F50" s="82">
        <v>360.99426140651798</v>
      </c>
      <c r="G50" s="82">
        <v>6.08</v>
      </c>
      <c r="H50" s="87">
        <v>61.644140029689765</v>
      </c>
    </row>
    <row r="51" spans="1:8" x14ac:dyDescent="0.35">
      <c r="A51" s="86" t="s">
        <v>3528</v>
      </c>
      <c r="B51" t="s">
        <v>3560</v>
      </c>
      <c r="C51">
        <v>73</v>
      </c>
      <c r="D51">
        <v>97</v>
      </c>
      <c r="E51" s="82">
        <v>157.49099999999999</v>
      </c>
      <c r="F51" s="82">
        <v>4.3737547169811313</v>
      </c>
      <c r="G51" s="82">
        <v>1.83</v>
      </c>
      <c r="H51" s="87">
        <v>21.644398813549895</v>
      </c>
    </row>
    <row r="52" spans="1:8" x14ac:dyDescent="0.35">
      <c r="A52" s="100" t="s">
        <v>28</v>
      </c>
      <c r="B52" s="101"/>
      <c r="C52" s="92">
        <f>AVERAGE(C48:C51)</f>
        <v>72</v>
      </c>
      <c r="D52" s="92">
        <f t="shared" ref="D52" si="23">AVERAGE(D48:D51)</f>
        <v>97.5</v>
      </c>
      <c r="E52" s="93">
        <f t="shared" ref="E52" si="24">AVERAGE(E48:E51)</f>
        <v>588.53724999999997</v>
      </c>
      <c r="F52" s="93">
        <f t="shared" ref="F52" si="25">AVERAGE(F48:F51)</f>
        <v>267.799516509434</v>
      </c>
      <c r="G52" s="93">
        <f t="shared" ref="G52" si="26">AVERAGE(G48:G51)</f>
        <v>5.0175000000000001</v>
      </c>
      <c r="H52" s="94">
        <f t="shared" ref="H52" si="27">AVERAGE(H48:H51)</f>
        <v>51.644204725654795</v>
      </c>
    </row>
  </sheetData>
  <mergeCells count="17">
    <mergeCell ref="A52:B52"/>
    <mergeCell ref="A35:H35"/>
    <mergeCell ref="A41:H41"/>
    <mergeCell ref="A47:H47"/>
    <mergeCell ref="A8:B8"/>
    <mergeCell ref="A14:B14"/>
    <mergeCell ref="A21:B21"/>
    <mergeCell ref="A28:B28"/>
    <mergeCell ref="A34:B34"/>
    <mergeCell ref="A40:B40"/>
    <mergeCell ref="A46:B46"/>
    <mergeCell ref="A29:H29"/>
    <mergeCell ref="A2:B2"/>
    <mergeCell ref="A3:H3"/>
    <mergeCell ref="A9:H9"/>
    <mergeCell ref="A15:H15"/>
    <mergeCell ref="A22:H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8EDF-E994-41B8-9618-28540663C997}">
  <dimension ref="A1:AI188"/>
  <sheetViews>
    <sheetView zoomScale="40" zoomScaleNormal="40" workbookViewId="0">
      <selection sqref="A1:B1"/>
    </sheetView>
  </sheetViews>
  <sheetFormatPr defaultRowHeight="14.5" x14ac:dyDescent="0.35"/>
  <cols>
    <col min="1" max="1" width="14.54296875" style="16" customWidth="1"/>
    <col min="2" max="2" width="10" style="16" customWidth="1"/>
    <col min="3" max="3" width="13.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f>IF(AVERAGE(D7:D16)&lt;100, AVERAGE(D7:D16), 99.999)</f>
        <v>76.362499999999997</v>
      </c>
      <c r="E6" s="55">
        <f>IF(AVERAGE(E7:E16)&lt;100, AVERAGE(E7:E16), 99.999)</f>
        <v>98.118750000000006</v>
      </c>
      <c r="F6" s="55">
        <f>IF(AVERAGE(F7:F16)&gt;0, AVERAGE(F7:F16), 0.001)</f>
        <v>348.09749999999997</v>
      </c>
      <c r="G6" s="55">
        <f>IF(AVERAGE(G7:G16)&gt;0, AVERAGE(G7:G16), 0.001)</f>
        <v>148.63658156625215</v>
      </c>
      <c r="H6" s="55">
        <f>IF(AVERAGE(H7:H16)&gt;0, AVERAGE(H7:H16), 0.001)</f>
        <v>17.938500000000001</v>
      </c>
      <c r="I6" s="55">
        <f>IF(AVERAGE(I7:I16)&gt;0, AVERAGE(I7:I16), 0.001)</f>
        <v>85.418285609639923</v>
      </c>
    </row>
    <row r="7" spans="1:9" ht="14" customHeight="1" x14ac:dyDescent="0.35">
      <c r="B7" s="54" t="s">
        <v>3404</v>
      </c>
      <c r="C7" s="56" t="s">
        <v>3561</v>
      </c>
      <c r="D7" s="88">
        <v>79.5</v>
      </c>
      <c r="E7" s="88">
        <v>99.25</v>
      </c>
      <c r="F7" s="89">
        <v>134.62524999999999</v>
      </c>
      <c r="G7" s="90">
        <v>34.757444125214413</v>
      </c>
      <c r="H7" s="91">
        <v>3.27</v>
      </c>
      <c r="I7" s="89">
        <v>45.172053983317376</v>
      </c>
    </row>
    <row r="8" spans="1:9" x14ac:dyDescent="0.35">
      <c r="B8" s="54" t="s">
        <v>3405</v>
      </c>
      <c r="C8" s="56" t="s">
        <v>3562</v>
      </c>
      <c r="D8" s="88">
        <v>65.75</v>
      </c>
      <c r="E8" s="88">
        <v>96.75</v>
      </c>
      <c r="F8" s="89">
        <v>410.60050000000001</v>
      </c>
      <c r="G8" s="90">
        <v>276.18212422813036</v>
      </c>
      <c r="H8" s="91">
        <v>23.7925</v>
      </c>
      <c r="I8" s="89">
        <v>123.29716955661067</v>
      </c>
    </row>
    <row r="9" spans="1:9" x14ac:dyDescent="0.35">
      <c r="B9" s="54" t="s">
        <v>3406</v>
      </c>
      <c r="C9" s="56" t="s">
        <v>3563</v>
      </c>
      <c r="D9" s="88">
        <v>88.2</v>
      </c>
      <c r="E9" s="88">
        <v>97.4</v>
      </c>
      <c r="F9" s="89">
        <v>149.75119999999998</v>
      </c>
      <c r="G9" s="90">
        <v>32.212610291595198</v>
      </c>
      <c r="H9" s="91">
        <v>4.3320000000000007</v>
      </c>
      <c r="I9" s="89">
        <v>48.172759036235774</v>
      </c>
    </row>
    <row r="10" spans="1:9" x14ac:dyDescent="0.35">
      <c r="B10" s="54" t="s">
        <v>3407</v>
      </c>
      <c r="C10" s="56" t="s">
        <v>3564</v>
      </c>
      <c r="D10" s="88">
        <v>71.2</v>
      </c>
      <c r="E10" s="88">
        <v>97.8</v>
      </c>
      <c r="F10" s="89">
        <v>548.53480000000002</v>
      </c>
      <c r="G10" s="90">
        <v>276.38410188679239</v>
      </c>
      <c r="H10" s="91">
        <v>26.686</v>
      </c>
      <c r="I10" s="89">
        <v>128.90259975422822</v>
      </c>
    </row>
    <row r="11" spans="1:9" x14ac:dyDescent="0.35">
      <c r="B11" s="54" t="s">
        <v>3408</v>
      </c>
      <c r="C11" s="56" t="s">
        <v>3565</v>
      </c>
      <c r="D11" s="88">
        <v>87</v>
      </c>
      <c r="E11" s="88">
        <v>99.25</v>
      </c>
      <c r="F11" s="89">
        <v>83.729749999999996</v>
      </c>
      <c r="G11" s="90">
        <v>13.928268825042883</v>
      </c>
      <c r="H11" s="91">
        <v>4.1475</v>
      </c>
      <c r="I11" s="89">
        <v>38.660617940196822</v>
      </c>
    </row>
    <row r="12" spans="1:9" x14ac:dyDescent="0.35">
      <c r="B12" s="54" t="s">
        <v>3426</v>
      </c>
      <c r="C12" s="56" t="s">
        <v>3566</v>
      </c>
      <c r="D12" s="88">
        <v>66</v>
      </c>
      <c r="E12" s="88">
        <v>97.75</v>
      </c>
      <c r="F12" s="89">
        <v>769.62900000000002</v>
      </c>
      <c r="G12" s="90">
        <v>278.32698936535166</v>
      </c>
      <c r="H12" s="91">
        <v>75.157499999999999</v>
      </c>
      <c r="I12" s="89">
        <v>225.39411552906677</v>
      </c>
    </row>
    <row r="13" spans="1:9" x14ac:dyDescent="0.35">
      <c r="B13" s="54" t="s">
        <v>3427</v>
      </c>
      <c r="C13" s="56" t="s">
        <v>3567</v>
      </c>
      <c r="D13" s="88">
        <v>81.25</v>
      </c>
      <c r="E13" s="88">
        <v>99.25</v>
      </c>
      <c r="F13" s="89">
        <v>99.372249999999994</v>
      </c>
      <c r="G13" s="90">
        <v>9.5015972984562627</v>
      </c>
      <c r="H13" s="91">
        <v>1.105</v>
      </c>
      <c r="I13" s="89">
        <v>22.102764351808908</v>
      </c>
    </row>
    <row r="14" spans="1:9" x14ac:dyDescent="0.35">
      <c r="B14" s="54" t="s">
        <v>3428</v>
      </c>
      <c r="C14" s="56" t="s">
        <v>3568</v>
      </c>
      <c r="D14" s="88">
        <v>72</v>
      </c>
      <c r="E14" s="88">
        <v>97.5</v>
      </c>
      <c r="F14" s="89">
        <v>588.53724999999997</v>
      </c>
      <c r="G14" s="90">
        <v>267.799516509434</v>
      </c>
      <c r="H14" s="91">
        <v>5.0175000000000001</v>
      </c>
      <c r="I14" s="89">
        <v>51.644204725654795</v>
      </c>
    </row>
    <row r="15" spans="1:9" x14ac:dyDescent="0.35">
      <c r="B15" s="54" t="s">
        <v>3429</v>
      </c>
      <c r="C15" s="56" t="s">
        <v>3414</v>
      </c>
      <c r="D15" s="88" t="s">
        <v>3414</v>
      </c>
      <c r="E15" s="88" t="s">
        <v>3414</v>
      </c>
      <c r="F15" s="89" t="s">
        <v>3414</v>
      </c>
      <c r="G15" s="90" t="s">
        <v>3414</v>
      </c>
      <c r="H15" s="91" t="s">
        <v>3414</v>
      </c>
      <c r="I15" s="89" t="s">
        <v>3414</v>
      </c>
    </row>
    <row r="16" spans="1:9" x14ac:dyDescent="0.35">
      <c r="B16" s="54" t="s">
        <v>3430</v>
      </c>
      <c r="C16" s="56" t="s">
        <v>3414</v>
      </c>
      <c r="D16" s="88" t="s">
        <v>3414</v>
      </c>
      <c r="E16" s="88" t="s">
        <v>3414</v>
      </c>
      <c r="F16" s="89" t="s">
        <v>3414</v>
      </c>
      <c r="G16" s="90" t="s">
        <v>3414</v>
      </c>
      <c r="H16" s="91" t="s">
        <v>3414</v>
      </c>
      <c r="I16" s="89" t="s">
        <v>3414</v>
      </c>
    </row>
    <row r="18" spans="9:35" x14ac:dyDescent="0.35">
      <c r="I18" s="52"/>
    </row>
    <row r="19" spans="9:35" x14ac:dyDescent="0.35">
      <c r="I19" s="52"/>
    </row>
    <row r="20" spans="9:35" ht="31.5" customHeight="1" x14ac:dyDescent="0.35"/>
    <row r="21" spans="9:35" ht="15.5" x14ac:dyDescent="0.35">
      <c r="I21" s="51"/>
    </row>
    <row r="22" spans="9:35" ht="15.5" x14ac:dyDescent="0.35">
      <c r="I22" s="51"/>
    </row>
    <row r="23" spans="9:35" ht="14.5" customHeight="1" x14ac:dyDescent="0.35">
      <c r="I23" s="51"/>
    </row>
    <row r="24" spans="9:35" ht="14.5" customHeight="1" x14ac:dyDescent="0.35">
      <c r="I24" s="51"/>
    </row>
    <row r="25" spans="9:35" ht="14.5" customHeight="1" x14ac:dyDescent="0.35">
      <c r="I25" s="51"/>
    </row>
    <row r="26" spans="9:35" ht="15.5" x14ac:dyDescent="0.35">
      <c r="I26" s="51"/>
    </row>
    <row r="27" spans="9:35" ht="14.5" customHeight="1" x14ac:dyDescent="0.35">
      <c r="I27" s="51"/>
    </row>
    <row r="28" spans="9:35" ht="28.5" customHeight="1" thickBot="1" x14ac:dyDescent="0.4">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9:35" ht="27.5" thickBot="1" x14ac:dyDescent="0.4">
      <c r="I29" s="51"/>
      <c r="J29" s="67"/>
      <c r="K29" s="102" t="str">
        <f>C7</f>
        <v>Mech. O</v>
      </c>
      <c r="L29" s="103"/>
      <c r="M29" s="103"/>
      <c r="N29" s="104"/>
      <c r="O29" s="67"/>
      <c r="P29" s="102" t="str">
        <f>C8</f>
        <v>Sol. O</v>
      </c>
      <c r="Q29" s="103"/>
      <c r="R29" s="103"/>
      <c r="S29" s="104"/>
      <c r="T29" s="67"/>
      <c r="U29" s="102" t="str">
        <f>C9</f>
        <v>Mech. N</v>
      </c>
      <c r="V29" s="103"/>
      <c r="W29" s="103"/>
      <c r="X29" s="104"/>
      <c r="Y29" s="67"/>
      <c r="Z29" s="102" t="str">
        <f>C10</f>
        <v>Sol. N</v>
      </c>
      <c r="AA29" s="103"/>
      <c r="AB29" s="103"/>
      <c r="AC29" s="104"/>
      <c r="AD29" s="67"/>
      <c r="AE29" s="102" t="str">
        <f>C11</f>
        <v>Mech. SNAr</v>
      </c>
      <c r="AF29" s="103"/>
      <c r="AG29" s="103"/>
      <c r="AH29" s="104"/>
      <c r="AI29" s="67"/>
    </row>
    <row r="30" spans="9:35" ht="16" thickBot="1" x14ac:dyDescent="0.4">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9:35" ht="15" customHeight="1" x14ac:dyDescent="0.35">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9:35" ht="16.5" customHeight="1" x14ac:dyDescent="0.35">
      <c r="J32" s="44"/>
      <c r="K32" s="112">
        <f>100*(1/(1+((100-D7)/(100-D$6))))</f>
        <v>53.554233928065706</v>
      </c>
      <c r="L32" s="113"/>
      <c r="M32" s="112">
        <f>100*(1/(1+((100-E7)/(100-E$6))))</f>
        <v>71.49643705463177</v>
      </c>
      <c r="N32" s="113"/>
      <c r="O32" s="44"/>
      <c r="P32" s="112">
        <f>100*(1/(1+((100-D8)/(100-D6))))</f>
        <v>40.833513280069106</v>
      </c>
      <c r="Q32" s="113"/>
      <c r="R32" s="112">
        <f>100*(1/(1+((100-E8)/(100-E6))))</f>
        <v>36.662606577344633</v>
      </c>
      <c r="S32" s="113"/>
      <c r="T32" s="44"/>
      <c r="U32" s="112">
        <f>100*(1/(1+((100-D9)/(100-D6))))</f>
        <v>66.701940035273381</v>
      </c>
      <c r="V32" s="113"/>
      <c r="W32" s="112">
        <f>100*(1/(1+((100-E9)/(100-E6))))</f>
        <v>41.980474198047403</v>
      </c>
      <c r="X32" s="113"/>
      <c r="Y32" s="44"/>
      <c r="Z32" s="112">
        <f>100*(1/(1+((100-D10)/(100-D6))))</f>
        <v>45.077473182359959</v>
      </c>
      <c r="AA32" s="113"/>
      <c r="AB32" s="112">
        <f>100*(1/(1+((100-E10)/(100-E6))))</f>
        <v>46.094946401225009</v>
      </c>
      <c r="AC32" s="113"/>
      <c r="AD32" s="44"/>
      <c r="AE32" s="112">
        <f>100*(1/(1+((100-D11)/(100-D6))))</f>
        <v>64.517229614466061</v>
      </c>
      <c r="AF32" s="113"/>
      <c r="AG32" s="112">
        <f>100*(1/(1+((100-E11)/(100-E6))))</f>
        <v>71.49643705463177</v>
      </c>
      <c r="AH32" s="113"/>
      <c r="AI32" s="44"/>
    </row>
    <row r="33" spans="9:35" ht="16.5" customHeight="1" thickBot="1" x14ac:dyDescent="0.4">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9:35" ht="16.5" customHeight="1" x14ac:dyDescent="0.35">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9:35" ht="16.5" customHeight="1" x14ac:dyDescent="0.35">
      <c r="I35" s="51"/>
      <c r="J35" s="44"/>
      <c r="K35" s="123"/>
      <c r="L35" s="128">
        <f>100*(1/(1+(G7/G$6)))</f>
        <v>81.047668268273526</v>
      </c>
      <c r="M35" s="129"/>
      <c r="N35" s="127"/>
      <c r="O35" s="44"/>
      <c r="P35" s="123"/>
      <c r="Q35" s="114">
        <f>100*(1/(1+(G8/G6)))</f>
        <v>34.988238403558924</v>
      </c>
      <c r="R35" s="129"/>
      <c r="S35" s="127"/>
      <c r="T35" s="44"/>
      <c r="U35" s="123"/>
      <c r="V35" s="114">
        <f>100*(1/(1+(G9/G6)))</f>
        <v>82.188136999298706</v>
      </c>
      <c r="W35" s="129"/>
      <c r="X35" s="127"/>
      <c r="Y35" s="44"/>
      <c r="Z35" s="123"/>
      <c r="AA35" s="114">
        <f>100*(1/(1+(G10/G6)))</f>
        <v>34.971611348103544</v>
      </c>
      <c r="AB35" s="129"/>
      <c r="AC35" s="127"/>
      <c r="AD35" s="44"/>
      <c r="AE35" s="123"/>
      <c r="AF35" s="114">
        <f>100*(1/(1+(G11/G6)))</f>
        <v>91.432176887243827</v>
      </c>
      <c r="AG35" s="129"/>
      <c r="AH35" s="127"/>
      <c r="AI35" s="44"/>
    </row>
    <row r="36" spans="9:35" ht="16.5" customHeight="1" x14ac:dyDescent="0.35">
      <c r="I36" s="51"/>
      <c r="J36" s="44"/>
      <c r="K36" s="139">
        <f>100*(1/(1+(F7/F$6)))</f>
        <v>72.111268839100703</v>
      </c>
      <c r="L36" s="128"/>
      <c r="M36" s="129"/>
      <c r="N36" s="132">
        <f>100*(1/(1+(I7/I$6)))</f>
        <v>65.409344884073278</v>
      </c>
      <c r="O36" s="44"/>
      <c r="P36" s="139">
        <f>100*(1/(1+(F8/F6)))</f>
        <v>45.880903864251657</v>
      </c>
      <c r="Q36" s="130"/>
      <c r="R36" s="131"/>
      <c r="S36" s="132">
        <f>100*(1/(1+(I8/I6)))</f>
        <v>40.925711774243403</v>
      </c>
      <c r="T36" s="44"/>
      <c r="U36" s="139">
        <f>100*(1/(1+(F9/F6)))</f>
        <v>69.920339251664217</v>
      </c>
      <c r="V36" s="130"/>
      <c r="W36" s="131"/>
      <c r="X36" s="132">
        <f>100*(1/(1+(I9/I6)))</f>
        <v>63.940128498933035</v>
      </c>
      <c r="Y36" s="44"/>
      <c r="Z36" s="139">
        <f>100*(1/(1+(F10/F6)))</f>
        <v>38.822770493545683</v>
      </c>
      <c r="AA36" s="130"/>
      <c r="AB36" s="131"/>
      <c r="AC36" s="132">
        <f>100*(1/(1+(I10/I6)))</f>
        <v>39.855325095647629</v>
      </c>
      <c r="AD36" s="44"/>
      <c r="AE36" s="139">
        <f>100*(1/(1+(F11/F6)))</f>
        <v>80.610359814022857</v>
      </c>
      <c r="AF36" s="130"/>
      <c r="AG36" s="131"/>
      <c r="AH36" s="132">
        <f>100*(1/(1+(I11/I6)))</f>
        <v>68.84190879018476</v>
      </c>
      <c r="AI36" s="44"/>
    </row>
    <row r="37" spans="9:35" ht="16.5" customHeight="1" x14ac:dyDescent="0.35">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9:35" ht="16.5" customHeight="1" x14ac:dyDescent="0.35">
      <c r="I38" s="51"/>
      <c r="J38" s="44"/>
      <c r="K38" s="140"/>
      <c r="L38" s="159">
        <f>100*(1/(1+(H7/H$6)))</f>
        <v>84.581653582290116</v>
      </c>
      <c r="M38" s="136"/>
      <c r="N38" s="142"/>
      <c r="O38" s="44"/>
      <c r="P38" s="144"/>
      <c r="Q38" s="135">
        <f>100*(1/(1+(H8/H6)))</f>
        <v>42.986029570343391</v>
      </c>
      <c r="R38" s="136"/>
      <c r="S38" s="133"/>
      <c r="T38" s="44"/>
      <c r="U38" s="144"/>
      <c r="V38" s="135">
        <f>100*(1/(1+(H9/H6)))</f>
        <v>80.548258907523405</v>
      </c>
      <c r="W38" s="136"/>
      <c r="X38" s="133"/>
      <c r="Y38" s="44"/>
      <c r="Z38" s="144"/>
      <c r="AA38" s="135">
        <f>100*(1/(1+(H10/H6)))</f>
        <v>40.19876973411467</v>
      </c>
      <c r="AB38" s="136"/>
      <c r="AC38" s="133"/>
      <c r="AD38" s="44"/>
      <c r="AE38" s="144"/>
      <c r="AF38" s="135">
        <f>100*(1/(1+(H11/H6)))</f>
        <v>81.22113556098887</v>
      </c>
      <c r="AG38" s="136"/>
      <c r="AH38" s="133"/>
      <c r="AI38" s="44"/>
    </row>
    <row r="39" spans="9:35" ht="16.5" customHeight="1" thickBot="1" x14ac:dyDescent="0.4">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9:35" ht="16.5" customHeight="1" thickBot="1" x14ac:dyDescent="0.4">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9:35" ht="28.5" customHeight="1" thickBot="1" x14ac:dyDescent="0.4">
      <c r="I41" s="51"/>
      <c r="J41" s="44"/>
      <c r="K41" s="46" t="s">
        <v>3400</v>
      </c>
      <c r="L41" s="146">
        <f>GEOMEAN(K32,K32,M32,M32)</f>
        <v>61.878404270367014</v>
      </c>
      <c r="M41" s="147"/>
      <c r="N41" s="45" t="s">
        <v>3403</v>
      </c>
      <c r="O41" s="44"/>
      <c r="P41" s="46" t="s">
        <v>3400</v>
      </c>
      <c r="Q41" s="146">
        <f>GEOMEAN(P32,P32,R32,R32)</f>
        <v>38.691898797525447</v>
      </c>
      <c r="R41" s="147"/>
      <c r="S41" s="45" t="s">
        <v>3403</v>
      </c>
      <c r="T41" s="44"/>
      <c r="U41" s="46" t="s">
        <v>3400</v>
      </c>
      <c r="V41" s="146">
        <f>GEOMEAN(U32,U32,W32,W32)</f>
        <v>52.916718271360132</v>
      </c>
      <c r="W41" s="147"/>
      <c r="X41" s="45" t="s">
        <v>3403</v>
      </c>
      <c r="Y41" s="44"/>
      <c r="Z41" s="46" t="s">
        <v>3400</v>
      </c>
      <c r="AA41" s="146">
        <f>GEOMEAN(Z32,Z32,AB32,AB32)</f>
        <v>45.583370983764901</v>
      </c>
      <c r="AB41" s="147"/>
      <c r="AC41" s="45" t="s">
        <v>3403</v>
      </c>
      <c r="AD41" s="44"/>
      <c r="AE41" s="46" t="s">
        <v>3400</v>
      </c>
      <c r="AF41" s="146">
        <f>GEOMEAN(AE32,AE32,AG32,AG32)</f>
        <v>67.917244099491384</v>
      </c>
      <c r="AG41" s="147"/>
      <c r="AH41" s="45" t="s">
        <v>3403</v>
      </c>
      <c r="AI41" s="44"/>
    </row>
    <row r="42" spans="9:35" ht="28.5" customHeight="1" thickBot="1" x14ac:dyDescent="0.4">
      <c r="I42" s="51"/>
      <c r="J42" s="44"/>
      <c r="K42" s="47" t="s">
        <v>3401</v>
      </c>
      <c r="L42" s="146">
        <f>GEOMEAN(K36,L35,L35,N36)</f>
        <v>74.607243855746134</v>
      </c>
      <c r="M42" s="147"/>
      <c r="N42" s="155">
        <f>GEOMEAN(K32,M32,K36,L35,L38,N36)</f>
        <v>70.597551786305019</v>
      </c>
      <c r="O42" s="44"/>
      <c r="P42" s="47" t="s">
        <v>3401</v>
      </c>
      <c r="Q42" s="146">
        <f>GEOMEAN(P36,Q35,Q35,S36)</f>
        <v>38.937502341722272</v>
      </c>
      <c r="R42" s="147"/>
      <c r="S42" s="151">
        <f>GEOMEAN(P32,R32,P36,Q35,Q38,S36)</f>
        <v>40.211747836261409</v>
      </c>
      <c r="T42" s="44"/>
      <c r="U42" s="47" t="s">
        <v>3401</v>
      </c>
      <c r="V42" s="146">
        <f>GEOMEAN(U36,V35,V35,X36)</f>
        <v>74.130823732981199</v>
      </c>
      <c r="W42" s="147"/>
      <c r="X42" s="151">
        <f>GEOMEAN(U32,W32,U36,V35,V38,X36)</f>
        <v>66.029501995545814</v>
      </c>
      <c r="Y42" s="44"/>
      <c r="Z42" s="47" t="s">
        <v>3401</v>
      </c>
      <c r="AA42" s="146">
        <f>GEOMEAN(Z36,AA35,AA35,AC36)</f>
        <v>37.08950538712984</v>
      </c>
      <c r="AB42" s="147"/>
      <c r="AC42" s="151">
        <f>GEOMEAN(Z32,AB32,Z36,AA35,AA38,AC36)</f>
        <v>40.661715178286201</v>
      </c>
      <c r="AD42" s="44"/>
      <c r="AE42" s="47" t="s">
        <v>3401</v>
      </c>
      <c r="AF42" s="146">
        <f>GEOMEAN(AE36,AF35,AF35,AH36)</f>
        <v>82.529738830903185</v>
      </c>
      <c r="AG42" s="147"/>
      <c r="AH42" s="151">
        <f>GEOMEAN(AE32,AG32,AE36,AF35,AF38,AH36)</f>
        <v>75.827836515064178</v>
      </c>
      <c r="AI42" s="44"/>
    </row>
    <row r="43" spans="9:35" ht="28.5" customHeight="1" thickBot="1" x14ac:dyDescent="0.4">
      <c r="I43" s="52"/>
      <c r="J43" s="44"/>
      <c r="K43" s="48" t="s">
        <v>3402</v>
      </c>
      <c r="L43" s="153">
        <f>GEOMEAN(K36,L38,L38,N36)</f>
        <v>76.2164681612674</v>
      </c>
      <c r="M43" s="154"/>
      <c r="N43" s="156"/>
      <c r="O43" s="44"/>
      <c r="P43" s="48" t="s">
        <v>3402</v>
      </c>
      <c r="Q43" s="153">
        <f>GEOMEAN(P36,Q38,Q38,S36)</f>
        <v>43.158934875853248</v>
      </c>
      <c r="R43" s="154"/>
      <c r="S43" s="152"/>
      <c r="T43" s="44"/>
      <c r="U43" s="48" t="s">
        <v>3402</v>
      </c>
      <c r="V43" s="153">
        <f>GEOMEAN(U36,V38,V38,X36)</f>
        <v>73.387541092519527</v>
      </c>
      <c r="W43" s="154"/>
      <c r="X43" s="152"/>
      <c r="Y43" s="44"/>
      <c r="Z43" s="48" t="s">
        <v>3402</v>
      </c>
      <c r="AA43" s="153">
        <f>GEOMEAN(Z36,AA38,AA38,AC36)</f>
        <v>39.764873121076882</v>
      </c>
      <c r="AB43" s="154"/>
      <c r="AC43" s="152"/>
      <c r="AD43" s="44"/>
      <c r="AE43" s="48" t="s">
        <v>3402</v>
      </c>
      <c r="AF43" s="153">
        <f>GEOMEAN(AE36,AF38,AF38,AH36)</f>
        <v>77.784930743507317</v>
      </c>
      <c r="AG43" s="154"/>
      <c r="AH43" s="152"/>
      <c r="AI43" s="44"/>
    </row>
    <row r="44" spans="9:35" ht="18" customHeight="1" thickBot="1" x14ac:dyDescent="0.4">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9:35" ht="26.5" customHeight="1" thickBot="1" x14ac:dyDescent="0.4">
      <c r="I45" s="51"/>
      <c r="J45" s="44"/>
      <c r="K45" s="161" t="str">
        <f>IF(L42=M93, K29 &amp; " seems most green", K29 &amp; " seems not most green")</f>
        <v>Mech. O seems not most green</v>
      </c>
      <c r="L45" s="162"/>
      <c r="M45" s="162"/>
      <c r="N45" s="163"/>
      <c r="O45" s="44"/>
      <c r="P45" s="161" t="str">
        <f>IF(Q42=M93, P29 &amp; " seems most green", P29 &amp; " seems not most green")</f>
        <v>Sol. O seems not most green</v>
      </c>
      <c r="Q45" s="162"/>
      <c r="R45" s="162"/>
      <c r="S45" s="163"/>
      <c r="T45" s="44"/>
      <c r="U45" s="161" t="str">
        <f>IF(V42=M93, U29 &amp; " seems most green", U29 &amp; " seems not most green")</f>
        <v>Mech. N seems not most green</v>
      </c>
      <c r="V45" s="162"/>
      <c r="W45" s="162"/>
      <c r="X45" s="163"/>
      <c r="Y45" s="44"/>
      <c r="Z45" s="161" t="str">
        <f>IF(AA42=M93, Z29 &amp; " seems most green", Z29 &amp; " seems not most green")</f>
        <v>Sol. N seems not most green</v>
      </c>
      <c r="AA45" s="162"/>
      <c r="AB45" s="162"/>
      <c r="AC45" s="163"/>
      <c r="AD45" s="44"/>
      <c r="AE45" s="161" t="str">
        <f>IF(AF42=M93, AE29 &amp; " seems most green", AE29 &amp; " seems not most green")</f>
        <v>Mech. SNAr seems not most green</v>
      </c>
      <c r="AF45" s="162"/>
      <c r="AG45" s="162"/>
      <c r="AH45" s="163"/>
      <c r="AI45" s="44"/>
    </row>
    <row r="46" spans="9:35" ht="26.5" customHeight="1" thickBot="1" x14ac:dyDescent="0.4">
      <c r="I46" s="51"/>
      <c r="J46" s="44"/>
      <c r="K46" s="161" t="str">
        <f>IF(N42=O93, K29 &amp; " seems most white", K29 &amp; " seems not most white")</f>
        <v>Mech. O seems not most white</v>
      </c>
      <c r="L46" s="162"/>
      <c r="M46" s="162"/>
      <c r="N46" s="163"/>
      <c r="O46" s="44"/>
      <c r="P46" s="161" t="str">
        <f>IF(S42=O93, P29 &amp; " seems most white", P29 &amp; " seems not most white")</f>
        <v>Sol. O seems not most white</v>
      </c>
      <c r="Q46" s="162"/>
      <c r="R46" s="162"/>
      <c r="S46" s="163"/>
      <c r="T46" s="44"/>
      <c r="U46" s="161" t="str">
        <f>IF(X42=O93, U29 &amp; " seems most white", U29 &amp; " seems not most white")</f>
        <v>Mech. N seems not most white</v>
      </c>
      <c r="V46" s="162"/>
      <c r="W46" s="162"/>
      <c r="X46" s="163"/>
      <c r="Y46" s="44"/>
      <c r="Z46" s="161" t="str">
        <f>IF(AC42=O93, Z29 &amp; " seems most white", Z29 &amp; " seems not most white")</f>
        <v>Sol. N seems not most white</v>
      </c>
      <c r="AA46" s="162"/>
      <c r="AB46" s="162"/>
      <c r="AC46" s="163"/>
      <c r="AD46" s="44"/>
      <c r="AE46" s="161" t="str">
        <f>IF(AH42=O93, AE29 &amp; " seems most white", AE29 &amp; " seems not most white")</f>
        <v>Mech. SNAr seems not most white</v>
      </c>
      <c r="AF46" s="162"/>
      <c r="AG46" s="162"/>
      <c r="AH46" s="163"/>
      <c r="AI46" s="44"/>
    </row>
    <row r="47" spans="9:35" ht="27" customHeight="1" x14ac:dyDescent="0.35">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9:35" ht="13.5" customHeight="1" thickBot="1" x14ac:dyDescent="0.4">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9:35" ht="34.5" customHeight="1" thickBot="1" x14ac:dyDescent="0.4">
      <c r="I49" s="51"/>
      <c r="J49" s="49"/>
      <c r="K49" s="102" t="str">
        <f>C12</f>
        <v>Sol. SNAr</v>
      </c>
      <c r="L49" s="103"/>
      <c r="M49" s="103"/>
      <c r="N49" s="104"/>
      <c r="O49" s="67"/>
      <c r="P49" s="102" t="str">
        <f>C13</f>
        <v>Mech. S</v>
      </c>
      <c r="Q49" s="102"/>
      <c r="R49" s="102"/>
      <c r="S49" s="165"/>
      <c r="T49" s="67"/>
      <c r="U49" s="102" t="str">
        <f>C14</f>
        <v xml:space="preserve">Sol. S </v>
      </c>
      <c r="V49" s="103"/>
      <c r="W49" s="103"/>
      <c r="X49" s="104"/>
      <c r="Y49" s="67"/>
      <c r="Z49" s="102" t="str">
        <f>C15</f>
        <v>…</v>
      </c>
      <c r="AA49" s="103"/>
      <c r="AB49" s="103"/>
      <c r="AC49" s="104"/>
      <c r="AD49" s="67"/>
      <c r="AE49" s="102" t="str">
        <f>C16</f>
        <v>…</v>
      </c>
      <c r="AF49" s="103"/>
      <c r="AG49" s="103"/>
      <c r="AH49" s="104"/>
      <c r="AI49" s="67"/>
    </row>
    <row r="50" spans="9:35" ht="20" customHeight="1" thickBot="1" x14ac:dyDescent="0.4">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9:35" ht="17" customHeight="1" x14ac:dyDescent="0.35">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9:35" ht="15.5" customHeight="1" x14ac:dyDescent="0.35">
      <c r="I52" s="51"/>
      <c r="J52" s="44"/>
      <c r="K52" s="112">
        <f>100*(1/(1+((100-D12)/(100-D6))))</f>
        <v>41.010626762090659</v>
      </c>
      <c r="L52" s="113"/>
      <c r="M52" s="112">
        <f>100*(1/(1+((100-E12)/(100-E6))))</f>
        <v>45.537065052950005</v>
      </c>
      <c r="N52" s="113"/>
      <c r="O52" s="44"/>
      <c r="P52" s="112">
        <f>100*(1/(1+((100-D13)/(100-D6))))</f>
        <v>55.765260984960193</v>
      </c>
      <c r="Q52" s="112"/>
      <c r="R52" s="112">
        <f>100*(1/(1+((100-E13)/(100-E6))))</f>
        <v>71.49643705463177</v>
      </c>
      <c r="S52" s="139"/>
      <c r="T52" s="44"/>
      <c r="U52" s="112">
        <f>100*(1/(1+((100-D14)/(100-D6))))</f>
        <v>45.775841200677803</v>
      </c>
      <c r="V52" s="113"/>
      <c r="W52" s="112">
        <f>100*(1/(1+((100-E14)/(100-E6))))</f>
        <v>42.938659058487794</v>
      </c>
      <c r="X52" s="113"/>
      <c r="Y52" s="44"/>
      <c r="Z52" s="112" t="e">
        <f>100*(1/(1+((100-D15)/(100-D6))))</f>
        <v>#VALUE!</v>
      </c>
      <c r="AA52" s="113"/>
      <c r="AB52" s="112" t="e">
        <f>100*(1/(1+((100-E15)/(100-E6))))</f>
        <v>#VALUE!</v>
      </c>
      <c r="AC52" s="113"/>
      <c r="AD52" s="44"/>
      <c r="AE52" s="112" t="e">
        <f>100*(1/(1+((100-D16)/(100-D6))))</f>
        <v>#VALUE!</v>
      </c>
      <c r="AF52" s="113"/>
      <c r="AG52" s="112" t="e">
        <f>100*(1/(1+((100-E16)/(100-E6))))</f>
        <v>#VALUE!</v>
      </c>
      <c r="AH52" s="113"/>
      <c r="AI52" s="44"/>
    </row>
    <row r="53" spans="9:35" ht="20" customHeight="1" thickBot="1" x14ac:dyDescent="0.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9:35" ht="15.5" customHeight="1" thickBot="1" x14ac:dyDescent="0.4">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9:35" ht="21" customHeight="1" x14ac:dyDescent="0.35">
      <c r="I55" s="52"/>
      <c r="J55" s="44"/>
      <c r="K55" s="123"/>
      <c r="L55" s="128">
        <f>100*(1/(1+(G12/G6)))</f>
        <v>34.81247387029714</v>
      </c>
      <c r="M55" s="129"/>
      <c r="N55" s="127"/>
      <c r="O55" s="44"/>
      <c r="P55" s="122"/>
      <c r="Q55" s="114">
        <f>100*(1/(1+(G13/G6)))</f>
        <v>93.991585481337083</v>
      </c>
      <c r="R55" s="114"/>
      <c r="S55" s="126"/>
      <c r="T55" s="44"/>
      <c r="U55" s="123"/>
      <c r="V55" s="114">
        <f>100*(1/(1+(G14/G6)))</f>
        <v>35.692530559451605</v>
      </c>
      <c r="W55" s="129"/>
      <c r="X55" s="127"/>
      <c r="Y55" s="44"/>
      <c r="Z55" s="123"/>
      <c r="AA55" s="114" t="e">
        <f>100*(1/(1+(G15/G6)))</f>
        <v>#VALUE!</v>
      </c>
      <c r="AB55" s="129"/>
      <c r="AC55" s="127"/>
      <c r="AD55" s="44"/>
      <c r="AE55" s="123"/>
      <c r="AF55" s="114" t="e">
        <f>100*(1/(1+(G16/G6)))</f>
        <v>#VALUE!</v>
      </c>
      <c r="AG55" s="129"/>
      <c r="AH55" s="127"/>
      <c r="AI55" s="44"/>
    </row>
    <row r="56" spans="9:35" ht="15.5" customHeight="1" x14ac:dyDescent="0.35">
      <c r="J56" s="44"/>
      <c r="K56" s="139">
        <f>100*(1/(1+(F12/F6)))</f>
        <v>31.143352152785138</v>
      </c>
      <c r="L56" s="128"/>
      <c r="M56" s="129"/>
      <c r="N56" s="132">
        <f>100*(1/(1+(I12/I6)))</f>
        <v>27.482264316577314</v>
      </c>
      <c r="O56" s="44"/>
      <c r="P56" s="139">
        <f>100*(1/(1+(F13/F6)))</f>
        <v>77.792409431028574</v>
      </c>
      <c r="Q56" s="114"/>
      <c r="R56" s="114"/>
      <c r="S56" s="132">
        <f>100*(1/(1+(I13/I6)))</f>
        <v>79.443314253596157</v>
      </c>
      <c r="T56" s="44"/>
      <c r="U56" s="139">
        <f>100*(1/(1+(F14/F6)))</f>
        <v>37.164700540952595</v>
      </c>
      <c r="V56" s="130"/>
      <c r="W56" s="131"/>
      <c r="X56" s="132">
        <f>100*(1/(1+(I14/I6)))</f>
        <v>62.320687009758792</v>
      </c>
      <c r="Y56" s="44"/>
      <c r="Z56" s="139" t="e">
        <f>100*(1/(1+(F15/F6)))</f>
        <v>#VALUE!</v>
      </c>
      <c r="AA56" s="130"/>
      <c r="AB56" s="131"/>
      <c r="AC56" s="132" t="e">
        <f>100*(1/(1+(I15/I6)))</f>
        <v>#VALUE!</v>
      </c>
      <c r="AD56" s="44"/>
      <c r="AE56" s="139" t="e">
        <f>100*(1/(1+(F16/F6)))</f>
        <v>#VALUE!</v>
      </c>
      <c r="AF56" s="130"/>
      <c r="AG56" s="131"/>
      <c r="AH56" s="132" t="e">
        <f>100*(1/(1+(I16/I6)))</f>
        <v>#VALUE!</v>
      </c>
      <c r="AI56" s="44"/>
    </row>
    <row r="57" spans="9:35" ht="14.5" customHeight="1" x14ac:dyDescent="0.35">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9:35" ht="16" customHeight="1" x14ac:dyDescent="0.35">
      <c r="I58" s="51"/>
      <c r="J58" s="44"/>
      <c r="K58" s="140"/>
      <c r="L58" s="159">
        <f>100*(1/(1+(H12/H6)))</f>
        <v>19.268819283320447</v>
      </c>
      <c r="M58" s="136"/>
      <c r="N58" s="142"/>
      <c r="O58" s="44"/>
      <c r="P58" s="139"/>
      <c r="Q58" s="135">
        <f>100*(1/(1+(H13/H6)))</f>
        <v>94.197495208338793</v>
      </c>
      <c r="R58" s="135"/>
      <c r="S58" s="132"/>
      <c r="T58" s="44"/>
      <c r="U58" s="144"/>
      <c r="V58" s="135">
        <f>100*(1/(1+(H14/H6)))</f>
        <v>78.142969158389946</v>
      </c>
      <c r="W58" s="136"/>
      <c r="X58" s="133"/>
      <c r="Y58" s="44"/>
      <c r="Z58" s="144"/>
      <c r="AA58" s="135" t="e">
        <f>100*(1/(1+(H15/H6)))</f>
        <v>#VALUE!</v>
      </c>
      <c r="AB58" s="136"/>
      <c r="AC58" s="133"/>
      <c r="AD58" s="44"/>
      <c r="AE58" s="144"/>
      <c r="AF58" s="135" t="e">
        <f>100*(1/(1+(H16/H6)))</f>
        <v>#VALUE!</v>
      </c>
      <c r="AG58" s="136"/>
      <c r="AH58" s="133"/>
      <c r="AI58" s="44"/>
    </row>
    <row r="59" spans="9:35" ht="18" customHeight="1" thickBot="1" x14ac:dyDescent="0.4">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9:35" ht="15.5" customHeight="1" thickBot="1" x14ac:dyDescent="0.4">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9:35" ht="35" customHeight="1" thickBot="1" x14ac:dyDescent="0.4">
      <c r="I61" s="51"/>
      <c r="J61" s="44"/>
      <c r="K61" s="46" t="s">
        <v>3400</v>
      </c>
      <c r="L61" s="146">
        <f>GEOMEAN(K52,K52,M52,M52)</f>
        <v>43.21462227912648</v>
      </c>
      <c r="M61" s="147"/>
      <c r="N61" s="45" t="s">
        <v>3403</v>
      </c>
      <c r="O61" s="44"/>
      <c r="P61" s="46" t="s">
        <v>3400</v>
      </c>
      <c r="Q61" s="146">
        <f>GEOMEAN(P52,P52,R52,R52)</f>
        <v>63.142833891474332</v>
      </c>
      <c r="R61" s="146"/>
      <c r="S61" s="45" t="s">
        <v>3403</v>
      </c>
      <c r="T61" s="44"/>
      <c r="U61" s="46" t="s">
        <v>3400</v>
      </c>
      <c r="V61" s="146">
        <f>GEOMEAN(U52,U52,W52,W52)</f>
        <v>44.334560316206847</v>
      </c>
      <c r="W61" s="147"/>
      <c r="X61" s="45" t="s">
        <v>3403</v>
      </c>
      <c r="Y61" s="44"/>
      <c r="Z61" s="46" t="s">
        <v>3400</v>
      </c>
      <c r="AA61" s="146" t="e">
        <f>GEOMEAN(Z52,Z52,AB52,AB52)</f>
        <v>#VALUE!</v>
      </c>
      <c r="AB61" s="147"/>
      <c r="AC61" s="45" t="s">
        <v>3403</v>
      </c>
      <c r="AD61" s="44"/>
      <c r="AE61" s="46" t="s">
        <v>3400</v>
      </c>
      <c r="AF61" s="146" t="e">
        <f>GEOMEAN(AE52,AE52,AG52,AG52)</f>
        <v>#VALUE!</v>
      </c>
      <c r="AG61" s="147"/>
      <c r="AH61" s="45" t="s">
        <v>3403</v>
      </c>
      <c r="AI61" s="44"/>
    </row>
    <row r="62" spans="9:35" ht="35" customHeight="1" thickBot="1" x14ac:dyDescent="0.4">
      <c r="I62" s="51"/>
      <c r="J62" s="44"/>
      <c r="K62" s="47" t="s">
        <v>3401</v>
      </c>
      <c r="L62" s="146">
        <f>GEOMEAN(K56,L55,L55,N56)</f>
        <v>31.913314377726604</v>
      </c>
      <c r="M62" s="147"/>
      <c r="N62" s="155">
        <f>GEOMEAN(K52,M52,K56,L55,L58,N56)</f>
        <v>31.992257272863881</v>
      </c>
      <c r="O62" s="44"/>
      <c r="P62" s="47" t="s">
        <v>3401</v>
      </c>
      <c r="Q62" s="146">
        <f>GEOMEAN(P56,Q55,Q55,S56)</f>
        <v>85.95935180958692</v>
      </c>
      <c r="R62" s="146"/>
      <c r="S62" s="151">
        <f>GEOMEAN(P52,R52,P56,Q55,Q58,S56)</f>
        <v>77.588110262699416</v>
      </c>
      <c r="T62" s="44"/>
      <c r="U62" s="47" t="s">
        <v>3401</v>
      </c>
      <c r="V62" s="146">
        <f>GEOMEAN(U56,V55,V55,X56)</f>
        <v>41.445691262337036</v>
      </c>
      <c r="W62" s="147"/>
      <c r="X62" s="151">
        <f>GEOMEAN(U52,W52,U56,V55,V58,X56)</f>
        <v>48.3005958542239</v>
      </c>
      <c r="Y62" s="44"/>
      <c r="Z62" s="47" t="s">
        <v>3401</v>
      </c>
      <c r="AA62" s="146" t="e">
        <f>GEOMEAN(Z56,AA55,AA55,AC56)</f>
        <v>#VALUE!</v>
      </c>
      <c r="AB62" s="147"/>
      <c r="AC62" s="151" t="e">
        <f>GEOMEAN(Z52,AB52,Z56,AA55,AA58,AC56)</f>
        <v>#VALUE!</v>
      </c>
      <c r="AD62" s="44"/>
      <c r="AE62" s="47" t="s">
        <v>3401</v>
      </c>
      <c r="AF62" s="146" t="e">
        <f>GEOMEAN(AE56,AF55,AF55,AH56)</f>
        <v>#VALUE!</v>
      </c>
      <c r="AG62" s="147"/>
      <c r="AH62" s="151" t="e">
        <f>GEOMEAN(AE52,AG52,AE56,AF55,AF58,AH56)</f>
        <v>#VALUE!</v>
      </c>
      <c r="AI62" s="44"/>
    </row>
    <row r="63" spans="9:35" ht="35" customHeight="1" thickBot="1" x14ac:dyDescent="0.4">
      <c r="I63" s="51"/>
      <c r="J63" s="44"/>
      <c r="K63" s="48" t="s">
        <v>3402</v>
      </c>
      <c r="L63" s="153">
        <f>GEOMEAN(K56,L58,L58,N56)</f>
        <v>23.742804636668978</v>
      </c>
      <c r="M63" s="154"/>
      <c r="N63" s="156"/>
      <c r="O63" s="44"/>
      <c r="P63" s="48" t="s">
        <v>3402</v>
      </c>
      <c r="Q63" s="153">
        <f>GEOMEAN(P56,Q58,Q58,S56)</f>
        <v>86.053456953637607</v>
      </c>
      <c r="R63" s="153"/>
      <c r="S63" s="151"/>
      <c r="T63" s="44"/>
      <c r="U63" s="48" t="s">
        <v>3402</v>
      </c>
      <c r="V63" s="153">
        <f>GEOMEAN(U56,V58,V58,X56)</f>
        <v>61.324733836149065</v>
      </c>
      <c r="W63" s="154"/>
      <c r="X63" s="152"/>
      <c r="Y63" s="44"/>
      <c r="Z63" s="48" t="s">
        <v>3402</v>
      </c>
      <c r="AA63" s="153" t="e">
        <f>GEOMEAN(Z56,AA58,AA58,AC56)</f>
        <v>#VALUE!</v>
      </c>
      <c r="AB63" s="154"/>
      <c r="AC63" s="152"/>
      <c r="AD63" s="44"/>
      <c r="AE63" s="48" t="s">
        <v>3402</v>
      </c>
      <c r="AF63" s="153" t="e">
        <f>GEOMEAN(AE56,AF58,AF58,AH56)</f>
        <v>#VALUE!</v>
      </c>
      <c r="AG63" s="154"/>
      <c r="AH63" s="152"/>
      <c r="AI63" s="44"/>
    </row>
    <row r="64" spans="9:35" ht="21.5" customHeight="1" thickBot="1" x14ac:dyDescent="0.4">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9:35" ht="30.5" customHeight="1" thickBot="1" x14ac:dyDescent="0.4">
      <c r="I65" s="51"/>
      <c r="J65" s="44"/>
      <c r="K65" s="161" t="str">
        <f>IF(L62=M93, K49 &amp; " seems most green", K49 &amp; " seems not most green")</f>
        <v>Sol. SNAr seems not most green</v>
      </c>
      <c r="L65" s="162"/>
      <c r="M65" s="162"/>
      <c r="N65" s="163"/>
      <c r="O65" s="44"/>
      <c r="P65" s="161" t="str">
        <f>IF(Q62=M93, P49 &amp; " seems most green", P49 &amp; " seems not most green")</f>
        <v>Mech. S seems most green</v>
      </c>
      <c r="Q65" s="161"/>
      <c r="R65" s="161"/>
      <c r="S65" s="168"/>
      <c r="T65" s="44"/>
      <c r="U65" s="161" t="str">
        <f>IF(V62=M93, U49 &amp; " seems most green", U49 &amp; " seems not most green")</f>
        <v>Sol. S  seems not most green</v>
      </c>
      <c r="V65" s="162"/>
      <c r="W65" s="162"/>
      <c r="X65" s="163"/>
      <c r="Y65" s="44"/>
      <c r="Z65" s="161" t="e">
        <f>IF(AA62=M93, Z49 &amp; " seems most green", Z49 &amp; " seems not most green")</f>
        <v>#VALUE!</v>
      </c>
      <c r="AA65" s="162"/>
      <c r="AB65" s="162"/>
      <c r="AC65" s="163"/>
      <c r="AD65" s="44"/>
      <c r="AE65" s="161" t="e">
        <f>IF(AF62=M93, AE49 &amp; " seems most green", AE49 &amp; " seems not most green")</f>
        <v>#VALUE!</v>
      </c>
      <c r="AF65" s="162"/>
      <c r="AG65" s="162"/>
      <c r="AH65" s="163"/>
      <c r="AI65" s="44"/>
    </row>
    <row r="66" spans="9:35" ht="29" customHeight="1" thickBot="1" x14ac:dyDescent="0.4">
      <c r="I66" s="51"/>
      <c r="J66" s="44"/>
      <c r="K66" s="161" t="str">
        <f>IF(N62=O93, K49 &amp; " seems most white", K49 &amp; " seems not most white")</f>
        <v>Sol. SNAr seems not most white</v>
      </c>
      <c r="L66" s="162"/>
      <c r="M66" s="162"/>
      <c r="N66" s="163"/>
      <c r="O66" s="44"/>
      <c r="P66" s="161" t="str">
        <f>IF(S62=O93, P49 &amp; " seems most white", P49 &amp; " seems not most white")</f>
        <v>Mech. S seems most white</v>
      </c>
      <c r="Q66" s="161"/>
      <c r="R66" s="161"/>
      <c r="S66" s="168"/>
      <c r="T66" s="44"/>
      <c r="U66" s="161" t="str">
        <f>IF(X62=O93, U49 &amp; " seems most white", U49 &amp; " seems not most white")</f>
        <v>Sol. S  seems not most white</v>
      </c>
      <c r="V66" s="162"/>
      <c r="W66" s="162"/>
      <c r="X66" s="163"/>
      <c r="Y66" s="44"/>
      <c r="Z66" s="161" t="e">
        <f>IF(AC62=O93, Z49 &amp; " seems most white", Z49 &amp; " seems not most white")</f>
        <v>#VALUE!</v>
      </c>
      <c r="AA66" s="162"/>
      <c r="AB66" s="162"/>
      <c r="AC66" s="163"/>
      <c r="AD66" s="44"/>
      <c r="AE66" s="161" t="e">
        <f>IF(AH62=O93, AE49 &amp; " seems most white", AE49 &amp; " seems not most white")</f>
        <v>#VALUE!</v>
      </c>
      <c r="AF66" s="162"/>
      <c r="AG66" s="162"/>
      <c r="AH66" s="163"/>
      <c r="AI66" s="44"/>
    </row>
    <row r="67" spans="9:35" ht="32" customHeight="1" x14ac:dyDescent="0.35">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9:35" ht="34" customHeight="1" x14ac:dyDescent="0.35"/>
    <row r="69" spans="9:35" ht="14.5" customHeight="1" x14ac:dyDescent="0.35">
      <c r="I69" s="51"/>
    </row>
    <row r="70" spans="9:35" ht="14.5" customHeight="1" x14ac:dyDescent="0.35">
      <c r="I70" s="51"/>
      <c r="K70" s="41" t="s">
        <v>3409</v>
      </c>
      <c r="L70" s="41" t="s">
        <v>3410</v>
      </c>
      <c r="M70" s="41" t="s">
        <v>3411</v>
      </c>
      <c r="N70" s="41" t="s">
        <v>3412</v>
      </c>
      <c r="O70" s="41" t="s">
        <v>3413</v>
      </c>
    </row>
    <row r="71" spans="9:35" ht="14.5" customHeight="1" x14ac:dyDescent="0.35">
      <c r="I71" s="51"/>
      <c r="K71" s="16" t="str">
        <f t="shared" ref="K71:K80" si="0">C7</f>
        <v>Mech. O</v>
      </c>
      <c r="L71" s="68">
        <f>L41</f>
        <v>61.878404270367014</v>
      </c>
      <c r="M71" s="68">
        <f>L42</f>
        <v>74.607243855746134</v>
      </c>
      <c r="N71" s="68">
        <f>L43</f>
        <v>76.2164681612674</v>
      </c>
      <c r="O71" s="69">
        <f>N42</f>
        <v>70.597551786305019</v>
      </c>
    </row>
    <row r="72" spans="9:35" ht="14.5" customHeight="1" x14ac:dyDescent="0.35">
      <c r="I72" s="51"/>
      <c r="K72" s="16" t="str">
        <f t="shared" si="0"/>
        <v>Sol. O</v>
      </c>
      <c r="L72" s="68">
        <f>Q41</f>
        <v>38.691898797525447</v>
      </c>
      <c r="M72" s="68">
        <f>Q42</f>
        <v>38.937502341722272</v>
      </c>
      <c r="N72" s="68">
        <f>Q43</f>
        <v>43.158934875853248</v>
      </c>
      <c r="O72" s="69">
        <f>S42</f>
        <v>40.211747836261409</v>
      </c>
    </row>
    <row r="73" spans="9:35" ht="14.5" customHeight="1" x14ac:dyDescent="0.35">
      <c r="I73" s="51"/>
      <c r="K73" s="16" t="str">
        <f t="shared" si="0"/>
        <v>Mech. N</v>
      </c>
      <c r="L73" s="68">
        <f>V41</f>
        <v>52.916718271360132</v>
      </c>
      <c r="M73" s="68">
        <f>V42</f>
        <v>74.130823732981199</v>
      </c>
      <c r="N73" s="68">
        <f>V43</f>
        <v>73.387541092519527</v>
      </c>
      <c r="O73" s="69">
        <f>X42</f>
        <v>66.029501995545814</v>
      </c>
    </row>
    <row r="74" spans="9:35" ht="14.5" customHeight="1" x14ac:dyDescent="0.35">
      <c r="I74" s="51"/>
      <c r="K74" s="16" t="str">
        <f t="shared" si="0"/>
        <v>Sol. N</v>
      </c>
      <c r="L74" s="68">
        <f>AA41</f>
        <v>45.583370983764901</v>
      </c>
      <c r="M74" s="68">
        <f>AA42</f>
        <v>37.08950538712984</v>
      </c>
      <c r="N74" s="68">
        <f>AA43</f>
        <v>39.764873121076882</v>
      </c>
      <c r="O74" s="69">
        <f>AC42</f>
        <v>40.661715178286201</v>
      </c>
    </row>
    <row r="75" spans="9:35" ht="14.5" customHeight="1" x14ac:dyDescent="0.35">
      <c r="I75" s="51"/>
      <c r="K75" s="16" t="str">
        <f>C11</f>
        <v>Mech. SNAr</v>
      </c>
      <c r="L75" s="68">
        <f>AF41</f>
        <v>67.917244099491384</v>
      </c>
      <c r="M75" s="68">
        <f>AF42</f>
        <v>82.529738830903185</v>
      </c>
      <c r="N75" s="68">
        <f>AF43</f>
        <v>77.784930743507317</v>
      </c>
      <c r="O75" s="69">
        <f>AH42</f>
        <v>75.827836515064178</v>
      </c>
    </row>
    <row r="76" spans="9:35" ht="14.5" customHeight="1" x14ac:dyDescent="0.35">
      <c r="I76" s="51"/>
      <c r="K76" s="16" t="str">
        <f>C12</f>
        <v>Sol. SNAr</v>
      </c>
      <c r="L76" s="68">
        <f>L61</f>
        <v>43.21462227912648</v>
      </c>
      <c r="M76" s="68">
        <f>L62</f>
        <v>31.913314377726604</v>
      </c>
      <c r="N76" s="68">
        <f>L63</f>
        <v>23.742804636668978</v>
      </c>
      <c r="O76" s="69">
        <f>N62</f>
        <v>31.992257272863881</v>
      </c>
    </row>
    <row r="77" spans="9:35" ht="14.5" customHeight="1" x14ac:dyDescent="0.35">
      <c r="I77" s="51"/>
      <c r="K77" s="16" t="str">
        <f>C13</f>
        <v>Mech. S</v>
      </c>
      <c r="L77" s="68">
        <f>Q61</f>
        <v>63.142833891474332</v>
      </c>
      <c r="M77" s="68">
        <f>Q62</f>
        <v>85.95935180958692</v>
      </c>
      <c r="N77" s="68">
        <f>Q63</f>
        <v>86.053456953637607</v>
      </c>
      <c r="O77" s="69">
        <f>S62</f>
        <v>77.588110262699416</v>
      </c>
    </row>
    <row r="78" spans="9:35" ht="14.5" customHeight="1" x14ac:dyDescent="0.35">
      <c r="I78" s="51"/>
      <c r="K78" s="16" t="str">
        <f>C14</f>
        <v xml:space="preserve">Sol. S </v>
      </c>
      <c r="L78" s="68">
        <f>V61</f>
        <v>44.334560316206847</v>
      </c>
      <c r="M78" s="68">
        <f>V62</f>
        <v>41.445691262337036</v>
      </c>
      <c r="N78" s="68">
        <f>V63</f>
        <v>61.324733836149065</v>
      </c>
      <c r="O78" s="69">
        <f>X62</f>
        <v>48.3005958542239</v>
      </c>
    </row>
    <row r="79" spans="9:35" ht="14.5" customHeight="1" x14ac:dyDescent="0.35">
      <c r="I79" s="52"/>
      <c r="K79" s="16" t="str">
        <f>C15</f>
        <v>…</v>
      </c>
      <c r="L79" s="68" t="e">
        <f>AA61</f>
        <v>#VALUE!</v>
      </c>
      <c r="M79" s="68" t="e">
        <f>AA62</f>
        <v>#VALUE!</v>
      </c>
      <c r="N79" s="68" t="e">
        <f>AA63</f>
        <v>#VALUE!</v>
      </c>
      <c r="O79" s="69" t="e">
        <f>AC62</f>
        <v>#VALUE!</v>
      </c>
    </row>
    <row r="80" spans="9:35" ht="14.5" customHeight="1" x14ac:dyDescent="0.35">
      <c r="K80" s="16" t="str">
        <f t="shared" si="0"/>
        <v>…</v>
      </c>
      <c r="L80" s="68" t="e">
        <f>AF61</f>
        <v>#VALUE!</v>
      </c>
      <c r="M80" s="68" t="e">
        <f>AF62</f>
        <v>#VALUE!</v>
      </c>
      <c r="N80" s="68" t="e">
        <f>AF63</f>
        <v>#VALUE!</v>
      </c>
      <c r="O80" s="69" t="e">
        <f>AH62</f>
        <v>#VALUE!</v>
      </c>
    </row>
    <row r="81" spans="9:15" ht="14.5" customHeight="1" x14ac:dyDescent="0.35">
      <c r="I81" s="51"/>
    </row>
    <row r="82" spans="9:15" ht="14.5" customHeight="1" x14ac:dyDescent="0.35">
      <c r="I82" s="51"/>
      <c r="K82" s="16" t="str">
        <f t="shared" ref="K82:K91" si="1">K71</f>
        <v>Mech. O</v>
      </c>
      <c r="L82" s="68">
        <f t="shared" ref="L82:O91" si="2">IFERROR(L71, "…")</f>
        <v>61.878404270367014</v>
      </c>
      <c r="M82" s="68">
        <f t="shared" si="2"/>
        <v>74.607243855746134</v>
      </c>
      <c r="N82" s="68">
        <f t="shared" si="2"/>
        <v>76.2164681612674</v>
      </c>
      <c r="O82" s="68">
        <f t="shared" si="2"/>
        <v>70.597551786305019</v>
      </c>
    </row>
    <row r="83" spans="9:15" ht="14.5" customHeight="1" x14ac:dyDescent="0.35">
      <c r="I83" s="51"/>
      <c r="K83" s="16" t="str">
        <f t="shared" si="1"/>
        <v>Sol. O</v>
      </c>
      <c r="L83" s="68">
        <f t="shared" si="2"/>
        <v>38.691898797525447</v>
      </c>
      <c r="M83" s="68">
        <f t="shared" si="2"/>
        <v>38.937502341722272</v>
      </c>
      <c r="N83" s="68">
        <f t="shared" si="2"/>
        <v>43.158934875853248</v>
      </c>
      <c r="O83" s="68">
        <f t="shared" si="2"/>
        <v>40.211747836261409</v>
      </c>
    </row>
    <row r="84" spans="9:15" ht="14.5" customHeight="1" x14ac:dyDescent="0.35">
      <c r="I84" s="51"/>
      <c r="K84" s="16" t="str">
        <f t="shared" si="1"/>
        <v>Mech. N</v>
      </c>
      <c r="L84" s="68">
        <f t="shared" si="2"/>
        <v>52.916718271360132</v>
      </c>
      <c r="M84" s="68">
        <f t="shared" si="2"/>
        <v>74.130823732981199</v>
      </c>
      <c r="N84" s="68">
        <f t="shared" si="2"/>
        <v>73.387541092519527</v>
      </c>
      <c r="O84" s="68">
        <f t="shared" si="2"/>
        <v>66.029501995545814</v>
      </c>
    </row>
    <row r="85" spans="9:15" ht="14.5" customHeight="1" x14ac:dyDescent="0.35">
      <c r="I85" s="51"/>
      <c r="K85" s="16" t="str">
        <f t="shared" si="1"/>
        <v>Sol. N</v>
      </c>
      <c r="L85" s="68">
        <f t="shared" si="2"/>
        <v>45.583370983764901</v>
      </c>
      <c r="M85" s="68">
        <f t="shared" si="2"/>
        <v>37.08950538712984</v>
      </c>
      <c r="N85" s="68">
        <f t="shared" si="2"/>
        <v>39.764873121076882</v>
      </c>
      <c r="O85" s="68">
        <f t="shared" si="2"/>
        <v>40.661715178286201</v>
      </c>
    </row>
    <row r="86" spans="9:15" ht="14.5" customHeight="1" x14ac:dyDescent="0.35">
      <c r="I86" s="51"/>
      <c r="K86" s="16" t="str">
        <f t="shared" si="1"/>
        <v>Mech. SNAr</v>
      </c>
      <c r="L86" s="68">
        <f t="shared" si="2"/>
        <v>67.917244099491384</v>
      </c>
      <c r="M86" s="68">
        <f t="shared" si="2"/>
        <v>82.529738830903185</v>
      </c>
      <c r="N86" s="68">
        <f t="shared" si="2"/>
        <v>77.784930743507317</v>
      </c>
      <c r="O86" s="68">
        <f t="shared" si="2"/>
        <v>75.827836515064178</v>
      </c>
    </row>
    <row r="87" spans="9:15" ht="14.5" customHeight="1" x14ac:dyDescent="0.35">
      <c r="I87" s="51"/>
      <c r="K87" s="16" t="str">
        <f t="shared" si="1"/>
        <v>Sol. SNAr</v>
      </c>
      <c r="L87" s="68">
        <f t="shared" si="2"/>
        <v>43.21462227912648</v>
      </c>
      <c r="M87" s="68">
        <f t="shared" si="2"/>
        <v>31.913314377726604</v>
      </c>
      <c r="N87" s="68">
        <f t="shared" si="2"/>
        <v>23.742804636668978</v>
      </c>
      <c r="O87" s="68">
        <f t="shared" si="2"/>
        <v>31.992257272863881</v>
      </c>
    </row>
    <row r="88" spans="9:15" ht="14.5" customHeight="1" x14ac:dyDescent="0.35">
      <c r="I88" s="51"/>
      <c r="K88" s="16" t="str">
        <f t="shared" si="1"/>
        <v>Mech. S</v>
      </c>
      <c r="L88" s="68">
        <f t="shared" si="2"/>
        <v>63.142833891474332</v>
      </c>
      <c r="M88" s="68">
        <f t="shared" si="2"/>
        <v>85.95935180958692</v>
      </c>
      <c r="N88" s="68">
        <f t="shared" si="2"/>
        <v>86.053456953637607</v>
      </c>
      <c r="O88" s="68">
        <f t="shared" si="2"/>
        <v>77.588110262699416</v>
      </c>
    </row>
    <row r="89" spans="9:15" ht="14.5" customHeight="1" x14ac:dyDescent="0.35">
      <c r="I89" s="51"/>
      <c r="K89" s="16" t="str">
        <f t="shared" si="1"/>
        <v xml:space="preserve">Sol. S </v>
      </c>
      <c r="L89" s="68">
        <f t="shared" si="2"/>
        <v>44.334560316206847</v>
      </c>
      <c r="M89" s="68">
        <f t="shared" si="2"/>
        <v>41.445691262337036</v>
      </c>
      <c r="N89" s="68">
        <f t="shared" si="2"/>
        <v>61.324733836149065</v>
      </c>
      <c r="O89" s="68">
        <f t="shared" si="2"/>
        <v>48.3005958542239</v>
      </c>
    </row>
    <row r="90" spans="9:15" ht="14.5" customHeight="1" x14ac:dyDescent="0.35">
      <c r="I90" s="51"/>
      <c r="K90" s="16" t="str">
        <f t="shared" si="1"/>
        <v>…</v>
      </c>
      <c r="L90" s="68" t="str">
        <f t="shared" si="2"/>
        <v>…</v>
      </c>
      <c r="M90" s="68" t="str">
        <f t="shared" si="2"/>
        <v>…</v>
      </c>
      <c r="N90" s="68" t="str">
        <f t="shared" si="2"/>
        <v>…</v>
      </c>
      <c r="O90" s="68" t="str">
        <f t="shared" si="2"/>
        <v>…</v>
      </c>
    </row>
    <row r="91" spans="9:15" ht="14.5" customHeight="1" x14ac:dyDescent="0.35">
      <c r="I91" s="52"/>
      <c r="K91" s="16" t="str">
        <f t="shared" si="1"/>
        <v>…</v>
      </c>
      <c r="L91" s="68" t="str">
        <f t="shared" si="2"/>
        <v>…</v>
      </c>
      <c r="M91" s="68" t="str">
        <f t="shared" si="2"/>
        <v>…</v>
      </c>
      <c r="N91" s="68" t="str">
        <f t="shared" si="2"/>
        <v>…</v>
      </c>
      <c r="O91" s="68" t="str">
        <f t="shared" si="2"/>
        <v>…</v>
      </c>
    </row>
    <row r="92" spans="9:15" ht="14.5" customHeight="1" x14ac:dyDescent="0.35"/>
    <row r="93" spans="9:15" ht="14.5" customHeight="1" x14ac:dyDescent="0.35">
      <c r="I93" s="51"/>
      <c r="K93" s="70" t="s">
        <v>3415</v>
      </c>
      <c r="L93" s="68">
        <f>MAX(L82:L91)</f>
        <v>67.917244099491384</v>
      </c>
      <c r="M93" s="68">
        <f>MAX(M82:M91)</f>
        <v>85.95935180958692</v>
      </c>
      <c r="N93" s="68">
        <f>MAX(N82:N91)</f>
        <v>86.053456953637607</v>
      </c>
      <c r="O93" s="68">
        <f>MAX(O82:O91)</f>
        <v>77.588110262699416</v>
      </c>
    </row>
    <row r="94" spans="9:15" ht="14.5" customHeight="1" x14ac:dyDescent="0.35">
      <c r="I94" s="51"/>
    </row>
    <row r="95" spans="9:15" ht="14.5" customHeight="1" x14ac:dyDescent="0.35">
      <c r="I95" s="51"/>
    </row>
    <row r="96" spans="9:15" ht="14.5" customHeight="1" x14ac:dyDescent="0.35">
      <c r="I96" s="51"/>
    </row>
    <row r="97" spans="9:9" ht="14.5" customHeight="1" x14ac:dyDescent="0.35">
      <c r="I97" s="51"/>
    </row>
    <row r="98" spans="9:9" ht="14.5" customHeight="1" x14ac:dyDescent="0.35">
      <c r="I98" s="51"/>
    </row>
    <row r="99" spans="9:9" ht="14.5" customHeight="1" x14ac:dyDescent="0.35">
      <c r="I99" s="51"/>
    </row>
    <row r="100" spans="9:9" ht="14.5" customHeight="1" x14ac:dyDescent="0.35">
      <c r="I100" s="51"/>
    </row>
    <row r="101" spans="9:9" ht="14.5" customHeight="1" x14ac:dyDescent="0.35"/>
    <row r="102" spans="9:9" ht="14.5" customHeight="1" x14ac:dyDescent="0.35"/>
    <row r="103" spans="9:9" ht="14.5" customHeight="1" x14ac:dyDescent="0.35"/>
    <row r="105" spans="9:9" ht="14.5" customHeight="1" x14ac:dyDescent="0.35"/>
    <row r="106" spans="9:9" ht="14.5" customHeight="1" x14ac:dyDescent="0.35"/>
    <row r="107" spans="9:9" ht="14.5" customHeight="1" x14ac:dyDescent="0.35"/>
    <row r="108" spans="9:9" ht="14.5" customHeight="1" x14ac:dyDescent="0.35"/>
    <row r="109" spans="9:9" ht="14.5" customHeight="1" x14ac:dyDescent="0.35"/>
    <row r="110" spans="9:9" ht="14.5" customHeight="1" x14ac:dyDescent="0.35"/>
    <row r="111" spans="9:9" ht="14.5" customHeight="1" x14ac:dyDescent="0.35"/>
    <row r="112" spans="9:9" ht="14.5" customHeight="1" x14ac:dyDescent="0.35"/>
    <row r="113" ht="14.5" customHeight="1" x14ac:dyDescent="0.35"/>
    <row r="114" ht="14.5" customHeight="1" x14ac:dyDescent="0.35"/>
    <row r="115" ht="14.5" customHeight="1" x14ac:dyDescent="0.35"/>
    <row r="116" ht="14.5" customHeight="1" x14ac:dyDescent="0.35"/>
    <row r="117" ht="14.5" customHeight="1" x14ac:dyDescent="0.35"/>
    <row r="118" ht="14.5" customHeight="1" x14ac:dyDescent="0.35"/>
    <row r="119" ht="14.5" customHeight="1" x14ac:dyDescent="0.35"/>
    <row r="120" ht="14.5" customHeight="1" x14ac:dyDescent="0.35"/>
    <row r="121" ht="14.5" customHeight="1" x14ac:dyDescent="0.35"/>
    <row r="122" ht="14.5" customHeight="1" x14ac:dyDescent="0.35"/>
    <row r="123" ht="14.5" customHeight="1" x14ac:dyDescent="0.35"/>
    <row r="124" ht="14.5" customHeight="1" x14ac:dyDescent="0.35"/>
    <row r="125" ht="14.5" customHeight="1" x14ac:dyDescent="0.35"/>
    <row r="126" ht="14.5" customHeight="1" x14ac:dyDescent="0.35"/>
    <row r="127" ht="14.5" customHeight="1" x14ac:dyDescent="0.35"/>
    <row r="128" ht="14.5" customHeight="1" x14ac:dyDescent="0.35"/>
    <row r="129" ht="14.5" customHeight="1" x14ac:dyDescent="0.35"/>
    <row r="130" ht="14.5" customHeight="1" x14ac:dyDescent="0.35"/>
    <row r="131" ht="14.5" customHeight="1" x14ac:dyDescent="0.35"/>
    <row r="132" ht="14.5" customHeight="1" x14ac:dyDescent="0.35"/>
    <row r="133" ht="14.5" customHeight="1" x14ac:dyDescent="0.35"/>
    <row r="134" ht="14.5" customHeight="1" x14ac:dyDescent="0.35"/>
    <row r="135" ht="14.5" customHeight="1" x14ac:dyDescent="0.35"/>
    <row r="136" ht="14.5" customHeight="1" x14ac:dyDescent="0.35"/>
    <row r="137" ht="14.5" customHeight="1" x14ac:dyDescent="0.35"/>
    <row r="138" ht="14.5" customHeight="1" x14ac:dyDescent="0.35"/>
    <row r="140" ht="14.5" customHeight="1" x14ac:dyDescent="0.35"/>
    <row r="141" ht="14.5" customHeight="1" x14ac:dyDescent="0.35"/>
    <row r="142" ht="14.5" customHeight="1" x14ac:dyDescent="0.35"/>
    <row r="143" ht="14.5" customHeight="1" x14ac:dyDescent="0.35"/>
    <row r="144" ht="14.5" customHeight="1" x14ac:dyDescent="0.35"/>
    <row r="145" ht="14.5" customHeight="1" x14ac:dyDescent="0.35"/>
    <row r="146" ht="14.5" customHeight="1" x14ac:dyDescent="0.35"/>
    <row r="147" ht="14.5" customHeight="1" x14ac:dyDescent="0.35"/>
    <row r="148" ht="14.5" customHeight="1" x14ac:dyDescent="0.35"/>
    <row r="149" ht="14.5" customHeight="1" x14ac:dyDescent="0.35"/>
    <row r="150" ht="14.5" customHeight="1" x14ac:dyDescent="0.35"/>
    <row r="151" ht="14.5" customHeight="1" x14ac:dyDescent="0.35"/>
    <row r="152" ht="14.5" customHeight="1" x14ac:dyDescent="0.35"/>
    <row r="153" ht="14.5" customHeight="1" x14ac:dyDescent="0.35"/>
    <row r="154" ht="14.5" customHeight="1" x14ac:dyDescent="0.35"/>
    <row r="157" ht="14.5" customHeight="1" x14ac:dyDescent="0.35"/>
    <row r="158" ht="14.5" customHeight="1" x14ac:dyDescent="0.35"/>
    <row r="159" ht="14.5" customHeight="1" x14ac:dyDescent="0.35"/>
    <row r="160" ht="14.5" customHeight="1" x14ac:dyDescent="0.35"/>
    <row r="161" ht="14.5" customHeight="1" x14ac:dyDescent="0.35"/>
    <row r="162" ht="14.5" customHeight="1" x14ac:dyDescent="0.35"/>
    <row r="163" ht="14.5" customHeight="1" x14ac:dyDescent="0.35"/>
    <row r="164" ht="14.5" customHeight="1" x14ac:dyDescent="0.35"/>
    <row r="165" ht="14.5" customHeight="1" x14ac:dyDescent="0.35"/>
    <row r="166" ht="14.5" customHeight="1" x14ac:dyDescent="0.35"/>
    <row r="167" ht="14.5" customHeight="1" x14ac:dyDescent="0.35"/>
    <row r="168" ht="14.5" customHeight="1" x14ac:dyDescent="0.35"/>
    <row r="169" ht="14.5" customHeight="1" x14ac:dyDescent="0.35"/>
    <row r="170" ht="14.5" customHeight="1" x14ac:dyDescent="0.35"/>
    <row r="171" ht="14.5" customHeight="1" x14ac:dyDescent="0.35"/>
    <row r="174" ht="14.5" customHeight="1" x14ac:dyDescent="0.35"/>
    <row r="175" ht="14.5" customHeight="1" x14ac:dyDescent="0.35"/>
    <row r="176" ht="14.5" customHeight="1" x14ac:dyDescent="0.35"/>
    <row r="177" ht="14.5" customHeight="1" x14ac:dyDescent="0.35"/>
    <row r="178" ht="14.5" customHeight="1" x14ac:dyDescent="0.35"/>
    <row r="179" ht="14.5" customHeight="1" x14ac:dyDescent="0.35"/>
    <row r="180" ht="14.5" customHeight="1" x14ac:dyDescent="0.35"/>
    <row r="181" ht="14.5" customHeight="1" x14ac:dyDescent="0.35"/>
    <row r="182" ht="14.5" customHeight="1" x14ac:dyDescent="0.35"/>
    <row r="183" ht="14.5" customHeight="1" x14ac:dyDescent="0.35"/>
    <row r="184" ht="14.5" customHeight="1" x14ac:dyDescent="0.35"/>
    <row r="185" ht="14.5" customHeight="1" x14ac:dyDescent="0.35"/>
    <row r="186" ht="14.5" customHeight="1" x14ac:dyDescent="0.35"/>
    <row r="187" ht="14.5" customHeight="1" x14ac:dyDescent="0.35"/>
    <row r="188" ht="14.5" customHeight="1" x14ac:dyDescent="0.35"/>
  </sheetData>
  <mergeCells count="222">
    <mergeCell ref="AH62:AH63"/>
    <mergeCell ref="L63:M63"/>
    <mergeCell ref="Q63:R63"/>
    <mergeCell ref="V63:W63"/>
    <mergeCell ref="AA63:AB63"/>
    <mergeCell ref="AF63:AG63"/>
    <mergeCell ref="K66:N66"/>
    <mergeCell ref="P66:S66"/>
    <mergeCell ref="U66:X66"/>
    <mergeCell ref="Z66:AC66"/>
    <mergeCell ref="AE66:AH66"/>
    <mergeCell ref="K64:N64"/>
    <mergeCell ref="P64:S64"/>
    <mergeCell ref="U64:X64"/>
    <mergeCell ref="Z64:AC64"/>
    <mergeCell ref="AE64:AH64"/>
    <mergeCell ref="K65:N65"/>
    <mergeCell ref="P65:S65"/>
    <mergeCell ref="U65:X65"/>
    <mergeCell ref="Z65:AC65"/>
    <mergeCell ref="AE65:AH65"/>
    <mergeCell ref="L61:M61"/>
    <mergeCell ref="Q61:R61"/>
    <mergeCell ref="V61:W61"/>
    <mergeCell ref="AA61:AB61"/>
    <mergeCell ref="AF61:AG61"/>
    <mergeCell ref="L62:M62"/>
    <mergeCell ref="N62:N63"/>
    <mergeCell ref="Q62:R62"/>
    <mergeCell ref="S62:S63"/>
    <mergeCell ref="V62:W62"/>
    <mergeCell ref="X62:X63"/>
    <mergeCell ref="AA62:AB62"/>
    <mergeCell ref="AC62:AC63"/>
    <mergeCell ref="AF62:AG62"/>
    <mergeCell ref="K60:N60"/>
    <mergeCell ref="P60:S60"/>
    <mergeCell ref="U60:X60"/>
    <mergeCell ref="Z60:AC60"/>
    <mergeCell ref="AE60:AH60"/>
    <mergeCell ref="AC56:AC59"/>
    <mergeCell ref="AE56:AE59"/>
    <mergeCell ref="AH56:AH59"/>
    <mergeCell ref="L57:M57"/>
    <mergeCell ref="Q57:R57"/>
    <mergeCell ref="V57:W57"/>
    <mergeCell ref="AA57:AB57"/>
    <mergeCell ref="AF57:AG57"/>
    <mergeCell ref="L58:M59"/>
    <mergeCell ref="Q58:R59"/>
    <mergeCell ref="N56:N59"/>
    <mergeCell ref="P56:P59"/>
    <mergeCell ref="S56:S59"/>
    <mergeCell ref="U56:U59"/>
    <mergeCell ref="X56:X59"/>
    <mergeCell ref="Z56:Z59"/>
    <mergeCell ref="V58:W59"/>
    <mergeCell ref="AE54:AE55"/>
    <mergeCell ref="AF54:AG54"/>
    <mergeCell ref="AH54:AH55"/>
    <mergeCell ref="L55:M56"/>
    <mergeCell ref="Q55:R56"/>
    <mergeCell ref="V55:W56"/>
    <mergeCell ref="AA55:AB56"/>
    <mergeCell ref="AF55:AG56"/>
    <mergeCell ref="K56:K59"/>
    <mergeCell ref="U54:U55"/>
    <mergeCell ref="V54:W54"/>
    <mergeCell ref="X54:X55"/>
    <mergeCell ref="Z54:Z55"/>
    <mergeCell ref="AA54:AB54"/>
    <mergeCell ref="AC54:AC55"/>
    <mergeCell ref="K54:K55"/>
    <mergeCell ref="L54:M54"/>
    <mergeCell ref="N54:N55"/>
    <mergeCell ref="P54:P55"/>
    <mergeCell ref="Q54:R54"/>
    <mergeCell ref="S54:S55"/>
    <mergeCell ref="AA58:AB59"/>
    <mergeCell ref="AF58:AG59"/>
    <mergeCell ref="K51:L51"/>
    <mergeCell ref="M51:N51"/>
    <mergeCell ref="P51:Q51"/>
    <mergeCell ref="R51:S51"/>
    <mergeCell ref="U51:V51"/>
    <mergeCell ref="Z52:AA53"/>
    <mergeCell ref="AB52:AC53"/>
    <mergeCell ref="AE52:AF53"/>
    <mergeCell ref="AG52:AH53"/>
    <mergeCell ref="W51:X51"/>
    <mergeCell ref="Z51:AA51"/>
    <mergeCell ref="AB51:AC51"/>
    <mergeCell ref="AE51:AF51"/>
    <mergeCell ref="AG51:AH51"/>
    <mergeCell ref="K52:L53"/>
    <mergeCell ref="M52:N53"/>
    <mergeCell ref="P52:Q53"/>
    <mergeCell ref="R52:S53"/>
    <mergeCell ref="U52:V53"/>
    <mergeCell ref="W52:X53"/>
    <mergeCell ref="K46:N46"/>
    <mergeCell ref="P46:S46"/>
    <mergeCell ref="U46:X46"/>
    <mergeCell ref="Z46:AC46"/>
    <mergeCell ref="AE46:AH46"/>
    <mergeCell ref="Z49:AC49"/>
    <mergeCell ref="AE49:AH49"/>
    <mergeCell ref="K50:N50"/>
    <mergeCell ref="P50:S50"/>
    <mergeCell ref="U50:X50"/>
    <mergeCell ref="Z50:AC50"/>
    <mergeCell ref="AE50:AH50"/>
    <mergeCell ref="K49:N49"/>
    <mergeCell ref="P49:S49"/>
    <mergeCell ref="U49:X49"/>
    <mergeCell ref="Z44:AC44"/>
    <mergeCell ref="AE44:AH44"/>
    <mergeCell ref="K45:N45"/>
    <mergeCell ref="P45:S45"/>
    <mergeCell ref="U45:X45"/>
    <mergeCell ref="Z45:AC45"/>
    <mergeCell ref="AE45:AH45"/>
    <mergeCell ref="K44:N44"/>
    <mergeCell ref="P44:S44"/>
    <mergeCell ref="U44:X44"/>
    <mergeCell ref="Z36:Z39"/>
    <mergeCell ref="AC36:AC39"/>
    <mergeCell ref="AE36:AE39"/>
    <mergeCell ref="AH36:AH39"/>
    <mergeCell ref="L37:M37"/>
    <mergeCell ref="Q37:R37"/>
    <mergeCell ref="V37:W37"/>
    <mergeCell ref="AA37:AB37"/>
    <mergeCell ref="AF37:AG37"/>
    <mergeCell ref="L38:M39"/>
    <mergeCell ref="Z40:AC40"/>
    <mergeCell ref="AE40:AH40"/>
    <mergeCell ref="AC42:AC43"/>
    <mergeCell ref="AF42:AG42"/>
    <mergeCell ref="AH42:AH43"/>
    <mergeCell ref="L43:M43"/>
    <mergeCell ref="Q43:R43"/>
    <mergeCell ref="V43:W43"/>
    <mergeCell ref="AA43:AB43"/>
    <mergeCell ref="AF43:AG43"/>
    <mergeCell ref="V41:W41"/>
    <mergeCell ref="AA41:AB41"/>
    <mergeCell ref="AF41:AG41"/>
    <mergeCell ref="L42:M42"/>
    <mergeCell ref="N42:N43"/>
    <mergeCell ref="Q42:R42"/>
    <mergeCell ref="S42:S43"/>
    <mergeCell ref="V42:W42"/>
    <mergeCell ref="X42:X43"/>
    <mergeCell ref="AA42:AB42"/>
    <mergeCell ref="K36:K39"/>
    <mergeCell ref="N36:N39"/>
    <mergeCell ref="P36:P39"/>
    <mergeCell ref="S36:S39"/>
    <mergeCell ref="U36:U39"/>
    <mergeCell ref="Q38:R39"/>
    <mergeCell ref="L41:M41"/>
    <mergeCell ref="Q41:R41"/>
    <mergeCell ref="K40:N40"/>
    <mergeCell ref="P40:S40"/>
    <mergeCell ref="U40:X40"/>
    <mergeCell ref="K34:K35"/>
    <mergeCell ref="L34:M34"/>
    <mergeCell ref="N34:N35"/>
    <mergeCell ref="P34:P35"/>
    <mergeCell ref="Q34:R34"/>
    <mergeCell ref="AC34:AC35"/>
    <mergeCell ref="AE34:AE35"/>
    <mergeCell ref="AF34:AG34"/>
    <mergeCell ref="AH34:AH35"/>
    <mergeCell ref="L35:M36"/>
    <mergeCell ref="Q35:R36"/>
    <mergeCell ref="V35:W36"/>
    <mergeCell ref="AA35:AB36"/>
    <mergeCell ref="AF35:AG36"/>
    <mergeCell ref="X36:X39"/>
    <mergeCell ref="S34:S35"/>
    <mergeCell ref="U34:U35"/>
    <mergeCell ref="V34:W34"/>
    <mergeCell ref="X34:X35"/>
    <mergeCell ref="Z34:Z35"/>
    <mergeCell ref="AA34:AB34"/>
    <mergeCell ref="V38:W39"/>
    <mergeCell ref="AA38:AB39"/>
    <mergeCell ref="AF38:AG39"/>
    <mergeCell ref="AG31:AH31"/>
    <mergeCell ref="K32:L33"/>
    <mergeCell ref="M32:N33"/>
    <mergeCell ref="P32:Q33"/>
    <mergeCell ref="R32:S33"/>
    <mergeCell ref="U32:V33"/>
    <mergeCell ref="W32:X33"/>
    <mergeCell ref="Z32:AA33"/>
    <mergeCell ref="AB32:AC33"/>
    <mergeCell ref="AE32:AF33"/>
    <mergeCell ref="AG32:AH33"/>
    <mergeCell ref="K31:L31"/>
    <mergeCell ref="M31:N31"/>
    <mergeCell ref="P31:Q31"/>
    <mergeCell ref="R31:S31"/>
    <mergeCell ref="U31:V31"/>
    <mergeCell ref="W31:X31"/>
    <mergeCell ref="Z31:AA31"/>
    <mergeCell ref="AB31:AC31"/>
    <mergeCell ref="AE31:AF31"/>
    <mergeCell ref="K29:N29"/>
    <mergeCell ref="P29:S29"/>
    <mergeCell ref="U29:X29"/>
    <mergeCell ref="Z29:AC29"/>
    <mergeCell ref="AE29:AH29"/>
    <mergeCell ref="A1:B1"/>
    <mergeCell ref="B6:C6"/>
    <mergeCell ref="K30:N30"/>
    <mergeCell ref="P30:S30"/>
    <mergeCell ref="U30:X30"/>
    <mergeCell ref="Z30:AC30"/>
    <mergeCell ref="AE30:AH30"/>
  </mergeCells>
  <conditionalFormatting sqref="K32 M32">
    <cfRule type="dataBar" priority="147">
      <dataBar>
        <cfvo type="num" val="0"/>
        <cfvo type="num" val="100"/>
        <color rgb="FFFF0000"/>
      </dataBar>
      <extLst>
        <ext xmlns:x14="http://schemas.microsoft.com/office/spreadsheetml/2009/9/main" uri="{B025F937-C7B1-47D3-B67F-A62EFF666E3E}">
          <x14:id>{5D1B61C4-F003-4F78-833C-AF4C277B7A18}</x14:id>
        </ext>
      </extLst>
    </cfRule>
    <cfRule type="dataBar" priority="149">
      <dataBar>
        <cfvo type="min"/>
        <cfvo type="max"/>
        <color rgb="FFFF555A"/>
      </dataBar>
      <extLst>
        <ext xmlns:x14="http://schemas.microsoft.com/office/spreadsheetml/2009/9/main" uri="{B025F937-C7B1-47D3-B67F-A62EFF666E3E}">
          <x14:id>{6AF76EEC-F885-4035-9DEF-21BD949AFDBE}</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{F1896B31-686D-4189-B399-D6EA45F9F94A}</x14:id>
        </ext>
      </extLst>
    </cfRule>
  </conditionalFormatting>
  <conditionalFormatting sqref="K45">
    <cfRule type="containsText" dxfId="139" priority="138" operator="containsText" text="seems most">
      <formula>NOT(ISERROR(SEARCH("seems most",K45)))</formula>
    </cfRule>
  </conditionalFormatting>
  <conditionalFormatting sqref="K46">
    <cfRule type="containsText" dxfId="13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{05613A0F-2E65-412D-AE80-95F04B66BD9B}</x14:id>
        </ext>
      </extLst>
    </cfRule>
    <cfRule type="dataBar" priority="72">
      <dataBar>
        <cfvo type="num" val="0"/>
        <cfvo type="num" val="100"/>
        <color rgb="FFFF0000"/>
      </dataBar>
      <extLst>
        <ext xmlns:x14="http://schemas.microsoft.com/office/spreadsheetml/2009/9/main" uri="{B025F937-C7B1-47D3-B67F-A62EFF666E3E}">
          <x14:id>{C3575617-B5BD-44EC-8369-8ED33FCFFC7F}</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{0BC57CFD-4298-4475-9EC3-025CDDEC919E}</x14:id>
        </ext>
      </extLst>
    </cfRule>
  </conditionalFormatting>
  <conditionalFormatting sqref="K65">
    <cfRule type="containsText" dxfId="137" priority="63" operator="containsText" text="seems most">
      <formula>NOT(ISERROR(SEARCH("seems most",K65)))</formula>
    </cfRule>
  </conditionalFormatting>
  <conditionalFormatting sqref="K66">
    <cfRule type="containsText" dxfId="13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{01109C40-4C36-4A3B-B3EC-778AE8DC5C06}</x14:id>
        </ext>
      </extLst>
    </cfRule>
    <cfRule type="dataBar" priority="148">
      <dataBar>
        <cfvo type="min"/>
        <cfvo type="max"/>
        <color rgb="FF63C384"/>
      </dataBar>
      <extLst>
        <ext xmlns:x14="http://schemas.microsoft.com/office/spreadsheetml/2009/9/main" uri="{B025F937-C7B1-47D3-B67F-A62EFF666E3E}">
          <x14:id>{463DA7BA-327E-45AB-A785-0DCC9D636387}</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{4034C1CA-3256-40D3-B6E0-89A94A36E59F}</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{D4DB2919-FBC4-4397-B2CE-457A7328CF5A}</x14:id>
        </ext>
      </extLst>
    </cfRule>
    <cfRule type="dataBar" priority="142">
      <dataBar>
        <cfvo type="num" val="0"/>
        <cfvo type="num" val="100"/>
        <color rgb="FFFF0000"/>
      </dataBar>
      <extLst>
        <ext xmlns:x14="http://schemas.microsoft.com/office/spreadsheetml/2009/9/main" uri="{B025F937-C7B1-47D3-B67F-A62EFF666E3E}">
          <x14:id>{5579CD60-7B8C-4741-A41F-DC42307DB811}</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{67472E32-601D-4EC6-B606-326DEB0A0678}</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{9D1D8441-9476-4D28-8DDA-EA30154E7D65}</x14:id>
        </ext>
      </extLst>
    </cfRule>
  </conditionalFormatting>
  <conditionalFormatting sqref="L55">
    <cfRule type="dataBar" priority="73">
      <dataBar>
        <cfvo type="min"/>
        <cfvo type="max"/>
        <color rgb="FF63C384"/>
      </dataBar>
      <extLst>
        <ext xmlns:x14="http://schemas.microsoft.com/office/spreadsheetml/2009/9/main" uri="{B025F937-C7B1-47D3-B67F-A62EFF666E3E}">
          <x14:id>{DDFD50F2-2F35-48F1-8866-7E417C3E387F}</x14:id>
        </ext>
      </extLst>
    </cfRule>
    <cfRule type="dataBar" priority="71">
      <dataBar>
        <cfvo type="num" val="0"/>
        <cfvo type="num" val="100"/>
        <color rgb="FF00FF00"/>
      </dataBar>
      <extLst>
        <ext xmlns:x14="http://schemas.microsoft.com/office/spreadsheetml/2009/9/main" uri="{B025F937-C7B1-47D3-B67F-A62EFF666E3E}">
          <x14:id>{EBE0BC04-0B75-4929-A855-CA781CFA16E8}</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{E3BB398B-AE90-44E1-9024-F35824AD8CE4}</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{FD226180-F6AD-48B6-B313-05E464E4FCEC}</x14:id>
        </ext>
      </extLst>
    </cfRule>
    <cfRule type="dataBar" priority="67">
      <dataBar>
        <cfvo type="num" val="0"/>
        <cfvo type="num" val="100"/>
        <color rgb="FFFF0000"/>
      </dataBar>
      <extLst>
        <ext xmlns:x14="http://schemas.microsoft.com/office/spreadsheetml/2009/9/main" uri="{B025F937-C7B1-47D3-B67F-A62EFF666E3E}">
          <x14:id>{EBA9807B-CD86-4BB3-9376-18B774BF5226}</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{761CC638-0D72-4D52-907D-73D8F630E1A5}</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{7326A773-0EFC-4B20-9C51-59C5A1E5299D}</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{A314BCCE-170A-418B-9AD2-0BC8FCC14E65}</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{F9905F22-1A9D-41DB-9893-61123DDDDF66}</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{083DE271-1640-4160-A333-A99ACAFB6A78}</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{D0CFFE10-8A12-4793-815C-68AC6A710B52}</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{74AEC17F-CA1F-40CC-A0B7-4DA480422795}</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{410166C1-15B0-40F5-BE2A-6A2F56CF2CE4}</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{7E28F62A-2765-41BC-AF22-820C4DA5D91A}</x14:id>
        </ext>
      </extLst>
    </cfRule>
    <cfRule type="dataBar" priority="132">
      <dataBar>
        <cfvo type="num" val="0"/>
        <cfvo type="num" val="100"/>
        <color rgb="FFFF0000"/>
      </dataBar>
      <extLst>
        <ext xmlns:x14="http://schemas.microsoft.com/office/spreadsheetml/2009/9/main" uri="{B025F937-C7B1-47D3-B67F-A62EFF666E3E}">
          <x14:id>{E064A5D5-F282-4934-99A6-5E5DF3C0BF70}</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{2D17F20C-888C-456D-8CAA-BAC8BD2DED0D}</x14:id>
        </ext>
      </extLst>
    </cfRule>
  </conditionalFormatting>
  <conditionalFormatting sqref="P45">
    <cfRule type="containsText" dxfId="135" priority="123" operator="containsText" text="seems most">
      <formula>NOT(ISERROR(SEARCH("seems most",P45)))</formula>
    </cfRule>
  </conditionalFormatting>
  <conditionalFormatting sqref="P46">
    <cfRule type="containsText" dxfId="13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{E74056C7-6DA1-4D32-B232-B2184FDA2F8D}</x14:id>
        </ext>
      </extLst>
    </cfRule>
    <cfRule type="dataBar" priority="59">
      <dataBar>
        <cfvo type="min"/>
        <cfvo type="max"/>
        <color rgb="FFFF555A"/>
      </dataBar>
      <extLst>
        <ext xmlns:x14="http://schemas.microsoft.com/office/spreadsheetml/2009/9/main" uri="{B025F937-C7B1-47D3-B67F-A62EFF666E3E}">
          <x14:id>{C18C487A-297A-47A3-8F8C-EEF6F5980DFC}</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{2AB93D9D-F3D6-4B2C-9E71-71F2C219C29E}</x14:id>
        </ext>
      </extLst>
    </cfRule>
  </conditionalFormatting>
  <conditionalFormatting sqref="P65">
    <cfRule type="containsText" dxfId="133" priority="48" operator="containsText" text="seems most">
      <formula>NOT(ISERROR(SEARCH("seems most",P65)))</formula>
    </cfRule>
  </conditionalFormatting>
  <conditionalFormatting sqref="P66">
    <cfRule type="containsText" dxfId="13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{DD31C8CE-3B24-4BEA-8B79-7C5ED7DD1A73}</x14:id>
        </ext>
      </extLst>
    </cfRule>
    <cfRule type="dataBar" priority="131">
      <dataBar>
        <cfvo type="num" val="0"/>
        <cfvo type="num" val="100"/>
        <color rgb="FF00FF00"/>
      </dataBar>
      <extLst>
        <ext xmlns:x14="http://schemas.microsoft.com/office/spreadsheetml/2009/9/main" uri="{B025F937-C7B1-47D3-B67F-A62EFF666E3E}">
          <x14:id>{62C8E08B-67F4-4A57-A783-64DA5785CC18}</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{6710CCD6-EECF-4ED1-AD68-645D0098C91D}</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{DE170DE4-616C-4F44-BBE5-8F293685A521}</x14:id>
        </ext>
      </extLst>
    </cfRule>
    <cfRule type="dataBar" priority="127">
      <dataBar>
        <cfvo type="num" val="0"/>
        <cfvo type="num" val="100"/>
        <color rgb="FFFF0000"/>
      </dataBar>
      <extLst>
        <ext xmlns:x14="http://schemas.microsoft.com/office/spreadsheetml/2009/9/main" uri="{B025F937-C7B1-47D3-B67F-A62EFF666E3E}">
          <x14:id>{9C8D9D0F-B491-47ED-B42E-3F252EFD2D64}</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{FD390795-E3B6-4D9B-B69D-EAD0F029A3C5}</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{5BF3AA83-FF9E-4881-B85A-A363F67D9590}</x14:id>
        </ext>
      </extLst>
    </cfRule>
  </conditionalFormatting>
  <conditionalFormatting sqref="Q55">
    <cfRule type="dataBar" priority="58">
      <dataBar>
        <cfvo type="min"/>
        <cfvo type="max"/>
        <color rgb="FF63C384"/>
      </dataBar>
      <extLst>
        <ext xmlns:x14="http://schemas.microsoft.com/office/spreadsheetml/2009/9/main" uri="{B025F937-C7B1-47D3-B67F-A62EFF666E3E}">
          <x14:id>{33653F59-F61D-4D5F-B3EC-6E53C2B8208B}</x14:id>
        </ext>
      </extLst>
    </cfRule>
    <cfRule type="dataBar" priority="56">
      <dataBar>
        <cfvo type="num" val="0"/>
        <cfvo type="num" val="100"/>
        <color rgb="FF00FF00"/>
      </dataBar>
      <extLst>
        <ext xmlns:x14="http://schemas.microsoft.com/office/spreadsheetml/2009/9/main" uri="{B025F937-C7B1-47D3-B67F-A62EFF666E3E}">
          <x14:id>{DC371E8E-73A4-4210-B132-14343B27BA28}</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{A0B6E39A-8D62-4739-9381-3B7B4709D5EB}</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{956501E1-3179-41E3-A282-C6FA0C4F9C77}</x14:id>
        </ext>
      </extLst>
    </cfRule>
    <cfRule type="dataBar" priority="52">
      <dataBar>
        <cfvo type="num" val="0"/>
        <cfvo type="num" val="100"/>
        <color rgb="FFFF0000"/>
      </dataBar>
      <extLst>
        <ext xmlns:x14="http://schemas.microsoft.com/office/spreadsheetml/2009/9/main" uri="{B025F937-C7B1-47D3-B67F-A62EFF666E3E}">
          <x14:id>{0A796BA2-6221-42E3-9C0B-F7B4BA707213}</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{4E0F5873-9F71-4163-B8D8-760D51A04A25}</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{BF22969C-82B5-43B9-9D87-AE5EF871C7C0}</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{F98E2D1D-EA81-4ED9-93D6-D3A0E1CABA8D}</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{F71F1EEE-C5D3-4187-84B0-A2B1C3164453}</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{EBACE05F-4879-4DDC-AD65-6870A8335828}</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{1097DF01-55D4-4C10-8ADA-F43623995D4F}</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{60A7868B-1EE0-41E8-8C83-7D59DA4C0862}</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{354B4D48-54A6-4161-888D-C5A3A5AC5637}</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{E5897282-6A55-4C21-817D-07D6FBDF748A}</x14:id>
        </ext>
      </extLst>
    </cfRule>
    <cfRule type="dataBar" priority="117">
      <dataBar>
        <cfvo type="num" val="0"/>
        <cfvo type="num" val="100"/>
        <color rgb="FFFF0000"/>
      </dataBar>
      <extLst>
        <ext xmlns:x14="http://schemas.microsoft.com/office/spreadsheetml/2009/9/main" uri="{B025F937-C7B1-47D3-B67F-A62EFF666E3E}">
          <x14:id>{BD36F2D2-9636-4FFF-9BBD-9851A8729A1A}</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{DD0A40D0-5ABE-478F-872D-98EDA03C392C}</x14:id>
        </ext>
      </extLst>
    </cfRule>
  </conditionalFormatting>
  <conditionalFormatting sqref="U45">
    <cfRule type="containsText" dxfId="131" priority="108" operator="containsText" text="seems most">
      <formula>NOT(ISERROR(SEARCH("seems most",U45)))</formula>
    </cfRule>
  </conditionalFormatting>
  <conditionalFormatting sqref="U46">
    <cfRule type="containsText" dxfId="13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{35871CCC-1286-400F-82A8-A1BA0B24C5D0}</x14:id>
        </ext>
      </extLst>
    </cfRule>
    <cfRule type="dataBar" priority="42">
      <dataBar>
        <cfvo type="num" val="0"/>
        <cfvo type="num" val="100"/>
        <color rgb="FFFF0000"/>
      </dataBar>
      <extLst>
        <ext xmlns:x14="http://schemas.microsoft.com/office/spreadsheetml/2009/9/main" uri="{B025F937-C7B1-47D3-B67F-A62EFF666E3E}">
          <x14:id>{2DD49C69-6D0E-4AA8-9DA2-CEE1580178D4}</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{BB892EDA-3ACF-4069-84A7-E27CC8BE8E0C}</x14:id>
        </ext>
      </extLst>
    </cfRule>
  </conditionalFormatting>
  <conditionalFormatting sqref="U65">
    <cfRule type="containsText" dxfId="129" priority="33" operator="containsText" text="seems most">
      <formula>NOT(ISERROR(SEARCH("seems most",U65)))</formula>
    </cfRule>
  </conditionalFormatting>
  <conditionalFormatting sqref="U66">
    <cfRule type="containsText" dxfId="12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{CCFD5AD0-82E9-44E5-9724-0E63683D2F94}</x14:id>
        </ext>
      </extLst>
    </cfRule>
    <cfRule type="dataBar" priority="118">
      <dataBar>
        <cfvo type="min"/>
        <cfvo type="max"/>
        <color rgb="FF63C384"/>
      </dataBar>
      <extLst>
        <ext xmlns:x14="http://schemas.microsoft.com/office/spreadsheetml/2009/9/main" uri="{B025F937-C7B1-47D3-B67F-A62EFF666E3E}">
          <x14:id>{239FDF27-19F6-4B7F-A107-99CFAD86E3F7}</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{E09C2A7D-106B-43D9-A237-60D3E2212DCC}</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{2BC09631-3C25-4E00-9B25-9F33D868B7D3}</x14:id>
        </ext>
      </extLst>
    </cfRule>
    <cfRule type="dataBar" priority="112">
      <dataBar>
        <cfvo type="num" val="0"/>
        <cfvo type="num" val="100"/>
        <color rgb="FFFF0000"/>
      </dataBar>
      <extLst>
        <ext xmlns:x14="http://schemas.microsoft.com/office/spreadsheetml/2009/9/main" uri="{B025F937-C7B1-47D3-B67F-A62EFF666E3E}">
          <x14:id>{087B668C-B54C-424E-BCF2-74198D8EDA5E}</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{C40E3618-DBEA-4A82-BB03-DDAEBB8B8F41}</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{B3259869-83F6-4ECC-8600-3F881AC37781}</x14:id>
        </ext>
      </extLst>
    </cfRule>
  </conditionalFormatting>
  <conditionalFormatting sqref="V55">
    <cfRule type="dataBar" priority="43">
      <dataBar>
        <cfvo type="min"/>
        <cfvo type="max"/>
        <color rgb="FF63C384"/>
      </dataBar>
      <extLst>
        <ext xmlns:x14="http://schemas.microsoft.com/office/spreadsheetml/2009/9/main" uri="{B025F937-C7B1-47D3-B67F-A62EFF666E3E}">
          <x14:id>{A1A80A97-F2D9-4A9D-AE92-7D7DB5B48B39}</x14:id>
        </ext>
      </extLst>
    </cfRule>
    <cfRule type="dataBar" priority="41">
      <dataBar>
        <cfvo type="num" val="0"/>
        <cfvo type="num" val="100"/>
        <color rgb="FF00FF00"/>
      </dataBar>
      <extLst>
        <ext xmlns:x14="http://schemas.microsoft.com/office/spreadsheetml/2009/9/main" uri="{B025F937-C7B1-47D3-B67F-A62EFF666E3E}">
          <x14:id>{0E1C9CB0-3293-4C97-94B2-C9171C8D13A5}</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{B5E6A8FD-BD50-4722-B68F-DDA81C0E0E65}</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{E71E4714-96E5-4967-ACB0-CDA6764BA723}</x14:id>
        </ext>
      </extLst>
    </cfRule>
    <cfRule type="dataBar" priority="37">
      <dataBar>
        <cfvo type="num" val="0"/>
        <cfvo type="num" val="100"/>
        <color rgb="FFFF0000"/>
      </dataBar>
      <extLst>
        <ext xmlns:x14="http://schemas.microsoft.com/office/spreadsheetml/2009/9/main" uri="{B025F937-C7B1-47D3-B67F-A62EFF666E3E}">
          <x14:id>{6A85B970-6BBC-4350-8365-32BAAA1C6E56}</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{057D716B-9382-4C22-A8ED-B02A619851C6}</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{86F087C9-3B78-452F-A11F-B2F38CC8C0C2}</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{EAF5C50C-F469-4F03-8834-F8A36049AB04}</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{D266C045-77C0-4E59-BF49-D74941E8A7A1}</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{A7321D5C-0307-41F6-B5C0-01CA7699E582}</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{633D693B-4408-47CC-B66A-C0F3019205D0}</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{77D73B26-5390-4DD8-B621-8AEFA40E311E}</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{536768B9-8068-4274-ACFE-8281354BB57B}</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{2C16B49A-2EE6-4595-AF2E-9F60D200E22A}</x14:id>
        </ext>
      </extLst>
    </cfRule>
    <cfRule type="dataBar" priority="102">
      <dataBar>
        <cfvo type="num" val="0"/>
        <cfvo type="num" val="100"/>
        <color rgb="FFFF0000"/>
      </dataBar>
      <extLst>
        <ext xmlns:x14="http://schemas.microsoft.com/office/spreadsheetml/2009/9/main" uri="{B025F937-C7B1-47D3-B67F-A62EFF666E3E}">
          <x14:id>{1448FA50-9394-4E66-A982-0B3EBB4EF1C0}</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{2A940684-499A-42FA-A4B1-14DDD46570E8}</x14:id>
        </ext>
      </extLst>
    </cfRule>
  </conditionalFormatting>
  <conditionalFormatting sqref="Z45">
    <cfRule type="containsText" dxfId="127" priority="93" operator="containsText" text="seems most">
      <formula>NOT(ISERROR(SEARCH("seems most",Z45)))</formula>
    </cfRule>
  </conditionalFormatting>
  <conditionalFormatting sqref="Z46">
    <cfRule type="containsText" dxfId="12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{AB4462E5-35CD-407F-BE58-94D87FD21FF8}</x14:id>
        </ext>
      </extLst>
    </cfRule>
    <cfRule type="dataBar" priority="27">
      <dataBar>
        <cfvo type="num" val="0"/>
        <cfvo type="num" val="100"/>
        <color rgb="FFFF0000"/>
      </dataBar>
      <extLst>
        <ext xmlns:x14="http://schemas.microsoft.com/office/spreadsheetml/2009/9/main" uri="{B025F937-C7B1-47D3-B67F-A62EFF666E3E}">
          <x14:id>{34A326B2-3D94-4313-8A6B-B9348DC46501}</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{52305C09-4321-437C-BA1D-59DA778B68DE}</x14:id>
        </ext>
      </extLst>
    </cfRule>
  </conditionalFormatting>
  <conditionalFormatting sqref="Z65">
    <cfRule type="containsText" dxfId="125" priority="18" operator="containsText" text="seems most">
      <formula>NOT(ISERROR(SEARCH("seems most",Z65)))</formula>
    </cfRule>
  </conditionalFormatting>
  <conditionalFormatting sqref="Z66">
    <cfRule type="containsText" dxfId="12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{68975808-2267-4807-8A26-5C1F1FC5AD35}</x14:id>
        </ext>
      </extLst>
    </cfRule>
    <cfRule type="dataBar" priority="101">
      <dataBar>
        <cfvo type="num" val="0"/>
        <cfvo type="num" val="100"/>
        <color rgb="FF00FF00"/>
      </dataBar>
      <extLst>
        <ext xmlns:x14="http://schemas.microsoft.com/office/spreadsheetml/2009/9/main" uri="{B025F937-C7B1-47D3-B67F-A62EFF666E3E}">
          <x14:id>{1B81AA96-9809-41B0-9EDC-2C532983C8AB}</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{EBC45305-494D-45CA-8E89-EA1877BD9DC6}</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{6C4BBD8D-FB9A-4514-814F-5B2608AF502E}</x14:id>
        </ext>
      </extLst>
    </cfRule>
    <cfRule type="dataBar" priority="97">
      <dataBar>
        <cfvo type="num" val="0"/>
        <cfvo type="num" val="100"/>
        <color rgb="FFFF0000"/>
      </dataBar>
      <extLst>
        <ext xmlns:x14="http://schemas.microsoft.com/office/spreadsheetml/2009/9/main" uri="{B025F937-C7B1-47D3-B67F-A62EFF666E3E}">
          <x14:id>{666975DC-4101-4D3C-8B75-6D2FE98AD906}</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{3D18820C-AD30-4C07-B9AF-85B01DB5CD05}</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{D13855A6-1C4C-49B2-8AE3-2793393920D3}</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{36D1D2F6-2A21-4C01-AEA3-CC6E9D7351A4}</x14:id>
        </ext>
      </extLst>
    </cfRule>
    <cfRule type="dataBar" priority="26">
      <dataBar>
        <cfvo type="num" val="0"/>
        <cfvo type="num" val="100"/>
        <color rgb="FF00FF00"/>
      </dataBar>
      <extLst>
        <ext xmlns:x14="http://schemas.microsoft.com/office/spreadsheetml/2009/9/main" uri="{B025F937-C7B1-47D3-B67F-A62EFF666E3E}">
          <x14:id>{6AB2E6B3-8DA9-4B71-8AC0-23D8C4B63019}</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{530ED88E-C0E4-45B5-A67E-71F6D94C4D45}</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{F11BB180-5E89-4989-9A75-E3550166B12A}</x14:id>
        </ext>
      </extLst>
    </cfRule>
    <cfRule type="dataBar" priority="23">
      <dataBar showValue="0">
        <cfvo type="num" val="0"/>
        <cfvo type="num" val="&quot;1--&quot;"/>
        <color rgb="FFFF0000"/>
      </dataBar>
      <extLst>
        <ext xmlns:x14="http://schemas.microsoft.com/office/spreadsheetml/2009/9/main" uri="{B025F937-C7B1-47D3-B67F-A62EFF666E3E}">
          <x14:id>{1BEF0501-FDA7-4F0E-9BC7-1088893EF58B}</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{7F77D53E-FA38-46F0-9EAD-76BA7FC46295}</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{18B743C8-6549-4BBD-BAFD-EA246D5D55C1}</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{4FB52396-6ED2-42AF-971D-6204BA039FFF}</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{E2FC1232-4F30-448D-94D3-4CD7F80E7FBE}</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{60872509-5172-4379-8329-9BC16576AF41}</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{2C8E7686-B22F-4C4A-B99E-86FE91D23D7C}</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{BB9C55AA-77A1-4481-B1E7-145479987A94}</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{D00D1C26-4A10-44CD-AAA1-6D2071F4223A}</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{0780CAC1-BE00-4B31-852F-396FCDCA6E98}</x14:id>
        </ext>
      </extLst>
    </cfRule>
    <cfRule type="dataBar" priority="89">
      <dataBar>
        <cfvo type="min"/>
        <cfvo type="max"/>
        <color rgb="FFFF555A"/>
      </dataBar>
      <extLst>
        <ext xmlns:x14="http://schemas.microsoft.com/office/spreadsheetml/2009/9/main" uri="{B025F937-C7B1-47D3-B67F-A62EFF666E3E}">
          <x14:id>{0F4FA41F-E211-48E1-9733-0B5C3B2F4F7B}</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{391C5FED-131B-46EF-8A23-F8E683D32438}</x14:id>
        </ext>
      </extLst>
    </cfRule>
  </conditionalFormatting>
  <conditionalFormatting sqref="AE45">
    <cfRule type="containsText" dxfId="123" priority="78" operator="containsText" text="seems most">
      <formula>NOT(ISERROR(SEARCH("seems most",AE45)))</formula>
    </cfRule>
  </conditionalFormatting>
  <conditionalFormatting sqref="AE46">
    <cfRule type="containsText" dxfId="12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{E0043CC0-B403-4E7E-B3B0-84B21967ADC0}</x14:id>
        </ext>
      </extLst>
    </cfRule>
    <cfRule type="dataBar" priority="12">
      <dataBar>
        <cfvo type="num" val="0"/>
        <cfvo type="num" val="100"/>
        <color rgb="FFFF0000"/>
      </dataBar>
      <extLst>
        <ext xmlns:x14="http://schemas.microsoft.com/office/spreadsheetml/2009/9/main" uri="{B025F937-C7B1-47D3-B67F-A62EFF666E3E}">
          <x14:id>{DE4BB8B5-5378-4383-AF3A-87BD828972F7}</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{0D602BD2-77AF-4330-B62A-F0462787F9E8}</x14:id>
        </ext>
      </extLst>
    </cfRule>
  </conditionalFormatting>
  <conditionalFormatting sqref="AE65">
    <cfRule type="containsText" dxfId="121" priority="3" operator="containsText" text="seems most">
      <formula>NOT(ISERROR(SEARCH("seems most",AE65)))</formula>
    </cfRule>
  </conditionalFormatting>
  <conditionalFormatting sqref="AE66">
    <cfRule type="containsText" dxfId="12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{313AD650-BD7A-4D19-9304-6BD48252A6A4}</x14:id>
        </ext>
      </extLst>
    </cfRule>
    <cfRule type="dataBar" priority="88">
      <dataBar>
        <cfvo type="min"/>
        <cfvo type="max"/>
        <color rgb="FF63C384"/>
      </dataBar>
      <extLst>
        <ext xmlns:x14="http://schemas.microsoft.com/office/spreadsheetml/2009/9/main" uri="{B025F937-C7B1-47D3-B67F-A62EFF666E3E}">
          <x14:id>{06CA6C0A-E17D-42E7-AB9F-96309536BA85}</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{024E2252-D7EF-445E-B604-EA4C9AC52BDE}</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{E0A83398-5233-4D62-8375-DCAD3637AFE2}</x14:id>
        </ext>
      </extLst>
    </cfRule>
    <cfRule type="dataBar" priority="83">
      <dataBar showValue="0">
        <cfvo type="num" val="0"/>
        <cfvo type="num" val="&quot;1--&quot;"/>
        <color rgb="FFFF0000"/>
      </dataBar>
      <extLst>
        <ext xmlns:x14="http://schemas.microsoft.com/office/spreadsheetml/2009/9/main" uri="{B025F937-C7B1-47D3-B67F-A62EFF666E3E}">
          <x14:id>{F8E472B0-6A6F-4B80-B8F9-4FFEC1CA7CB7}</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{574A51E5-BA42-42CE-9A13-FCC37B4BD8A3}</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{D2B869E7-F4AB-4B71-9D1C-917A3F43A9D7}</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{DB116342-76C8-4DF7-87E5-7B7001513518}</x14:id>
        </ext>
      </extLst>
    </cfRule>
    <cfRule type="dataBar" priority="13">
      <dataBar>
        <cfvo type="min"/>
        <cfvo type="max"/>
        <color rgb="FF63C384"/>
      </dataBar>
      <extLst>
        <ext xmlns:x14="http://schemas.microsoft.com/office/spreadsheetml/2009/9/main" uri="{B025F937-C7B1-47D3-B67F-A62EFF666E3E}">
          <x14:id>{050DF44D-1BAE-4D5D-AA7F-1FC17C71CE22}</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{FC9FE71A-D573-4183-8DCA-3E6A01AA4298}</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{F4451C77-4002-447C-B769-1B717EB163DF}</x14:id>
        </ext>
      </extLst>
    </cfRule>
    <cfRule type="dataBar" priority="7">
      <dataBar>
        <cfvo type="num" val="0"/>
        <cfvo type="num" val="100"/>
        <color rgb="FFFF0000"/>
      </dataBar>
      <extLst>
        <ext xmlns:x14="http://schemas.microsoft.com/office/spreadsheetml/2009/9/main" uri="{B025F937-C7B1-47D3-B67F-A62EFF666E3E}">
          <x14:id>{B826CAE4-6FB8-4C74-B844-F4951A0ADF46}</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{EC63473A-C088-4E23-9ADE-4AEF62E08018}</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{D821DD71-224E-456D-ACE0-AC8EE79D0CA6}</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{3CADC77E-8431-4073-8A50-0BEEA09C6D2A}</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{1FCC7080-7B98-40E3-8F74-3307C26240F4}</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{1DC0A0B9-5D0F-49A5-AA2E-2EAC51A69BA2}</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{D1FCF304-974C-42B1-960D-6F5492BC5642}</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{AC6EA87B-800B-4E65-BC26-CE0BC7BD3B83}</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{CC3BD5D5-EF11-4E22-9D2A-FFF4F4D70B37}</x14:id>
        </ext>
      </extLst>
    </cfRule>
  </conditionalFormatting>
  <pageMargins left="0.7" right="0.7" top="0.75" bottom="0.75" header="0.3" footer="0.3"/>
  <pageSetup paperSize="9" orientation="portrait" verticalDpi="0" r:id="rId1"/>
  <ignoredErrors>
    <ignoredError sqref="Z65:Z66" evalError="1"/>
  </ignoredErrors>
  <drawing r:id="rId2"/>
  <extLst>
    <ext xmlns:x14="http://schemas.microsoft.com/office/spreadsheetml/2009/9/main" uri="{78C0D931-6437-407d-A8EE-F0AAD7539E65}">
      <x14:conditionalFormattings>
        <x14:conditionalFormatting xmlns:xm="http://schemas.microsoft.com/office/excel/2006/main">
          <x14:cfRule type="dataBar" id="{5D1B61C4-F003-4F78-833C-AF4C277B7A18}">
            <x14:dataBar minLength="0" maxLength="100" gradient="0">
              <x14:cfvo type="num">
                <xm:f>0</xm:f>
              </x14:cfvo>
              <x14:cfvo type="num">
                <xm:f>100</xm:f>
              </x14:cfvo>
              <x14:negativeFillColor rgb="FFFF0000"/>
              <x14:axisColor rgb="FF000000"/>
            </x14:dataBar>
          </x14:cfRule>
          <x14:cfRule type="dataBar" id="{6AF76EEC-F885-4035-9DEF-21BD949AFDBE}">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F1896B31-686D-4189-B399-D6EA45F9F94A}">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05613A0F-2E65-412D-AE80-95F04B66BD9B}">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3575617-B5BD-44EC-8369-8ED33FCFFC7F}">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0BC57CFD-4298-4475-9EC3-025CDDEC919E}">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01109C40-4C36-4A3B-B3EC-778AE8DC5C06}">
            <x14:dataBar minLength="0" maxLength="100" gradient="0">
              <x14:cfvo type="num">
                <xm:f>0</xm:f>
              </x14:cfvo>
              <x14:cfvo type="num">
                <xm:f>100</xm:f>
              </x14:cfvo>
              <x14:negativeFillColor rgb="FFFF0000"/>
              <x14:axisColor rgb="FF000000"/>
            </x14:dataBar>
          </x14:cfRule>
          <x14:cfRule type="dataBar" id="{463DA7BA-327E-45AB-A785-0DCC9D636387}">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4034C1CA-3256-40D3-B6E0-89A94A36E59F}">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D4DB2919-FBC4-4397-B2CE-457A7328CF5A}">
            <x14:dataBar minLength="0" maxLength="100">
              <x14:cfvo type="num">
                <xm:f>0</xm:f>
              </x14:cfvo>
              <x14:cfvo type="num">
                <xm:f>"1--"</xm:f>
              </x14:cfvo>
              <x14:negativeFillColor rgb="FFFF0000"/>
              <x14:axisColor rgb="FF000000"/>
            </x14:dataBar>
          </x14:cfRule>
          <x14:cfRule type="dataBar" id="{5579CD60-7B8C-4741-A41F-DC42307DB811}">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67472E32-601D-4EC6-B606-326DEB0A0678}">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9D1D8441-9476-4D28-8DDA-EA30154E7D65}">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DDFD50F2-2F35-48F1-8866-7E417C3E387F}">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EBE0BC04-0B75-4929-A855-CA781CFA16E8}">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E3BB398B-AE90-44E1-9024-F35824AD8CE4}">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FD226180-F6AD-48B6-B313-05E464E4FCEC}">
            <x14:dataBar minLength="0" maxLength="100">
              <x14:cfvo type="num">
                <xm:f>0</xm:f>
              </x14:cfvo>
              <x14:cfvo type="num">
                <xm:f>"1--"</xm:f>
              </x14:cfvo>
              <x14:negativeFillColor rgb="FFFF0000"/>
              <x14:axisColor rgb="FF000000"/>
            </x14:dataBar>
          </x14:cfRule>
          <x14:cfRule type="dataBar" id="{EBA9807B-CD86-4BB3-9376-18B774BF5226}">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761CC638-0D72-4D52-907D-73D8F630E1A5}">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7326A773-0EFC-4B20-9C51-59C5A1E5299D}">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A314BCCE-170A-418B-9AD2-0BC8FCC14E65}">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F9905F22-1A9D-41DB-9893-61123DDDDF66}">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083DE271-1640-4160-A333-A99ACAFB6A78}">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D0CFFE10-8A12-4793-815C-68AC6A710B52}">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74AEC17F-CA1F-40CC-A0B7-4DA480422795}">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410166C1-15B0-40F5-BE2A-6A2F56CF2CE4}">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7E28F62A-2765-41BC-AF22-820C4DA5D91A}">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E064A5D5-F282-4934-99A6-5E5DF3C0BF70}">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2D17F20C-888C-456D-8CAA-BAC8BD2DED0D}">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E74056C7-6DA1-4D32-B232-B2184FDA2F8D}">
            <x14:dataBar minLength="0" maxLength="100" gradient="0">
              <x14:cfvo type="num">
                <xm:f>0</xm:f>
              </x14:cfvo>
              <x14:cfvo type="num">
                <xm:f>100</xm:f>
              </x14:cfvo>
              <x14:negativeFillColor rgb="FFFF0000"/>
              <x14:axisColor rgb="FF000000"/>
            </x14:dataBar>
          </x14:cfRule>
          <x14:cfRule type="dataBar" id="{C18C487A-297A-47A3-8F8C-EEF6F5980DFC}">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2AB93D9D-F3D6-4B2C-9E71-71F2C219C29E}">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DD31C8CE-3B24-4BEA-8B79-7C5ED7DD1A7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2C8E08B-67F4-4A57-A783-64DA5785CC18}">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6710CCD6-EECF-4ED1-AD68-645D0098C91D}">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DE170DE4-616C-4F44-BBE5-8F293685A521}">
            <x14:dataBar minLength="0" maxLength="100">
              <x14:cfvo type="num">
                <xm:f>0</xm:f>
              </x14:cfvo>
              <x14:cfvo type="num">
                <xm:f>"1--"</xm:f>
              </x14:cfvo>
              <x14:negativeFillColor rgb="FFFF0000"/>
              <x14:axisColor rgb="FF000000"/>
            </x14:dataBar>
          </x14:cfRule>
          <x14:cfRule type="dataBar" id="{9C8D9D0F-B491-47ED-B42E-3F252EFD2D64}">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FD390795-E3B6-4D9B-B69D-EAD0F029A3C5}">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5BF3AA83-FF9E-4881-B85A-A363F67D9590}">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33653F59-F61D-4D5F-B3EC-6E53C2B8208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C371E8E-73A4-4210-B132-14343B27BA28}">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A0B6E39A-8D62-4739-9381-3B7B4709D5EB}">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956501E1-3179-41E3-A282-C6FA0C4F9C77}">
            <x14:dataBar minLength="0" maxLength="100">
              <x14:cfvo type="num">
                <xm:f>0</xm:f>
              </x14:cfvo>
              <x14:cfvo type="num">
                <xm:f>"1--"</xm:f>
              </x14:cfvo>
              <x14:negativeFillColor rgb="FFFF0000"/>
              <x14:axisColor rgb="FF000000"/>
            </x14:dataBar>
          </x14:cfRule>
          <x14:cfRule type="dataBar" id="{0A796BA2-6221-42E3-9C0B-F7B4BA707213}">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4E0F5873-9F71-4163-B8D8-760D51A04A25}">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BF22969C-82B5-43B9-9D87-AE5EF871C7C0}">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F98E2D1D-EA81-4ED9-93D6-D3A0E1CABA8D}">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F71F1EEE-C5D3-4187-84B0-A2B1C3164453}">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EBACE05F-4879-4DDC-AD65-6870A8335828}">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1097DF01-55D4-4C10-8ADA-F43623995D4F}">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60A7868B-1EE0-41E8-8C83-7D59DA4C0862}">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354B4D48-54A6-4161-888D-C5A3A5AC5637}">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E5897282-6A55-4C21-817D-07D6FBDF748A}">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BD36F2D2-9636-4FFF-9BBD-9851A8729A1A}">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DD0A40D0-5ABE-478F-872D-98EDA03C392C}">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35871CCC-1286-400F-82A8-A1BA0B24C5D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DD49C69-6D0E-4AA8-9DA2-CEE1580178D4}">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BB892EDA-3ACF-4069-84A7-E27CC8BE8E0C}">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CCFD5AD0-82E9-44E5-9724-0E63683D2F94}">
            <x14:dataBar minLength="0" maxLength="100" gradient="0">
              <x14:cfvo type="num">
                <xm:f>0</xm:f>
              </x14:cfvo>
              <x14:cfvo type="num">
                <xm:f>100</xm:f>
              </x14:cfvo>
              <x14:negativeFillColor rgb="FFFF0000"/>
              <x14:axisColor rgb="FF000000"/>
            </x14:dataBar>
          </x14:cfRule>
          <x14:cfRule type="dataBar" id="{239FDF27-19F6-4B7F-A107-99CFAD86E3F7}">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E09C2A7D-106B-43D9-A237-60D3E2212DCC}">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2BC09631-3C25-4E00-9B25-9F33D868B7D3}">
            <x14:dataBar minLength="0" maxLength="100">
              <x14:cfvo type="num">
                <xm:f>0</xm:f>
              </x14:cfvo>
              <x14:cfvo type="num">
                <xm:f>"1--"</xm:f>
              </x14:cfvo>
              <x14:negativeFillColor rgb="FFFF0000"/>
              <x14:axisColor rgb="FF000000"/>
            </x14:dataBar>
          </x14:cfRule>
          <x14:cfRule type="dataBar" id="{087B668C-B54C-424E-BCF2-74198D8EDA5E}">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C40E3618-DBEA-4A82-BB03-DDAEBB8B8F41}">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B3259869-83F6-4ECC-8600-3F881AC37781}">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A1A80A97-F2D9-4A9D-AE92-7D7DB5B48B39}">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0E1C9CB0-3293-4C97-94B2-C9171C8D13A5}">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B5E6A8FD-BD50-4722-B68F-DDA81C0E0E65}">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E71E4714-96E5-4967-ACB0-CDA6764BA723}">
            <x14:dataBar minLength="0" maxLength="100">
              <x14:cfvo type="num">
                <xm:f>0</xm:f>
              </x14:cfvo>
              <x14:cfvo type="num">
                <xm:f>"1--"</xm:f>
              </x14:cfvo>
              <x14:negativeFillColor rgb="FFFF0000"/>
              <x14:axisColor rgb="FF000000"/>
            </x14:dataBar>
          </x14:cfRule>
          <x14:cfRule type="dataBar" id="{6A85B970-6BBC-4350-8365-32BAAA1C6E56}">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057D716B-9382-4C22-A8ED-B02A619851C6}">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86F087C9-3B78-452F-A11F-B2F38CC8C0C2}">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EAF5C50C-F469-4F03-8834-F8A36049AB04}">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D266C045-77C0-4E59-BF49-D74941E8A7A1}">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A7321D5C-0307-41F6-B5C0-01CA7699E582}">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633D693B-4408-47CC-B66A-C0F3019205D0}">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77D73B26-5390-4DD8-B621-8AEFA40E311E}">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536768B9-8068-4274-ACFE-8281354BB57B}">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2C16B49A-2EE6-4595-AF2E-9F60D200E22A}">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1448FA50-9394-4E66-A982-0B3EBB4EF1C0}">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2A940684-499A-42FA-A4B1-14DDD46570E8}">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AB4462E5-35CD-407F-BE58-94D87FD21FF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34A326B2-3D94-4313-8A6B-B9348DC46501}">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52305C09-4321-437C-BA1D-59DA778B68DE}">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68975808-2267-4807-8A26-5C1F1FC5AD35}">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B81AA96-9809-41B0-9EDC-2C532983C8AB}">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EBC45305-494D-45CA-8E89-EA1877BD9DC6}">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6C4BBD8D-FB9A-4514-814F-5B2608AF502E}">
            <x14:dataBar minLength="0" maxLength="100">
              <x14:cfvo type="num">
                <xm:f>0</xm:f>
              </x14:cfvo>
              <x14:cfvo type="num">
                <xm:f>"1--"</xm:f>
              </x14:cfvo>
              <x14:negativeFillColor rgb="FFFF0000"/>
              <x14:axisColor rgb="FF000000"/>
            </x14:dataBar>
          </x14:cfRule>
          <x14:cfRule type="dataBar" id="{666975DC-4101-4D3C-8B75-6D2FE98AD906}">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3D18820C-AD30-4C07-B9AF-85B01DB5CD05}">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D13855A6-1C4C-49B2-8AE3-2793393920D3}">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36D1D2F6-2A21-4C01-AEA3-CC6E9D7351A4}">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6AB2E6B3-8DA9-4B71-8AC0-23D8C4B63019}">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530ED88E-C0E4-45B5-A67E-71F6D94C4D45}">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F11BB180-5E89-4989-9A75-E3550166B12A}">
            <x14:dataBar minLength="0" maxLength="100" gradient="0">
              <x14:cfvo type="num">
                <xm:f>0</xm:f>
              </x14:cfvo>
              <x14:cfvo type="num">
                <xm:f>100</xm:f>
              </x14:cfvo>
              <x14:negativeFillColor rgb="FFFF0000"/>
              <x14:axisColor rgb="FF000000"/>
            </x14:dataBar>
          </x14:cfRule>
          <x14:cfRule type="dataBar" id="{1BEF0501-FDA7-4F0E-9BC7-1088893EF58B}">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7F77D53E-FA38-46F0-9EAD-76BA7FC46295}">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18B743C8-6549-4BBD-BAFD-EA246D5D55C1}">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4FB52396-6ED2-42AF-971D-6204BA039FFF}">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E2FC1232-4F30-448D-94D3-4CD7F80E7FBE}">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60872509-5172-4379-8329-9BC16576AF41}">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2C8E7686-B22F-4C4A-B99E-86FE91D23D7C}">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BB9C55AA-77A1-4481-B1E7-145479987A94}">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D00D1C26-4A10-44CD-AAA1-6D2071F4223A}">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0780CAC1-BE00-4B31-852F-396FCDCA6E98}">
            <x14:dataBar minLength="0" maxLength="100" gradient="0">
              <x14:cfvo type="num">
                <xm:f>0</xm:f>
              </x14:cfvo>
              <x14:cfvo type="num">
                <xm:f>100</xm:f>
              </x14:cfvo>
              <x14:negativeFillColor rgb="FFFF0000"/>
              <x14:axisColor rgb="FF000000"/>
            </x14:dataBar>
          </x14:cfRule>
          <x14:cfRule type="dataBar" id="{0F4FA41F-E211-48E1-9733-0B5C3B2F4F7B}">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391C5FED-131B-46EF-8A23-F8E683D32438}">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E0043CC0-B403-4E7E-B3B0-84B21967ADC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E4BB8B5-5378-4383-AF3A-87BD828972F7}">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0D602BD2-77AF-4330-B62A-F0462787F9E8}">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313AD650-BD7A-4D19-9304-6BD48252A6A4}">
            <x14:dataBar minLength="0" maxLength="100" gradient="0">
              <x14:cfvo type="num">
                <xm:f>0</xm:f>
              </x14:cfvo>
              <x14:cfvo type="num">
                <xm:f>100</xm:f>
              </x14:cfvo>
              <x14:negativeFillColor rgb="FFFF0000"/>
              <x14:axisColor rgb="FF000000"/>
            </x14:dataBar>
          </x14:cfRule>
          <x14:cfRule type="dataBar" id="{06CA6C0A-E17D-42E7-AB9F-96309536BA85}">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024E2252-D7EF-445E-B604-EA4C9AC52BDE}">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E0A83398-5233-4D62-8375-DCAD3637AFE2}">
            <x14:dataBar minLength="0" maxLength="100" gradient="0">
              <x14:cfvo type="num">
                <xm:f>0</xm:f>
              </x14:cfvo>
              <x14:cfvo type="num">
                <xm:f>100</xm:f>
              </x14:cfvo>
              <x14:negativeFillColor rgb="FFFF0000"/>
              <x14:axisColor rgb="FF000000"/>
            </x14:dataBar>
          </x14:cfRule>
          <x14:cfRule type="dataBar" id="{F8E472B0-6A6F-4B80-B8F9-4FFEC1CA7CB7}">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574A51E5-BA42-42CE-9A13-FCC37B4BD8A3}">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D2B869E7-F4AB-4B71-9D1C-917A3F43A9D7}">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DB116342-76C8-4DF7-87E5-7B7001513518}">
            <x14:dataBar minLength="0" maxLength="100" gradient="0">
              <x14:cfvo type="num">
                <xm:f>0</xm:f>
              </x14:cfvo>
              <x14:cfvo type="num">
                <xm:f>100</xm:f>
              </x14:cfvo>
              <x14:negativeFillColor rgb="FFFF0000"/>
              <x14:axisColor rgb="FF000000"/>
            </x14:dataBar>
          </x14:cfRule>
          <x14:cfRule type="dataBar" id="{050DF44D-1BAE-4D5D-AA7F-1FC17C71CE22}">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FC9FE71A-D573-4183-8DCA-3E6A01AA4298}">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F4451C77-4002-447C-B769-1B717EB163DF}">
            <x14:dataBar minLength="0" maxLength="100">
              <x14:cfvo type="num">
                <xm:f>0</xm:f>
              </x14:cfvo>
              <x14:cfvo type="num">
                <xm:f>"1--"</xm:f>
              </x14:cfvo>
              <x14:negativeFillColor rgb="FFFF0000"/>
              <x14:axisColor rgb="FF000000"/>
            </x14:dataBar>
          </x14:cfRule>
          <x14:cfRule type="dataBar" id="{B826CAE4-6FB8-4C74-B844-F4951A0ADF46}">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EC63473A-C088-4E23-9ADE-4AEF62E08018}">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D821DD71-224E-456D-ACE0-AC8EE79D0CA6}">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3CADC77E-8431-4073-8A50-0BEEA09C6D2A}">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1FCC7080-7B98-40E3-8F74-3307C26240F4}">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1DC0A0B9-5D0F-49A5-AA2E-2EAC51A69BA2}">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D1FCF304-974C-42B1-960D-6F5492BC5642}">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AC6EA87B-800B-4E65-BC26-CE0BC7BD3B83}">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CC3BD5D5-EF11-4E22-9D2A-FFF4F4D70B37}">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FEBB-709B-4055-8A3F-9ECBDD25BE03}">
  <dimension ref="A1:AI188"/>
  <sheetViews>
    <sheetView zoomScale="70" zoomScaleNormal="70" workbookViewId="0">
      <selection sqref="A1:B1"/>
    </sheetView>
  </sheetViews>
  <sheetFormatPr defaultRowHeight="14.5" x14ac:dyDescent="0.35"/>
  <cols>
    <col min="1" max="1" width="14.54296875" style="16" customWidth="1"/>
    <col min="2" max="2" width="10" style="16" customWidth="1"/>
    <col min="3" max="3" width="19.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t="e">
        <f>IF(AVERAGE(D7:D16)&lt;100, AVERAGE(D7:D16), 99.999)</f>
        <v>#DIV/0!</v>
      </c>
      <c r="E6" s="55" t="e">
        <f>IF(AVERAGE(E7:E16)&lt;100, AVERAGE(E7:E16), 99.999)</f>
        <v>#DIV/0!</v>
      </c>
      <c r="F6" s="55" t="e">
        <f>IF(AVERAGE(F7:F16)&gt;0, AVERAGE(F7:F16), 0.001)</f>
        <v>#DIV/0!</v>
      </c>
      <c r="G6" s="55" t="e">
        <f>IF(AVERAGE(G7:G16)&gt;0, AVERAGE(G7:G16), 0.001)</f>
        <v>#DIV/0!</v>
      </c>
      <c r="H6" s="73" t="e">
        <f>IF(AVERAGE(H7:H16)&gt;0, AVERAGE(H7:H16), 0.001)</f>
        <v>#DIV/0!</v>
      </c>
      <c r="I6" s="55" t="e">
        <f>IF(AVERAGE(I7:I16)&gt;0, AVERAGE(I7:I16), 0.001)</f>
        <v>#DIV/0!</v>
      </c>
    </row>
    <row r="7" spans="1:9" ht="14" customHeight="1" x14ac:dyDescent="0.35">
      <c r="B7" s="54" t="s">
        <v>3404</v>
      </c>
      <c r="C7" s="56" t="s">
        <v>3414</v>
      </c>
      <c r="D7" s="57" t="s">
        <v>3577</v>
      </c>
      <c r="E7" s="57" t="s">
        <v>3577</v>
      </c>
      <c r="F7" s="60" t="s">
        <v>3414</v>
      </c>
      <c r="G7" s="59" t="s">
        <v>3414</v>
      </c>
      <c r="H7" s="74" t="s">
        <v>3414</v>
      </c>
      <c r="I7" s="58" t="s">
        <v>3414</v>
      </c>
    </row>
    <row r="8" spans="1:9" x14ac:dyDescent="0.35">
      <c r="B8" s="54" t="s">
        <v>3405</v>
      </c>
      <c r="C8" s="56" t="s">
        <v>3414</v>
      </c>
      <c r="D8" s="57" t="s">
        <v>3577</v>
      </c>
      <c r="E8" s="57" t="s">
        <v>3577</v>
      </c>
      <c r="F8" s="60" t="s">
        <v>3414</v>
      </c>
      <c r="G8" s="59" t="s">
        <v>3414</v>
      </c>
      <c r="H8" s="74" t="s">
        <v>3414</v>
      </c>
      <c r="I8" s="58" t="s">
        <v>3414</v>
      </c>
    </row>
    <row r="9" spans="1:9" x14ac:dyDescent="0.35">
      <c r="B9" s="54" t="s">
        <v>3406</v>
      </c>
      <c r="C9" s="56" t="s">
        <v>3414</v>
      </c>
      <c r="D9" s="57" t="s">
        <v>3414</v>
      </c>
      <c r="E9" s="57" t="s">
        <v>3414</v>
      </c>
      <c r="F9" s="60" t="s">
        <v>3414</v>
      </c>
      <c r="G9" s="59" t="s">
        <v>3414</v>
      </c>
      <c r="H9" s="74" t="s">
        <v>3414</v>
      </c>
      <c r="I9" s="58" t="s">
        <v>3414</v>
      </c>
    </row>
    <row r="10" spans="1:9" x14ac:dyDescent="0.35">
      <c r="B10" s="54" t="s">
        <v>3407</v>
      </c>
      <c r="C10" s="56" t="s">
        <v>3414</v>
      </c>
      <c r="D10" s="57" t="s">
        <v>3414</v>
      </c>
      <c r="E10" s="57" t="s">
        <v>3414</v>
      </c>
      <c r="F10" s="60" t="s">
        <v>3414</v>
      </c>
      <c r="G10" s="59" t="s">
        <v>3414</v>
      </c>
      <c r="H10" s="74" t="s">
        <v>3414</v>
      </c>
      <c r="I10" s="58" t="s">
        <v>3414</v>
      </c>
    </row>
    <row r="11" spans="1:9" x14ac:dyDescent="0.35">
      <c r="B11" s="54" t="s">
        <v>3408</v>
      </c>
      <c r="C11" s="56" t="s">
        <v>3414</v>
      </c>
      <c r="D11" s="57" t="s">
        <v>3414</v>
      </c>
      <c r="E11" s="57" t="s">
        <v>3414</v>
      </c>
      <c r="F11" s="60" t="s">
        <v>3414</v>
      </c>
      <c r="G11" s="59" t="s">
        <v>3414</v>
      </c>
      <c r="H11" s="74" t="s">
        <v>3414</v>
      </c>
      <c r="I11" s="58" t="s">
        <v>3414</v>
      </c>
    </row>
    <row r="12" spans="1:9" x14ac:dyDescent="0.35">
      <c r="B12" s="54" t="s">
        <v>3426</v>
      </c>
      <c r="C12" s="56" t="s">
        <v>3414</v>
      </c>
      <c r="D12" s="57" t="s">
        <v>3414</v>
      </c>
      <c r="E12" s="57" t="s">
        <v>3414</v>
      </c>
      <c r="F12" s="60" t="s">
        <v>3414</v>
      </c>
      <c r="G12" s="59" t="s">
        <v>3414</v>
      </c>
      <c r="H12" s="74" t="s">
        <v>3414</v>
      </c>
      <c r="I12" s="58" t="s">
        <v>3414</v>
      </c>
    </row>
    <row r="13" spans="1:9" x14ac:dyDescent="0.35">
      <c r="B13" s="54" t="s">
        <v>3427</v>
      </c>
      <c r="C13" s="56" t="s">
        <v>3414</v>
      </c>
      <c r="D13" s="57" t="s">
        <v>3414</v>
      </c>
      <c r="E13" s="57" t="s">
        <v>3414</v>
      </c>
      <c r="F13" s="60" t="s">
        <v>3414</v>
      </c>
      <c r="G13" s="59" t="s">
        <v>3414</v>
      </c>
      <c r="H13" s="74" t="s">
        <v>3414</v>
      </c>
      <c r="I13" s="58" t="s">
        <v>3414</v>
      </c>
    </row>
    <row r="14" spans="1:9" x14ac:dyDescent="0.35">
      <c r="B14" s="54" t="s">
        <v>3428</v>
      </c>
      <c r="C14" s="56" t="s">
        <v>3414</v>
      </c>
      <c r="D14" s="57" t="s">
        <v>3414</v>
      </c>
      <c r="E14" s="57" t="s">
        <v>3414</v>
      </c>
      <c r="F14" s="60" t="s">
        <v>3414</v>
      </c>
      <c r="G14" s="59" t="s">
        <v>3414</v>
      </c>
      <c r="H14" s="74" t="s">
        <v>3414</v>
      </c>
      <c r="I14" s="58" t="s">
        <v>3414</v>
      </c>
    </row>
    <row r="15" spans="1:9" x14ac:dyDescent="0.35">
      <c r="B15" s="54" t="s">
        <v>3429</v>
      </c>
      <c r="C15" s="56" t="s">
        <v>3414</v>
      </c>
      <c r="D15" s="57" t="s">
        <v>3414</v>
      </c>
      <c r="E15" s="57" t="s">
        <v>3414</v>
      </c>
      <c r="F15" s="60" t="s">
        <v>3414</v>
      </c>
      <c r="G15" s="59" t="s">
        <v>3414</v>
      </c>
      <c r="H15" s="74" t="s">
        <v>3414</v>
      </c>
      <c r="I15" s="58" t="s">
        <v>3414</v>
      </c>
    </row>
    <row r="16" spans="1:9" x14ac:dyDescent="0.35">
      <c r="B16" s="54" t="s">
        <v>3430</v>
      </c>
      <c r="C16" s="56" t="s">
        <v>3414</v>
      </c>
      <c r="D16" s="57" t="s">
        <v>3414</v>
      </c>
      <c r="E16" s="57" t="s">
        <v>3414</v>
      </c>
      <c r="F16" s="60" t="s">
        <v>3414</v>
      </c>
      <c r="G16" s="59" t="s">
        <v>3414</v>
      </c>
      <c r="H16" s="74" t="s">
        <v>3414</v>
      </c>
      <c r="I16" s="58" t="s">
        <v>3414</v>
      </c>
    </row>
    <row r="18" spans="2:35" x14ac:dyDescent="0.35">
      <c r="B18" s="169" t="s">
        <v>3435</v>
      </c>
      <c r="C18" s="170"/>
      <c r="D18" s="170"/>
      <c r="E18" s="170"/>
      <c r="F18" s="170"/>
      <c r="G18" s="170"/>
      <c r="H18" s="171"/>
      <c r="I18" s="52"/>
    </row>
    <row r="19" spans="2:35" x14ac:dyDescent="0.35">
      <c r="B19" s="172" t="str">
        <f>C7</f>
        <v>…</v>
      </c>
      <c r="C19" s="173"/>
      <c r="D19" s="173"/>
      <c r="E19" s="173"/>
      <c r="F19" s="173"/>
      <c r="G19" s="173"/>
      <c r="H19" s="174"/>
      <c r="I19" s="52"/>
    </row>
    <row r="20" spans="2:35" ht="31.5" customHeight="1" x14ac:dyDescent="0.35">
      <c r="B20" s="18"/>
      <c r="C20" s="18" t="s">
        <v>1</v>
      </c>
      <c r="D20" s="53" t="s">
        <v>2</v>
      </c>
      <c r="E20" s="18" t="s">
        <v>3434</v>
      </c>
      <c r="F20" s="18" t="s">
        <v>3418</v>
      </c>
      <c r="G20" s="18" t="s">
        <v>3</v>
      </c>
      <c r="H20" s="75" t="s">
        <v>4</v>
      </c>
      <c r="J20" s="175" t="str">
        <f>I5</f>
        <v xml:space="preserve">G3/B3: Energy </v>
      </c>
      <c r="K20" s="176"/>
      <c r="L20" s="50" t="s">
        <v>3396</v>
      </c>
      <c r="M20" s="54" t="str">
        <f>C7</f>
        <v>…</v>
      </c>
      <c r="N20" s="54" t="str">
        <f>C8</f>
        <v>…</v>
      </c>
      <c r="O20" s="54" t="str">
        <f>C9</f>
        <v>…</v>
      </c>
      <c r="P20" s="54" t="str">
        <f>C10</f>
        <v>…</v>
      </c>
      <c r="Q20" s="54" t="str">
        <f>C11</f>
        <v>…</v>
      </c>
      <c r="R20" s="54" t="str">
        <f>C12</f>
        <v>…</v>
      </c>
      <c r="S20" s="54" t="str">
        <f>C13</f>
        <v>…</v>
      </c>
      <c r="T20" s="54" t="str">
        <f>C14</f>
        <v>…</v>
      </c>
      <c r="U20" s="54" t="str">
        <f>C15</f>
        <v>…</v>
      </c>
      <c r="V20" s="54" t="str">
        <f>C16</f>
        <v>…</v>
      </c>
      <c r="W20" s="16" t="s">
        <v>3433</v>
      </c>
    </row>
    <row r="21" spans="2:35" ht="15.5" x14ac:dyDescent="0.35">
      <c r="B21" s="18">
        <v>1</v>
      </c>
      <c r="C21" s="43"/>
      <c r="D21" s="61"/>
      <c r="E21" s="62"/>
      <c r="F21" s="62"/>
      <c r="G21" s="21">
        <f>(F21/5.83)*E21</f>
        <v>0</v>
      </c>
      <c r="H21" s="177">
        <f>SUM(G21:G35)</f>
        <v>0</v>
      </c>
      <c r="I21" s="51"/>
      <c r="J21" s="180" t="s">
        <v>5</v>
      </c>
      <c r="K21" s="181"/>
      <c r="L21" s="63">
        <v>1</v>
      </c>
      <c r="M21" s="64"/>
      <c r="N21" s="64"/>
      <c r="O21" s="64"/>
      <c r="P21" s="64"/>
      <c r="Q21" s="64"/>
      <c r="R21" s="64"/>
      <c r="S21" s="64"/>
      <c r="T21" s="64"/>
      <c r="U21" s="64"/>
      <c r="V21" s="64"/>
      <c r="W21" s="65"/>
    </row>
    <row r="22" spans="2:35" ht="15.5" x14ac:dyDescent="0.35">
      <c r="B22" s="18">
        <v>2</v>
      </c>
      <c r="C22" s="43"/>
      <c r="D22" s="61"/>
      <c r="E22" s="62"/>
      <c r="F22" s="43"/>
      <c r="G22" s="21">
        <f t="shared" ref="G22:G35" si="0">(F22/5.83)*E22</f>
        <v>0</v>
      </c>
      <c r="H22" s="178"/>
      <c r="I22" s="51"/>
      <c r="J22" s="180" t="s">
        <v>6</v>
      </c>
      <c r="K22" s="181"/>
      <c r="L22" s="63">
        <v>2</v>
      </c>
      <c r="M22" s="64"/>
      <c r="N22" s="64"/>
      <c r="O22" s="64"/>
      <c r="P22" s="64"/>
      <c r="Q22" s="64"/>
      <c r="R22" s="64"/>
      <c r="S22" s="64"/>
      <c r="T22" s="64"/>
      <c r="U22" s="64"/>
      <c r="V22" s="64"/>
      <c r="W22" s="65"/>
    </row>
    <row r="23" spans="2:35" ht="14.5" customHeight="1" x14ac:dyDescent="0.35">
      <c r="B23" s="18">
        <v>3</v>
      </c>
      <c r="C23" s="43"/>
      <c r="D23" s="61"/>
      <c r="E23" s="62"/>
      <c r="F23" s="43"/>
      <c r="G23" s="21">
        <f t="shared" si="0"/>
        <v>0</v>
      </c>
      <c r="H23" s="178"/>
      <c r="I23" s="51"/>
      <c r="J23" s="180" t="s">
        <v>7</v>
      </c>
      <c r="K23" s="181"/>
      <c r="L23" s="63">
        <v>3</v>
      </c>
      <c r="M23" s="64"/>
      <c r="N23" s="64"/>
      <c r="O23" s="64"/>
      <c r="P23" s="64"/>
      <c r="Q23" s="64"/>
      <c r="R23" s="64"/>
      <c r="S23" s="64"/>
      <c r="T23" s="64"/>
      <c r="U23" s="64"/>
      <c r="V23" s="64"/>
      <c r="W23" s="65"/>
    </row>
    <row r="24" spans="2:35" ht="14.5" customHeight="1" x14ac:dyDescent="0.35">
      <c r="B24" s="18">
        <v>4</v>
      </c>
      <c r="C24" s="43"/>
      <c r="D24" s="61"/>
      <c r="E24" s="62"/>
      <c r="F24" s="43"/>
      <c r="G24" s="21">
        <f t="shared" si="0"/>
        <v>0</v>
      </c>
      <c r="H24" s="178"/>
      <c r="I24" s="51"/>
      <c r="J24" s="180" t="s">
        <v>8</v>
      </c>
      <c r="K24" s="181"/>
      <c r="L24" s="63">
        <v>4</v>
      </c>
      <c r="M24" s="64"/>
      <c r="N24" s="64"/>
      <c r="O24" s="64"/>
      <c r="P24" s="64"/>
      <c r="Q24" s="64"/>
      <c r="R24" s="64"/>
      <c r="S24" s="64"/>
      <c r="T24" s="64"/>
      <c r="U24" s="64"/>
      <c r="V24" s="64"/>
      <c r="W24" s="65"/>
    </row>
    <row r="25" spans="2:35" ht="14.5" customHeight="1" x14ac:dyDescent="0.35">
      <c r="B25" s="18">
        <v>5</v>
      </c>
      <c r="C25" s="43"/>
      <c r="D25" s="61"/>
      <c r="E25" s="62"/>
      <c r="F25" s="43"/>
      <c r="G25" s="21">
        <f t="shared" si="0"/>
        <v>0</v>
      </c>
      <c r="H25" s="178"/>
      <c r="I25" s="51"/>
      <c r="J25" s="79"/>
      <c r="K25" s="80"/>
      <c r="L25" s="81" t="s">
        <v>3518</v>
      </c>
      <c r="M25" s="76" t="e">
        <f>($L21*M21+$L22*M22+$L23*M23+$L24*M24)*(H7^(1/2))</f>
        <v>#VALUE!</v>
      </c>
      <c r="N25" s="76" t="e">
        <f>($L21*N21+$L22*N22+$L23*N23+$L24*N24)*(H8^(1/2))</f>
        <v>#VALUE!</v>
      </c>
      <c r="O25" s="76" t="e">
        <f>($L21*O21+$L22*O22+$L23*O23+$L24*O24)*(H9^(1/2))</f>
        <v>#VALUE!</v>
      </c>
      <c r="P25" s="76" t="e">
        <f>($L21*P21+$L22*P22+$L23*P23+$L24*P24)*(H10^(1/2))</f>
        <v>#VALUE!</v>
      </c>
      <c r="Q25" s="76" t="e">
        <f>($L21*Q21+$L22*Q22+$L23*Q23+$L24*Q24)*(H11^(1/2))</f>
        <v>#VALUE!</v>
      </c>
      <c r="R25" s="76" t="e">
        <f>($L21*R21+$L22*R22+$L23*R23+$L24*R24)*(H12^(1/2))</f>
        <v>#VALUE!</v>
      </c>
      <c r="S25" s="76" t="e">
        <f>($L21*S21+$L22*S22+$L23*S23+$L24*S24)*(H13^(1/2))</f>
        <v>#VALUE!</v>
      </c>
      <c r="T25" s="76" t="e">
        <f>($L21*T21+$L22*T22+$L23*T23+$L24*T24)*(H14^(1/2))</f>
        <v>#VALUE!</v>
      </c>
      <c r="U25" s="76" t="e">
        <f>($L21*U21+$L22*U22+$L23*U23+$L24*U24)*(H15^(1/2))</f>
        <v>#VALUE!</v>
      </c>
      <c r="V25" s="76" t="e">
        <f>($L21*V21+$L22*V22+$L23*V23+$L24*V24)*(H16^(1/2))</f>
        <v>#VALUE!</v>
      </c>
      <c r="W25" s="65"/>
    </row>
    <row r="26" spans="2:35" ht="15.5" x14ac:dyDescent="0.35">
      <c r="B26" s="18">
        <v>6</v>
      </c>
      <c r="C26" s="43"/>
      <c r="D26" s="61"/>
      <c r="E26" s="62"/>
      <c r="F26" s="43"/>
      <c r="G26" s="21">
        <f t="shared" si="0"/>
        <v>0</v>
      </c>
      <c r="H26" s="178"/>
      <c r="I26" s="51"/>
    </row>
    <row r="27" spans="2:35" ht="14.5" customHeight="1" x14ac:dyDescent="0.35">
      <c r="B27" s="18">
        <v>7</v>
      </c>
      <c r="C27" s="43"/>
      <c r="D27" s="61"/>
      <c r="E27" s="62"/>
      <c r="F27" s="43"/>
      <c r="G27" s="21">
        <f t="shared" si="0"/>
        <v>0</v>
      </c>
      <c r="H27" s="178"/>
      <c r="I27" s="51"/>
    </row>
    <row r="28" spans="2:35" ht="28.5" customHeight="1" thickBot="1" x14ac:dyDescent="0.4">
      <c r="B28" s="18">
        <v>8</v>
      </c>
      <c r="C28" s="43"/>
      <c r="D28" s="61"/>
      <c r="E28" s="62"/>
      <c r="F28" s="43"/>
      <c r="G28" s="21">
        <f t="shared" si="0"/>
        <v>0</v>
      </c>
      <c r="H28" s="178"/>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2:35" ht="27.5" thickBot="1" x14ac:dyDescent="0.4">
      <c r="B29" s="18">
        <v>9</v>
      </c>
      <c r="C29" s="43"/>
      <c r="D29" s="61"/>
      <c r="E29" s="62"/>
      <c r="F29" s="43"/>
      <c r="G29" s="21">
        <f t="shared" si="0"/>
        <v>0</v>
      </c>
      <c r="H29" s="178"/>
      <c r="I29" s="51"/>
      <c r="J29" s="67"/>
      <c r="K29" s="102" t="str">
        <f>C7</f>
        <v>…</v>
      </c>
      <c r="L29" s="103"/>
      <c r="M29" s="103"/>
      <c r="N29" s="104"/>
      <c r="O29" s="67"/>
      <c r="P29" s="102" t="str">
        <f>C8</f>
        <v>…</v>
      </c>
      <c r="Q29" s="103"/>
      <c r="R29" s="103"/>
      <c r="S29" s="104"/>
      <c r="T29" s="67"/>
      <c r="U29" s="102" t="str">
        <f>C9</f>
        <v>…</v>
      </c>
      <c r="V29" s="103"/>
      <c r="W29" s="103"/>
      <c r="X29" s="104"/>
      <c r="Y29" s="67"/>
      <c r="Z29" s="102" t="str">
        <f>C10</f>
        <v>…</v>
      </c>
      <c r="AA29" s="103"/>
      <c r="AB29" s="103"/>
      <c r="AC29" s="104"/>
      <c r="AD29" s="67"/>
      <c r="AE29" s="102" t="str">
        <f>C11</f>
        <v>…</v>
      </c>
      <c r="AF29" s="103"/>
      <c r="AG29" s="103"/>
      <c r="AH29" s="104"/>
      <c r="AI29" s="67"/>
    </row>
    <row r="30" spans="2:35" ht="16" thickBot="1" x14ac:dyDescent="0.4">
      <c r="B30" s="18">
        <v>10</v>
      </c>
      <c r="C30" s="43"/>
      <c r="D30" s="61"/>
      <c r="E30" s="62"/>
      <c r="F30" s="43"/>
      <c r="G30" s="21">
        <f t="shared" si="0"/>
        <v>0</v>
      </c>
      <c r="H30" s="178"/>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2:35" ht="15" customHeight="1" x14ac:dyDescent="0.35">
      <c r="B31" s="18">
        <v>11</v>
      </c>
      <c r="C31" s="43"/>
      <c r="D31" s="61"/>
      <c r="E31" s="62"/>
      <c r="F31" s="43"/>
      <c r="G31" s="21">
        <f t="shared" si="0"/>
        <v>0</v>
      </c>
      <c r="H31" s="178"/>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2:35" ht="16.5" customHeight="1" x14ac:dyDescent="0.35">
      <c r="B32" s="18">
        <v>12</v>
      </c>
      <c r="C32" s="43"/>
      <c r="D32" s="61"/>
      <c r="E32" s="62"/>
      <c r="F32" s="43"/>
      <c r="G32" s="21">
        <f t="shared" si="0"/>
        <v>0</v>
      </c>
      <c r="H32" s="178"/>
      <c r="J32" s="44"/>
      <c r="K32" s="112" t="e">
        <f>100*(1/(1+((100-D7)/(100-D$6))))</f>
        <v>#VALUE!</v>
      </c>
      <c r="L32" s="113"/>
      <c r="M32" s="112" t="e">
        <f>100*(1/(1+((100-E7)/(100-E$6))))</f>
        <v>#VALUE!</v>
      </c>
      <c r="N32" s="113"/>
      <c r="O32" s="44"/>
      <c r="P32" s="112" t="e">
        <f>100*(1/(1+((100-D8)/(100-D6))))</f>
        <v>#VALUE!</v>
      </c>
      <c r="Q32" s="113"/>
      <c r="R32" s="112" t="e">
        <f>100*(1/(1+((100-E8)/(100-E6))))</f>
        <v>#VALUE!</v>
      </c>
      <c r="S32" s="113"/>
      <c r="T32" s="44"/>
      <c r="U32" s="112" t="e">
        <f>100*(1/(1+((100-D9)/(100-D6))))</f>
        <v>#VALUE!</v>
      </c>
      <c r="V32" s="113"/>
      <c r="W32" s="112" t="e">
        <f>100*(1/(1+((100-E9)/(100-E6))))</f>
        <v>#VALUE!</v>
      </c>
      <c r="X32" s="113"/>
      <c r="Y32" s="44"/>
      <c r="Z32" s="112" t="e">
        <f>100*(1/(1+((100-D10)/(100-D6))))</f>
        <v>#VALUE!</v>
      </c>
      <c r="AA32" s="113"/>
      <c r="AB32" s="112" t="e">
        <f>100*(1/(1+((100-E10)/(100-E6))))</f>
        <v>#VALUE!</v>
      </c>
      <c r="AC32" s="113"/>
      <c r="AD32" s="44"/>
      <c r="AE32" s="112" t="e">
        <f>100*(1/(1+((100-D11)/(100-D6))))</f>
        <v>#VALUE!</v>
      </c>
      <c r="AF32" s="113"/>
      <c r="AG32" s="112" t="e">
        <f>100*(1/(1+((100-E11)/(100-E6))))</f>
        <v>#VALUE!</v>
      </c>
      <c r="AH32" s="113"/>
      <c r="AI32" s="44"/>
    </row>
    <row r="33" spans="2:35" ht="16.5" customHeight="1" thickBot="1" x14ac:dyDescent="0.4">
      <c r="B33" s="18">
        <v>13</v>
      </c>
      <c r="C33" s="43"/>
      <c r="D33" s="61"/>
      <c r="E33" s="62"/>
      <c r="F33" s="43"/>
      <c r="G33" s="21">
        <f t="shared" si="0"/>
        <v>0</v>
      </c>
      <c r="H33" s="178"/>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2:35" ht="16.5" customHeight="1" x14ac:dyDescent="0.35">
      <c r="B34" s="18">
        <v>14</v>
      </c>
      <c r="C34" s="43"/>
      <c r="D34" s="61"/>
      <c r="E34" s="62"/>
      <c r="F34" s="43"/>
      <c r="G34" s="21">
        <f t="shared" si="0"/>
        <v>0</v>
      </c>
      <c r="H34" s="178"/>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2:35" ht="16.5" customHeight="1" x14ac:dyDescent="0.35">
      <c r="B35" s="18">
        <v>15</v>
      </c>
      <c r="C35" s="43"/>
      <c r="D35" s="61"/>
      <c r="E35" s="62"/>
      <c r="F35" s="43"/>
      <c r="G35" s="21">
        <f t="shared" si="0"/>
        <v>0</v>
      </c>
      <c r="H35" s="179"/>
      <c r="I35" s="51"/>
      <c r="J35" s="44"/>
      <c r="K35" s="123"/>
      <c r="L35" s="128" t="e">
        <f>100*(1/(1+(G7/G$6)))</f>
        <v>#VALUE!</v>
      </c>
      <c r="M35" s="129"/>
      <c r="N35" s="127"/>
      <c r="O35" s="44"/>
      <c r="P35" s="123"/>
      <c r="Q35" s="114" t="e">
        <f>100*(1/(1+(G8/G6)))</f>
        <v>#VALUE!</v>
      </c>
      <c r="R35" s="129"/>
      <c r="S35" s="127"/>
      <c r="T35" s="44"/>
      <c r="U35" s="123"/>
      <c r="V35" s="114" t="e">
        <f>100*(1/(1+(G9/G6)))</f>
        <v>#VALUE!</v>
      </c>
      <c r="W35" s="129"/>
      <c r="X35" s="127"/>
      <c r="Y35" s="44"/>
      <c r="Z35" s="123"/>
      <c r="AA35" s="114" t="e">
        <f>100*(1/(1+(G10/G6)))</f>
        <v>#VALUE!</v>
      </c>
      <c r="AB35" s="129"/>
      <c r="AC35" s="127"/>
      <c r="AD35" s="44"/>
      <c r="AE35" s="123"/>
      <c r="AF35" s="114" t="e">
        <f>100*(1/(1+(G11/G6)))</f>
        <v>#VALUE!</v>
      </c>
      <c r="AG35" s="129"/>
      <c r="AH35" s="127"/>
      <c r="AI35" s="44"/>
    </row>
    <row r="36" spans="2:35" ht="16.5" customHeight="1" x14ac:dyDescent="0.35">
      <c r="B36" s="172" t="str">
        <f>C8</f>
        <v>…</v>
      </c>
      <c r="C36" s="173"/>
      <c r="D36" s="173"/>
      <c r="E36" s="173"/>
      <c r="F36" s="173"/>
      <c r="G36" s="173"/>
      <c r="H36" s="174"/>
      <c r="I36" s="51"/>
      <c r="J36" s="44"/>
      <c r="K36" s="139" t="e">
        <f>100*(1/(1+(F7/F$6)))</f>
        <v>#VALUE!</v>
      </c>
      <c r="L36" s="128"/>
      <c r="M36" s="129"/>
      <c r="N36" s="132" t="e">
        <f>100*(1/(1+(I7/I$6)))</f>
        <v>#VALUE!</v>
      </c>
      <c r="O36" s="44"/>
      <c r="P36" s="139" t="e">
        <f>100*(1/(1+(F8/F6)))</f>
        <v>#VALUE!</v>
      </c>
      <c r="Q36" s="130"/>
      <c r="R36" s="131"/>
      <c r="S36" s="132" t="e">
        <f>100*(1/(1+(I8/I6)))</f>
        <v>#VALUE!</v>
      </c>
      <c r="T36" s="44"/>
      <c r="U36" s="139" t="e">
        <f>100*(1/(1+(F9/F6)))</f>
        <v>#VALUE!</v>
      </c>
      <c r="V36" s="130"/>
      <c r="W36" s="131"/>
      <c r="X36" s="132" t="e">
        <f>100*(1/(1+(I9/I6)))</f>
        <v>#VALUE!</v>
      </c>
      <c r="Y36" s="44"/>
      <c r="Z36" s="139" t="e">
        <f>100*(1/(1+(F10/F6)))</f>
        <v>#VALUE!</v>
      </c>
      <c r="AA36" s="130"/>
      <c r="AB36" s="131"/>
      <c r="AC36" s="132" t="e">
        <f>100*(1/(1+(I10/I6)))</f>
        <v>#VALUE!</v>
      </c>
      <c r="AD36" s="44"/>
      <c r="AE36" s="139" t="e">
        <f>100*(1/(1+(F11/F6)))</f>
        <v>#VALUE!</v>
      </c>
      <c r="AF36" s="130"/>
      <c r="AG36" s="131"/>
      <c r="AH36" s="132" t="e">
        <f>100*(1/(1+(I11/I6)))</f>
        <v>#VALUE!</v>
      </c>
      <c r="AI36" s="44"/>
    </row>
    <row r="37" spans="2:35" ht="16.5" customHeight="1" x14ac:dyDescent="0.35">
      <c r="B37" s="18"/>
      <c r="C37" s="18" t="s">
        <v>1</v>
      </c>
      <c r="D37" s="53" t="s">
        <v>2</v>
      </c>
      <c r="E37" s="18" t="s">
        <v>3434</v>
      </c>
      <c r="F37" s="18" t="s">
        <v>3418</v>
      </c>
      <c r="G37" s="18" t="s">
        <v>3</v>
      </c>
      <c r="H37" s="75" t="s">
        <v>4</v>
      </c>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2:35" ht="16.5" customHeight="1" x14ac:dyDescent="0.35">
      <c r="B38" s="18">
        <v>1</v>
      </c>
      <c r="C38" s="43"/>
      <c r="D38" s="61"/>
      <c r="E38" s="62"/>
      <c r="F38" s="62"/>
      <c r="G38" s="21">
        <f>(F38/5.83)*E38</f>
        <v>0</v>
      </c>
      <c r="H38" s="177">
        <f>SUM(G38:G52)</f>
        <v>0</v>
      </c>
      <c r="I38" s="51"/>
      <c r="J38" s="44"/>
      <c r="K38" s="140"/>
      <c r="L38" s="159" t="e">
        <f>100*(1/(1+(H7/H$6)))</f>
        <v>#VALUE!</v>
      </c>
      <c r="M38" s="136"/>
      <c r="N38" s="142"/>
      <c r="O38" s="44"/>
      <c r="P38" s="144"/>
      <c r="Q38" s="135" t="e">
        <f>100*(1/(1+(H8/H6)))</f>
        <v>#VALUE!</v>
      </c>
      <c r="R38" s="136"/>
      <c r="S38" s="133"/>
      <c r="T38" s="44"/>
      <c r="U38" s="144"/>
      <c r="V38" s="135" t="e">
        <f>100*(1/(1+(H9/H6)))</f>
        <v>#VALUE!</v>
      </c>
      <c r="W38" s="136"/>
      <c r="X38" s="133"/>
      <c r="Y38" s="44"/>
      <c r="Z38" s="144"/>
      <c r="AA38" s="135" t="e">
        <f>100*(1/(1+(H10/H6)))</f>
        <v>#VALUE!</v>
      </c>
      <c r="AB38" s="136"/>
      <c r="AC38" s="133"/>
      <c r="AD38" s="44"/>
      <c r="AE38" s="144"/>
      <c r="AF38" s="135" t="e">
        <f>100*(1/(1+(H11/H6)))</f>
        <v>#VALUE!</v>
      </c>
      <c r="AG38" s="136"/>
      <c r="AH38" s="133"/>
      <c r="AI38" s="44"/>
    </row>
    <row r="39" spans="2:35" ht="16.5" customHeight="1" thickBot="1" x14ac:dyDescent="0.4">
      <c r="B39" s="18">
        <v>2</v>
      </c>
      <c r="C39" s="43"/>
      <c r="D39" s="61"/>
      <c r="E39" s="62"/>
      <c r="F39" s="43"/>
      <c r="G39" s="21">
        <f t="shared" ref="G39:G52" si="1">(F39/5.83)*E39</f>
        <v>0</v>
      </c>
      <c r="H39" s="178"/>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2:35" ht="16.5" customHeight="1" thickBot="1" x14ac:dyDescent="0.4">
      <c r="B40" s="18">
        <v>3</v>
      </c>
      <c r="C40" s="43"/>
      <c r="D40" s="61"/>
      <c r="E40" s="62"/>
      <c r="F40" s="43"/>
      <c r="G40" s="21">
        <f t="shared" si="1"/>
        <v>0</v>
      </c>
      <c r="H40" s="178"/>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2:35" ht="28.5" customHeight="1" thickBot="1" x14ac:dyDescent="0.4">
      <c r="B41" s="18">
        <v>4</v>
      </c>
      <c r="C41" s="43"/>
      <c r="D41" s="61"/>
      <c r="E41" s="62"/>
      <c r="F41" s="43"/>
      <c r="G41" s="21">
        <f t="shared" si="1"/>
        <v>0</v>
      </c>
      <c r="H41" s="178"/>
      <c r="I41" s="51"/>
      <c r="J41" s="44"/>
      <c r="K41" s="46" t="s">
        <v>3400</v>
      </c>
      <c r="L41" s="146" t="e">
        <f>GEOMEAN(K32,K32,M32,M32)</f>
        <v>#VALUE!</v>
      </c>
      <c r="M41" s="147"/>
      <c r="N41" s="45" t="s">
        <v>3403</v>
      </c>
      <c r="O41" s="44"/>
      <c r="P41" s="46" t="s">
        <v>3400</v>
      </c>
      <c r="Q41" s="146" t="e">
        <f>GEOMEAN(P32,P32,R32,R32)</f>
        <v>#VALUE!</v>
      </c>
      <c r="R41" s="147"/>
      <c r="S41" s="45" t="s">
        <v>3403</v>
      </c>
      <c r="T41" s="44"/>
      <c r="U41" s="46" t="s">
        <v>3400</v>
      </c>
      <c r="V41" s="146" t="e">
        <f>GEOMEAN(U32,U32,W32,W32)</f>
        <v>#VALUE!</v>
      </c>
      <c r="W41" s="147"/>
      <c r="X41" s="45" t="s">
        <v>3403</v>
      </c>
      <c r="Y41" s="44"/>
      <c r="Z41" s="46" t="s">
        <v>3400</v>
      </c>
      <c r="AA41" s="146" t="e">
        <f>GEOMEAN(Z32,Z32,AB32,AB32)</f>
        <v>#VALUE!</v>
      </c>
      <c r="AB41" s="147"/>
      <c r="AC41" s="45" t="s">
        <v>3403</v>
      </c>
      <c r="AD41" s="44"/>
      <c r="AE41" s="46" t="s">
        <v>3400</v>
      </c>
      <c r="AF41" s="146" t="e">
        <f>GEOMEAN(AE32,AE32,AG32,AG32)</f>
        <v>#VALUE!</v>
      </c>
      <c r="AG41" s="147"/>
      <c r="AH41" s="45" t="s">
        <v>3403</v>
      </c>
      <c r="AI41" s="44"/>
    </row>
    <row r="42" spans="2:35" ht="28.5" customHeight="1" thickBot="1" x14ac:dyDescent="0.4">
      <c r="B42" s="18">
        <v>5</v>
      </c>
      <c r="C42" s="43"/>
      <c r="D42" s="61"/>
      <c r="E42" s="62"/>
      <c r="F42" s="43"/>
      <c r="G42" s="21">
        <f t="shared" si="1"/>
        <v>0</v>
      </c>
      <c r="H42" s="178"/>
      <c r="I42" s="51"/>
      <c r="J42" s="44"/>
      <c r="K42" s="47" t="s">
        <v>3401</v>
      </c>
      <c r="L42" s="146" t="e">
        <f>GEOMEAN(K36,L35,L35,N36)</f>
        <v>#VALUE!</v>
      </c>
      <c r="M42" s="147"/>
      <c r="N42" s="155" t="e">
        <f>GEOMEAN(K32,M32,K36,L35,L38,N36)</f>
        <v>#VALUE!</v>
      </c>
      <c r="O42" s="44"/>
      <c r="P42" s="47" t="s">
        <v>3401</v>
      </c>
      <c r="Q42" s="146" t="e">
        <f>GEOMEAN(P36,Q35,Q35,S36)</f>
        <v>#VALUE!</v>
      </c>
      <c r="R42" s="147"/>
      <c r="S42" s="151" t="e">
        <f>GEOMEAN(P32,R32,P36,Q35,Q38,S36)</f>
        <v>#VALUE!</v>
      </c>
      <c r="T42" s="44"/>
      <c r="U42" s="47" t="s">
        <v>3401</v>
      </c>
      <c r="V42" s="146" t="e">
        <f>GEOMEAN(U36,V35,V35,X36)</f>
        <v>#VALUE!</v>
      </c>
      <c r="W42" s="147"/>
      <c r="X42" s="151" t="e">
        <f>GEOMEAN(U32,W32,U36,V35,V38,X36)</f>
        <v>#VALUE!</v>
      </c>
      <c r="Y42" s="44"/>
      <c r="Z42" s="47" t="s">
        <v>3401</v>
      </c>
      <c r="AA42" s="146" t="e">
        <f>GEOMEAN(Z36,AA35,AA35,AC36)</f>
        <v>#VALUE!</v>
      </c>
      <c r="AB42" s="147"/>
      <c r="AC42" s="151" t="e">
        <f>GEOMEAN(Z32,AB32,Z36,AA35,AA38,AC36)</f>
        <v>#VALUE!</v>
      </c>
      <c r="AD42" s="44"/>
      <c r="AE42" s="47" t="s">
        <v>3401</v>
      </c>
      <c r="AF42" s="146" t="e">
        <f>GEOMEAN(AE36,AF35,AF35,AH36)</f>
        <v>#VALUE!</v>
      </c>
      <c r="AG42" s="147"/>
      <c r="AH42" s="151" t="e">
        <f>GEOMEAN(AE32,AG32,AE36,AF35,AF38,AH36)</f>
        <v>#VALUE!</v>
      </c>
      <c r="AI42" s="44"/>
    </row>
    <row r="43" spans="2:35" ht="28.5" customHeight="1" thickBot="1" x14ac:dyDescent="0.4">
      <c r="B43" s="18">
        <v>6</v>
      </c>
      <c r="C43" s="43"/>
      <c r="D43" s="61"/>
      <c r="E43" s="62"/>
      <c r="F43" s="43"/>
      <c r="G43" s="21">
        <f t="shared" si="1"/>
        <v>0</v>
      </c>
      <c r="H43" s="178"/>
      <c r="I43" s="52"/>
      <c r="J43" s="44"/>
      <c r="K43" s="48" t="s">
        <v>3402</v>
      </c>
      <c r="L43" s="153" t="e">
        <f>GEOMEAN(K36,L38,L38,N36)</f>
        <v>#VALUE!</v>
      </c>
      <c r="M43" s="154"/>
      <c r="N43" s="156"/>
      <c r="O43" s="44"/>
      <c r="P43" s="48" t="s">
        <v>3402</v>
      </c>
      <c r="Q43" s="153" t="e">
        <f>GEOMEAN(P36,Q38,Q38,S36)</f>
        <v>#VALUE!</v>
      </c>
      <c r="R43" s="154"/>
      <c r="S43" s="152"/>
      <c r="T43" s="44"/>
      <c r="U43" s="48" t="s">
        <v>3402</v>
      </c>
      <c r="V43" s="153" t="e">
        <f>GEOMEAN(U36,V38,V38,X36)</f>
        <v>#VALUE!</v>
      </c>
      <c r="W43" s="154"/>
      <c r="X43" s="152"/>
      <c r="Y43" s="44"/>
      <c r="Z43" s="48" t="s">
        <v>3402</v>
      </c>
      <c r="AA43" s="153" t="e">
        <f>GEOMEAN(Z36,AA38,AA38,AC36)</f>
        <v>#VALUE!</v>
      </c>
      <c r="AB43" s="154"/>
      <c r="AC43" s="152"/>
      <c r="AD43" s="44"/>
      <c r="AE43" s="48" t="s">
        <v>3402</v>
      </c>
      <c r="AF43" s="153" t="e">
        <f>GEOMEAN(AE36,AF38,AF38,AH36)</f>
        <v>#VALUE!</v>
      </c>
      <c r="AG43" s="154"/>
      <c r="AH43" s="152"/>
      <c r="AI43" s="44"/>
    </row>
    <row r="44" spans="2:35" ht="18" customHeight="1" thickBot="1" x14ac:dyDescent="0.4">
      <c r="B44" s="18">
        <v>7</v>
      </c>
      <c r="C44" s="43"/>
      <c r="D44" s="61"/>
      <c r="E44" s="62"/>
      <c r="F44" s="43"/>
      <c r="G44" s="21">
        <f t="shared" si="1"/>
        <v>0</v>
      </c>
      <c r="H44" s="178"/>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2:35" ht="26.5" customHeight="1" thickBot="1" x14ac:dyDescent="0.4">
      <c r="B45" s="18">
        <v>8</v>
      </c>
      <c r="C45" s="43"/>
      <c r="D45" s="61"/>
      <c r="E45" s="62"/>
      <c r="F45" s="43"/>
      <c r="G45" s="21">
        <f t="shared" si="1"/>
        <v>0</v>
      </c>
      <c r="H45" s="178"/>
      <c r="I45" s="51"/>
      <c r="J45" s="44"/>
      <c r="K45" s="161" t="e">
        <f>IF(L42=M93, K29 &amp; " seems most green", K29 &amp; " seems not most green")</f>
        <v>#VALUE!</v>
      </c>
      <c r="L45" s="162"/>
      <c r="M45" s="162"/>
      <c r="N45" s="163"/>
      <c r="O45" s="44"/>
      <c r="P45" s="161" t="e">
        <f>IF(Q42=M93, P29 &amp; " seems most green", P29 &amp; " seems not most green")</f>
        <v>#VALUE!</v>
      </c>
      <c r="Q45" s="162"/>
      <c r="R45" s="162"/>
      <c r="S45" s="163"/>
      <c r="T45" s="44"/>
      <c r="U45" s="161" t="e">
        <f>IF(V42=M93, U29 &amp; " seems most green", U29 &amp; " seems not most green")</f>
        <v>#VALUE!</v>
      </c>
      <c r="V45" s="162"/>
      <c r="W45" s="162"/>
      <c r="X45" s="163"/>
      <c r="Y45" s="44"/>
      <c r="Z45" s="161" t="e">
        <f>IF(AA42=M93, Z29 &amp; " seems most green", Z29 &amp; " seems not most green")</f>
        <v>#VALUE!</v>
      </c>
      <c r="AA45" s="162"/>
      <c r="AB45" s="162"/>
      <c r="AC45" s="163"/>
      <c r="AD45" s="44"/>
      <c r="AE45" s="161" t="e">
        <f>IF(AF42=M93, AE29 &amp; " seems most green", AE29 &amp; " seems not most green")</f>
        <v>#VALUE!</v>
      </c>
      <c r="AF45" s="162"/>
      <c r="AG45" s="162"/>
      <c r="AH45" s="163"/>
      <c r="AI45" s="44"/>
    </row>
    <row r="46" spans="2:35" ht="26.5" customHeight="1" thickBot="1" x14ac:dyDescent="0.4">
      <c r="B46" s="18">
        <v>9</v>
      </c>
      <c r="C46" s="43"/>
      <c r="D46" s="61"/>
      <c r="E46" s="62"/>
      <c r="F46" s="43"/>
      <c r="G46" s="21">
        <f t="shared" si="1"/>
        <v>0</v>
      </c>
      <c r="H46" s="178"/>
      <c r="I46" s="51"/>
      <c r="J46" s="44"/>
      <c r="K46" s="161" t="e">
        <f>IF(N42=O93, K29 &amp; " seems most white", K29 &amp; " seems not most white")</f>
        <v>#VALUE!</v>
      </c>
      <c r="L46" s="162"/>
      <c r="M46" s="162"/>
      <c r="N46" s="163"/>
      <c r="O46" s="44"/>
      <c r="P46" s="161" t="e">
        <f>IF(S42=O93, P29 &amp; " seems most white", P29 &amp; " seems not most white")</f>
        <v>#VALUE!</v>
      </c>
      <c r="Q46" s="162"/>
      <c r="R46" s="162"/>
      <c r="S46" s="163"/>
      <c r="T46" s="44"/>
      <c r="U46" s="161" t="e">
        <f>IF(X42=O93, U29 &amp; " seems most white", U29 &amp; " seems not most white")</f>
        <v>#VALUE!</v>
      </c>
      <c r="V46" s="162"/>
      <c r="W46" s="162"/>
      <c r="X46" s="163"/>
      <c r="Y46" s="44"/>
      <c r="Z46" s="161" t="e">
        <f>IF(AC42=O93, Z29 &amp; " seems most white", Z29 &amp; " seems not most white")</f>
        <v>#VALUE!</v>
      </c>
      <c r="AA46" s="162"/>
      <c r="AB46" s="162"/>
      <c r="AC46" s="163"/>
      <c r="AD46" s="44"/>
      <c r="AE46" s="161" t="e">
        <f>IF(AH42=O93, AE29 &amp; " seems most white", AE29 &amp; " seems not most white")</f>
        <v>#VALUE!</v>
      </c>
      <c r="AF46" s="162"/>
      <c r="AG46" s="162"/>
      <c r="AH46" s="163"/>
      <c r="AI46" s="44"/>
    </row>
    <row r="47" spans="2:35" ht="27" customHeight="1" x14ac:dyDescent="0.35">
      <c r="B47" s="18">
        <v>10</v>
      </c>
      <c r="C47" s="43"/>
      <c r="D47" s="61"/>
      <c r="E47" s="62"/>
      <c r="F47" s="43"/>
      <c r="G47" s="21">
        <f t="shared" si="1"/>
        <v>0</v>
      </c>
      <c r="H47" s="178"/>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2:35" ht="13.5" customHeight="1" thickBot="1" x14ac:dyDescent="0.4">
      <c r="B48" s="18">
        <v>11</v>
      </c>
      <c r="C48" s="43"/>
      <c r="D48" s="61"/>
      <c r="E48" s="62"/>
      <c r="F48" s="43"/>
      <c r="G48" s="21">
        <f t="shared" si="1"/>
        <v>0</v>
      </c>
      <c r="H48" s="178"/>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2:35" ht="34.5" customHeight="1" thickBot="1" x14ac:dyDescent="0.4">
      <c r="B49" s="18">
        <v>12</v>
      </c>
      <c r="C49" s="43"/>
      <c r="D49" s="61"/>
      <c r="E49" s="62"/>
      <c r="F49" s="43"/>
      <c r="G49" s="21">
        <f t="shared" si="1"/>
        <v>0</v>
      </c>
      <c r="H49" s="178"/>
      <c r="I49" s="51"/>
      <c r="J49" s="49"/>
      <c r="K49" s="102" t="str">
        <f>C12</f>
        <v>…</v>
      </c>
      <c r="L49" s="103"/>
      <c r="M49" s="103"/>
      <c r="N49" s="104"/>
      <c r="O49" s="67"/>
      <c r="P49" s="102" t="str">
        <f>C13</f>
        <v>…</v>
      </c>
      <c r="Q49" s="102"/>
      <c r="R49" s="102"/>
      <c r="S49" s="165"/>
      <c r="T49" s="67"/>
      <c r="U49" s="102" t="str">
        <f>C14</f>
        <v>…</v>
      </c>
      <c r="V49" s="103"/>
      <c r="W49" s="103"/>
      <c r="X49" s="104"/>
      <c r="Y49" s="67"/>
      <c r="Z49" s="102" t="str">
        <f>C15</f>
        <v>…</v>
      </c>
      <c r="AA49" s="103"/>
      <c r="AB49" s="103"/>
      <c r="AC49" s="104"/>
      <c r="AD49" s="67"/>
      <c r="AE49" s="102" t="str">
        <f>C16</f>
        <v>…</v>
      </c>
      <c r="AF49" s="103"/>
      <c r="AG49" s="103"/>
      <c r="AH49" s="104"/>
      <c r="AI49" s="67"/>
    </row>
    <row r="50" spans="2:35" ht="20" customHeight="1" thickBot="1" x14ac:dyDescent="0.4">
      <c r="B50" s="18">
        <v>13</v>
      </c>
      <c r="C50" s="43"/>
      <c r="D50" s="61"/>
      <c r="E50" s="62"/>
      <c r="F50" s="43"/>
      <c r="G50" s="21">
        <f t="shared" si="1"/>
        <v>0</v>
      </c>
      <c r="H50" s="178"/>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2:35" ht="17" customHeight="1" x14ac:dyDescent="0.35">
      <c r="B51" s="18">
        <v>14</v>
      </c>
      <c r="C51" s="43"/>
      <c r="D51" s="61"/>
      <c r="E51" s="62"/>
      <c r="F51" s="43"/>
      <c r="G51" s="21">
        <f t="shared" si="1"/>
        <v>0</v>
      </c>
      <c r="H51" s="178"/>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2:35" ht="15.5" customHeight="1" x14ac:dyDescent="0.35">
      <c r="B52" s="18">
        <v>15</v>
      </c>
      <c r="C52" s="43"/>
      <c r="D52" s="61"/>
      <c r="E52" s="62"/>
      <c r="F52" s="43"/>
      <c r="G52" s="21">
        <f t="shared" si="1"/>
        <v>0</v>
      </c>
      <c r="H52" s="179"/>
      <c r="I52" s="51"/>
      <c r="J52" s="44"/>
      <c r="K52" s="112" t="e">
        <f>100*(1/(1+((100-D12)/(100-D6))))</f>
        <v>#VALUE!</v>
      </c>
      <c r="L52" s="113"/>
      <c r="M52" s="112" t="e">
        <f>100*(1/(1+((100-E12)/(100-E6))))</f>
        <v>#VALUE!</v>
      </c>
      <c r="N52" s="113"/>
      <c r="O52" s="44"/>
      <c r="P52" s="112" t="e">
        <f>100*(1/(1+((100-D13)/(100-D6))))</f>
        <v>#VALUE!</v>
      </c>
      <c r="Q52" s="112"/>
      <c r="R52" s="112" t="e">
        <f>100*(1/(1+((100-E13)/(100-E6))))</f>
        <v>#VALUE!</v>
      </c>
      <c r="S52" s="139"/>
      <c r="T52" s="44"/>
      <c r="U52" s="112" t="e">
        <f>100*(1/(1+((100-D14)/(100-D6))))</f>
        <v>#VALUE!</v>
      </c>
      <c r="V52" s="113"/>
      <c r="W52" s="112" t="e">
        <f>100*(1/(1+((100-E14)/(100-E6))))</f>
        <v>#VALUE!</v>
      </c>
      <c r="X52" s="113"/>
      <c r="Y52" s="44"/>
      <c r="Z52" s="112" t="e">
        <f>100*(1/(1+((100-D15)/(100-D6))))</f>
        <v>#VALUE!</v>
      </c>
      <c r="AA52" s="113"/>
      <c r="AB52" s="112" t="e">
        <f>100*(1/(1+((100-E15)/(100-E6))))</f>
        <v>#VALUE!</v>
      </c>
      <c r="AC52" s="113"/>
      <c r="AD52" s="44"/>
      <c r="AE52" s="112" t="e">
        <f>100*(1/(1+((100-D16)/(100-D6))))</f>
        <v>#VALUE!</v>
      </c>
      <c r="AF52" s="113"/>
      <c r="AG52" s="112" t="e">
        <f>100*(1/(1+((100-E16)/(100-E6))))</f>
        <v>#VALUE!</v>
      </c>
      <c r="AH52" s="113"/>
      <c r="AI52" s="44"/>
    </row>
    <row r="53" spans="2:35" ht="20" customHeight="1" thickBot="1" x14ac:dyDescent="0.4">
      <c r="B53" s="172" t="str">
        <f>C9</f>
        <v>…</v>
      </c>
      <c r="C53" s="173"/>
      <c r="D53" s="173"/>
      <c r="E53" s="173"/>
      <c r="F53" s="173"/>
      <c r="G53" s="173"/>
      <c r="H53" s="17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2:35" ht="15.5" customHeight="1" thickBot="1" x14ac:dyDescent="0.4">
      <c r="B54" s="18"/>
      <c r="C54" s="18" t="s">
        <v>1</v>
      </c>
      <c r="D54" s="53" t="s">
        <v>2</v>
      </c>
      <c r="E54" s="18" t="s">
        <v>3434</v>
      </c>
      <c r="F54" s="18" t="s">
        <v>3418</v>
      </c>
      <c r="G54" s="18" t="s">
        <v>3</v>
      </c>
      <c r="H54" s="75" t="s">
        <v>4</v>
      </c>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2:35" ht="21" customHeight="1" x14ac:dyDescent="0.35">
      <c r="B55" s="18">
        <v>1</v>
      </c>
      <c r="C55" s="43"/>
      <c r="D55" s="61"/>
      <c r="E55" s="62"/>
      <c r="F55" s="62"/>
      <c r="G55" s="21">
        <f>(F55/5.83)*E55</f>
        <v>0</v>
      </c>
      <c r="H55" s="177">
        <f>SUM(G55:G69)</f>
        <v>0</v>
      </c>
      <c r="I55" s="52"/>
      <c r="J55" s="44"/>
      <c r="K55" s="123"/>
      <c r="L55" s="128" t="e">
        <f>100*(1/(1+(G12/G6)))</f>
        <v>#VALUE!</v>
      </c>
      <c r="M55" s="129"/>
      <c r="N55" s="127"/>
      <c r="O55" s="44"/>
      <c r="P55" s="122"/>
      <c r="Q55" s="114" t="e">
        <f>100*(1/(1+(G13/G6)))</f>
        <v>#VALUE!</v>
      </c>
      <c r="R55" s="114"/>
      <c r="S55" s="126"/>
      <c r="T55" s="44"/>
      <c r="U55" s="123"/>
      <c r="V55" s="114" t="e">
        <f>100*(1/(1+(G14/G6)))</f>
        <v>#VALUE!</v>
      </c>
      <c r="W55" s="129"/>
      <c r="X55" s="127"/>
      <c r="Y55" s="44"/>
      <c r="Z55" s="123"/>
      <c r="AA55" s="114" t="e">
        <f>100*(1/(1+(G15/G6)))</f>
        <v>#VALUE!</v>
      </c>
      <c r="AB55" s="129"/>
      <c r="AC55" s="127"/>
      <c r="AD55" s="44"/>
      <c r="AE55" s="123"/>
      <c r="AF55" s="114" t="e">
        <f>100*(1/(1+(G16/G6)))</f>
        <v>#VALUE!</v>
      </c>
      <c r="AG55" s="129"/>
      <c r="AH55" s="127"/>
      <c r="AI55" s="44"/>
    </row>
    <row r="56" spans="2:35" ht="15.5" customHeight="1" x14ac:dyDescent="0.35">
      <c r="B56" s="18">
        <v>2</v>
      </c>
      <c r="C56" s="43"/>
      <c r="D56" s="61"/>
      <c r="E56" s="62"/>
      <c r="F56" s="43"/>
      <c r="G56" s="21">
        <f t="shared" ref="G56:G69" si="2">(F56/5.83)*E56</f>
        <v>0</v>
      </c>
      <c r="H56" s="178"/>
      <c r="J56" s="44"/>
      <c r="K56" s="139" t="e">
        <f>100*(1/(1+(F12/F6)))</f>
        <v>#VALUE!</v>
      </c>
      <c r="L56" s="128"/>
      <c r="M56" s="129"/>
      <c r="N56" s="132" t="e">
        <f>100*(1/(1+(I12/I6)))</f>
        <v>#VALUE!</v>
      </c>
      <c r="O56" s="44"/>
      <c r="P56" s="139" t="e">
        <f>100*(1/(1+(F13/F6)))</f>
        <v>#VALUE!</v>
      </c>
      <c r="Q56" s="114"/>
      <c r="R56" s="114"/>
      <c r="S56" s="132" t="e">
        <f>100*(1/(1+(I13/I6)))</f>
        <v>#VALUE!</v>
      </c>
      <c r="T56" s="44"/>
      <c r="U56" s="139" t="e">
        <f>100*(1/(1+(F14/F6)))</f>
        <v>#VALUE!</v>
      </c>
      <c r="V56" s="130"/>
      <c r="W56" s="131"/>
      <c r="X56" s="132" t="e">
        <f>100*(1/(1+(I14/I6)))</f>
        <v>#VALUE!</v>
      </c>
      <c r="Y56" s="44"/>
      <c r="Z56" s="139" t="e">
        <f>100*(1/(1+(F15/F6)))</f>
        <v>#VALUE!</v>
      </c>
      <c r="AA56" s="130"/>
      <c r="AB56" s="131"/>
      <c r="AC56" s="132" t="e">
        <f>100*(1/(1+(I15/I6)))</f>
        <v>#VALUE!</v>
      </c>
      <c r="AD56" s="44"/>
      <c r="AE56" s="139" t="e">
        <f>100*(1/(1+(F16/F6)))</f>
        <v>#VALUE!</v>
      </c>
      <c r="AF56" s="130"/>
      <c r="AG56" s="131"/>
      <c r="AH56" s="132" t="e">
        <f>100*(1/(1+(I16/I6)))</f>
        <v>#VALUE!</v>
      </c>
      <c r="AI56" s="44"/>
    </row>
    <row r="57" spans="2:35" ht="14.5" customHeight="1" x14ac:dyDescent="0.35">
      <c r="B57" s="18">
        <v>3</v>
      </c>
      <c r="C57" s="43"/>
      <c r="D57" s="61"/>
      <c r="E57" s="62"/>
      <c r="F57" s="43"/>
      <c r="G57" s="21">
        <f t="shared" si="2"/>
        <v>0</v>
      </c>
      <c r="H57" s="178"/>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2:35" ht="16" customHeight="1" x14ac:dyDescent="0.35">
      <c r="B58" s="18">
        <v>4</v>
      </c>
      <c r="C58" s="43"/>
      <c r="D58" s="61"/>
      <c r="E58" s="62"/>
      <c r="F58" s="43"/>
      <c r="G58" s="21">
        <f t="shared" si="2"/>
        <v>0</v>
      </c>
      <c r="H58" s="178"/>
      <c r="I58" s="51"/>
      <c r="J58" s="44"/>
      <c r="K58" s="140"/>
      <c r="L58" s="159" t="e">
        <f>100*(1/(1+(H12/H6)))</f>
        <v>#VALUE!</v>
      </c>
      <c r="M58" s="136"/>
      <c r="N58" s="142"/>
      <c r="O58" s="44"/>
      <c r="P58" s="139"/>
      <c r="Q58" s="135" t="e">
        <f>100*(1/(1+(H13/H6)))</f>
        <v>#VALUE!</v>
      </c>
      <c r="R58" s="135"/>
      <c r="S58" s="132"/>
      <c r="T58" s="44"/>
      <c r="U58" s="144"/>
      <c r="V58" s="135" t="e">
        <f>100*(1/(1+(H14/H6)))</f>
        <v>#VALUE!</v>
      </c>
      <c r="W58" s="136"/>
      <c r="X58" s="133"/>
      <c r="Y58" s="44"/>
      <c r="Z58" s="144"/>
      <c r="AA58" s="135" t="e">
        <f>100*(1/(1+(H15/H6)))</f>
        <v>#VALUE!</v>
      </c>
      <c r="AB58" s="136"/>
      <c r="AC58" s="133"/>
      <c r="AD58" s="44"/>
      <c r="AE58" s="144"/>
      <c r="AF58" s="135" t="e">
        <f>100*(1/(1+(H16/H6)))</f>
        <v>#VALUE!</v>
      </c>
      <c r="AG58" s="136"/>
      <c r="AH58" s="133"/>
      <c r="AI58" s="44"/>
    </row>
    <row r="59" spans="2:35" ht="18" customHeight="1" thickBot="1" x14ac:dyDescent="0.4">
      <c r="B59" s="18">
        <v>5</v>
      </c>
      <c r="C59" s="43"/>
      <c r="D59" s="61"/>
      <c r="E59" s="62"/>
      <c r="F59" s="43"/>
      <c r="G59" s="21">
        <f t="shared" si="2"/>
        <v>0</v>
      </c>
      <c r="H59" s="178"/>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2:35" ht="15.5" customHeight="1" thickBot="1" x14ac:dyDescent="0.4">
      <c r="B60" s="18">
        <v>6</v>
      </c>
      <c r="C60" s="43"/>
      <c r="D60" s="61"/>
      <c r="E60" s="62"/>
      <c r="F60" s="43"/>
      <c r="G60" s="21">
        <f t="shared" si="2"/>
        <v>0</v>
      </c>
      <c r="H60" s="178"/>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2:35" ht="35" customHeight="1" thickBot="1" x14ac:dyDescent="0.4">
      <c r="B61" s="18">
        <v>7</v>
      </c>
      <c r="C61" s="43"/>
      <c r="D61" s="61"/>
      <c r="E61" s="62"/>
      <c r="F61" s="43"/>
      <c r="G61" s="21">
        <f t="shared" si="2"/>
        <v>0</v>
      </c>
      <c r="H61" s="178"/>
      <c r="I61" s="51"/>
      <c r="J61" s="44"/>
      <c r="K61" s="46" t="s">
        <v>3400</v>
      </c>
      <c r="L61" s="146" t="e">
        <f>GEOMEAN(K52,K52,M52,M52)</f>
        <v>#VALUE!</v>
      </c>
      <c r="M61" s="147"/>
      <c r="N61" s="45" t="s">
        <v>3403</v>
      </c>
      <c r="O61" s="44"/>
      <c r="P61" s="46" t="s">
        <v>3400</v>
      </c>
      <c r="Q61" s="146" t="e">
        <f>GEOMEAN(P52,P52,R52,R52)</f>
        <v>#VALUE!</v>
      </c>
      <c r="R61" s="146"/>
      <c r="S61" s="45" t="s">
        <v>3403</v>
      </c>
      <c r="T61" s="44"/>
      <c r="U61" s="46" t="s">
        <v>3400</v>
      </c>
      <c r="V61" s="146" t="e">
        <f>GEOMEAN(U52,U52,W52,W52)</f>
        <v>#VALUE!</v>
      </c>
      <c r="W61" s="147"/>
      <c r="X61" s="45" t="s">
        <v>3403</v>
      </c>
      <c r="Y61" s="44"/>
      <c r="Z61" s="46" t="s">
        <v>3400</v>
      </c>
      <c r="AA61" s="146" t="e">
        <f>GEOMEAN(Z52,Z52,AB52,AB52)</f>
        <v>#VALUE!</v>
      </c>
      <c r="AB61" s="147"/>
      <c r="AC61" s="45" t="s">
        <v>3403</v>
      </c>
      <c r="AD61" s="44"/>
      <c r="AE61" s="46" t="s">
        <v>3400</v>
      </c>
      <c r="AF61" s="146" t="e">
        <f>GEOMEAN(AE52,AE52,AG52,AG52)</f>
        <v>#VALUE!</v>
      </c>
      <c r="AG61" s="147"/>
      <c r="AH61" s="45" t="s">
        <v>3403</v>
      </c>
      <c r="AI61" s="44"/>
    </row>
    <row r="62" spans="2:35" ht="35" customHeight="1" thickBot="1" x14ac:dyDescent="0.4">
      <c r="B62" s="18">
        <v>8</v>
      </c>
      <c r="C62" s="43"/>
      <c r="D62" s="61"/>
      <c r="E62" s="62"/>
      <c r="F62" s="43"/>
      <c r="G62" s="21">
        <f t="shared" si="2"/>
        <v>0</v>
      </c>
      <c r="H62" s="178"/>
      <c r="I62" s="51"/>
      <c r="J62" s="44"/>
      <c r="K62" s="47" t="s">
        <v>3401</v>
      </c>
      <c r="L62" s="146" t="e">
        <f>GEOMEAN(K56,L55,L55,N56)</f>
        <v>#VALUE!</v>
      </c>
      <c r="M62" s="147"/>
      <c r="N62" s="155" t="e">
        <f>GEOMEAN(K52,M52,K56,L55,L58,N56)</f>
        <v>#VALUE!</v>
      </c>
      <c r="O62" s="44"/>
      <c r="P62" s="47" t="s">
        <v>3401</v>
      </c>
      <c r="Q62" s="146" t="e">
        <f>GEOMEAN(P56,Q55,Q55,S56)</f>
        <v>#VALUE!</v>
      </c>
      <c r="R62" s="146"/>
      <c r="S62" s="151" t="e">
        <f>GEOMEAN(P52,R52,P56,Q55,Q58,S56)</f>
        <v>#VALUE!</v>
      </c>
      <c r="T62" s="44"/>
      <c r="U62" s="47" t="s">
        <v>3401</v>
      </c>
      <c r="V62" s="146" t="e">
        <f>GEOMEAN(U56,V55,V55,X56)</f>
        <v>#VALUE!</v>
      </c>
      <c r="W62" s="147"/>
      <c r="X62" s="151" t="e">
        <f>GEOMEAN(U52,W52,U56,V55,V58,X56)</f>
        <v>#VALUE!</v>
      </c>
      <c r="Y62" s="44"/>
      <c r="Z62" s="47" t="s">
        <v>3401</v>
      </c>
      <c r="AA62" s="146" t="e">
        <f>GEOMEAN(Z56,AA55,AA55,AC56)</f>
        <v>#VALUE!</v>
      </c>
      <c r="AB62" s="147"/>
      <c r="AC62" s="151" t="e">
        <f>GEOMEAN(Z52,AB52,Z56,AA55,AA58,AC56)</f>
        <v>#VALUE!</v>
      </c>
      <c r="AD62" s="44"/>
      <c r="AE62" s="47" t="s">
        <v>3401</v>
      </c>
      <c r="AF62" s="146" t="e">
        <f>GEOMEAN(AE56,AF55,AF55,AH56)</f>
        <v>#VALUE!</v>
      </c>
      <c r="AG62" s="147"/>
      <c r="AH62" s="151" t="e">
        <f>GEOMEAN(AE52,AG52,AE56,AF55,AF58,AH56)</f>
        <v>#VALUE!</v>
      </c>
      <c r="AI62" s="44"/>
    </row>
    <row r="63" spans="2:35" ht="35" customHeight="1" thickBot="1" x14ac:dyDescent="0.4">
      <c r="B63" s="18">
        <v>9</v>
      </c>
      <c r="C63" s="43"/>
      <c r="D63" s="61"/>
      <c r="E63" s="62"/>
      <c r="F63" s="43"/>
      <c r="G63" s="21">
        <f t="shared" si="2"/>
        <v>0</v>
      </c>
      <c r="H63" s="178"/>
      <c r="I63" s="51"/>
      <c r="J63" s="44"/>
      <c r="K63" s="48" t="s">
        <v>3402</v>
      </c>
      <c r="L63" s="153" t="e">
        <f>GEOMEAN(K56,L58,L58,N56)</f>
        <v>#VALUE!</v>
      </c>
      <c r="M63" s="154"/>
      <c r="N63" s="156"/>
      <c r="O63" s="44"/>
      <c r="P63" s="48" t="s">
        <v>3402</v>
      </c>
      <c r="Q63" s="153" t="e">
        <f>GEOMEAN(P56,Q58,Q58,S56)</f>
        <v>#VALUE!</v>
      </c>
      <c r="R63" s="153"/>
      <c r="S63" s="151"/>
      <c r="T63" s="44"/>
      <c r="U63" s="48" t="s">
        <v>3402</v>
      </c>
      <c r="V63" s="153" t="e">
        <f>GEOMEAN(U56,V58,V58,X56)</f>
        <v>#VALUE!</v>
      </c>
      <c r="W63" s="154"/>
      <c r="X63" s="152"/>
      <c r="Y63" s="44"/>
      <c r="Z63" s="48" t="s">
        <v>3402</v>
      </c>
      <c r="AA63" s="153" t="e">
        <f>GEOMEAN(Z56,AA58,AA58,AC56)</f>
        <v>#VALUE!</v>
      </c>
      <c r="AB63" s="154"/>
      <c r="AC63" s="152"/>
      <c r="AD63" s="44"/>
      <c r="AE63" s="48" t="s">
        <v>3402</v>
      </c>
      <c r="AF63" s="153" t="e">
        <f>GEOMEAN(AE56,AF58,AF58,AH56)</f>
        <v>#VALUE!</v>
      </c>
      <c r="AG63" s="154"/>
      <c r="AH63" s="152"/>
      <c r="AI63" s="44"/>
    </row>
    <row r="64" spans="2:35" ht="21.5" customHeight="1" thickBot="1" x14ac:dyDescent="0.4">
      <c r="B64" s="18">
        <v>10</v>
      </c>
      <c r="C64" s="43"/>
      <c r="D64" s="61"/>
      <c r="E64" s="62"/>
      <c r="F64" s="43"/>
      <c r="G64" s="21">
        <f t="shared" si="2"/>
        <v>0</v>
      </c>
      <c r="H64" s="178"/>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2:35" ht="30.5" customHeight="1" thickBot="1" x14ac:dyDescent="0.4">
      <c r="B65" s="18">
        <v>11</v>
      </c>
      <c r="C65" s="43"/>
      <c r="D65" s="61"/>
      <c r="E65" s="62"/>
      <c r="F65" s="43"/>
      <c r="G65" s="21">
        <f t="shared" si="2"/>
        <v>0</v>
      </c>
      <c r="H65" s="178"/>
      <c r="I65" s="51"/>
      <c r="J65" s="44"/>
      <c r="K65" s="161" t="e">
        <f>IF(L62=M93, K49 &amp; " seems most green", K49 &amp; " seems not most green")</f>
        <v>#VALUE!</v>
      </c>
      <c r="L65" s="162"/>
      <c r="M65" s="162"/>
      <c r="N65" s="163"/>
      <c r="O65" s="44"/>
      <c r="P65" s="161" t="e">
        <f>IF(Q62=M93, P49 &amp; " seems most green", P49 &amp; " seems not most green")</f>
        <v>#VALUE!</v>
      </c>
      <c r="Q65" s="161"/>
      <c r="R65" s="161"/>
      <c r="S65" s="168"/>
      <c r="T65" s="44"/>
      <c r="U65" s="161" t="e">
        <f>IF(V62=M93, U49 &amp; " seems most green", U49 &amp; " seems not most green")</f>
        <v>#VALUE!</v>
      </c>
      <c r="V65" s="162"/>
      <c r="W65" s="162"/>
      <c r="X65" s="163"/>
      <c r="Y65" s="44"/>
      <c r="Z65" s="161" t="e">
        <f>IF(AA62=M93, Z49 &amp; " seems most green", Z49 &amp; " seems not most green")</f>
        <v>#VALUE!</v>
      </c>
      <c r="AA65" s="162"/>
      <c r="AB65" s="162"/>
      <c r="AC65" s="163"/>
      <c r="AD65" s="44"/>
      <c r="AE65" s="161" t="e">
        <f>IF(AF62=M93, AE49 &amp; " seems most green", AE49 &amp; " seems not most green")</f>
        <v>#VALUE!</v>
      </c>
      <c r="AF65" s="162"/>
      <c r="AG65" s="162"/>
      <c r="AH65" s="163"/>
      <c r="AI65" s="44"/>
    </row>
    <row r="66" spans="2:35" ht="29" customHeight="1" thickBot="1" x14ac:dyDescent="0.4">
      <c r="B66" s="18">
        <v>12</v>
      </c>
      <c r="C66" s="43"/>
      <c r="D66" s="61"/>
      <c r="E66" s="62"/>
      <c r="F66" s="43"/>
      <c r="G66" s="21">
        <f t="shared" si="2"/>
        <v>0</v>
      </c>
      <c r="H66" s="178"/>
      <c r="I66" s="51"/>
      <c r="J66" s="44"/>
      <c r="K66" s="161" t="e">
        <f>IF(N62=O93, K49 &amp; " seems most white", K49 &amp; " seems not most white")</f>
        <v>#VALUE!</v>
      </c>
      <c r="L66" s="162"/>
      <c r="M66" s="162"/>
      <c r="N66" s="163"/>
      <c r="O66" s="44"/>
      <c r="P66" s="161" t="e">
        <f>IF(S62=O93, P49 &amp; " seems most white", P49 &amp; " seems not most white")</f>
        <v>#VALUE!</v>
      </c>
      <c r="Q66" s="161"/>
      <c r="R66" s="161"/>
      <c r="S66" s="168"/>
      <c r="T66" s="44"/>
      <c r="U66" s="161" t="e">
        <f>IF(X62=O93, U49 &amp; " seems most white", U49 &amp; " seems not most white")</f>
        <v>#VALUE!</v>
      </c>
      <c r="V66" s="162"/>
      <c r="W66" s="162"/>
      <c r="X66" s="163"/>
      <c r="Y66" s="44"/>
      <c r="Z66" s="161" t="e">
        <f>IF(AC62=O93, Z49 &amp; " seems most white", Z49 &amp; " seems not most white")</f>
        <v>#VALUE!</v>
      </c>
      <c r="AA66" s="162"/>
      <c r="AB66" s="162"/>
      <c r="AC66" s="163"/>
      <c r="AD66" s="44"/>
      <c r="AE66" s="161" t="e">
        <f>IF(AH62=O93, AE49 &amp; " seems most white", AE49 &amp; " seems not most white")</f>
        <v>#VALUE!</v>
      </c>
      <c r="AF66" s="162"/>
      <c r="AG66" s="162"/>
      <c r="AH66" s="163"/>
      <c r="AI66" s="44"/>
    </row>
    <row r="67" spans="2:35" ht="32" customHeight="1" x14ac:dyDescent="0.35">
      <c r="B67" s="18">
        <v>13</v>
      </c>
      <c r="C67" s="43"/>
      <c r="D67" s="61"/>
      <c r="E67" s="62"/>
      <c r="F67" s="43"/>
      <c r="G67" s="21">
        <f t="shared" si="2"/>
        <v>0</v>
      </c>
      <c r="H67" s="178"/>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2:35" ht="34" customHeight="1" x14ac:dyDescent="0.35">
      <c r="B68" s="18">
        <v>14</v>
      </c>
      <c r="C68" s="43"/>
      <c r="D68" s="61"/>
      <c r="E68" s="62"/>
      <c r="F68" s="43"/>
      <c r="G68" s="21">
        <f t="shared" si="2"/>
        <v>0</v>
      </c>
      <c r="H68" s="178"/>
    </row>
    <row r="69" spans="2:35" ht="14.5" customHeight="1" x14ac:dyDescent="0.35">
      <c r="B69" s="18">
        <v>15</v>
      </c>
      <c r="C69" s="43"/>
      <c r="D69" s="61"/>
      <c r="E69" s="62"/>
      <c r="F69" s="43"/>
      <c r="G69" s="21">
        <f t="shared" si="2"/>
        <v>0</v>
      </c>
      <c r="H69" s="179"/>
      <c r="I69" s="51"/>
    </row>
    <row r="70" spans="2:35" ht="14.5" customHeight="1" x14ac:dyDescent="0.35">
      <c r="B70" s="172" t="str">
        <f>C10</f>
        <v>…</v>
      </c>
      <c r="C70" s="173"/>
      <c r="D70" s="173"/>
      <c r="E70" s="173"/>
      <c r="F70" s="173"/>
      <c r="G70" s="173"/>
      <c r="H70" s="174"/>
      <c r="I70" s="51"/>
      <c r="K70" s="41" t="s">
        <v>3409</v>
      </c>
      <c r="L70" s="41" t="s">
        <v>3410</v>
      </c>
      <c r="M70" s="41" t="s">
        <v>3411</v>
      </c>
      <c r="N70" s="41" t="s">
        <v>3412</v>
      </c>
      <c r="O70" s="41" t="s">
        <v>3413</v>
      </c>
    </row>
    <row r="71" spans="2:35" ht="14.5" customHeight="1" x14ac:dyDescent="0.35">
      <c r="B71" s="18"/>
      <c r="C71" s="18" t="s">
        <v>1</v>
      </c>
      <c r="D71" s="53" t="s">
        <v>2</v>
      </c>
      <c r="E71" s="18" t="s">
        <v>3434</v>
      </c>
      <c r="F71" s="18" t="s">
        <v>3418</v>
      </c>
      <c r="G71" s="18" t="s">
        <v>3</v>
      </c>
      <c r="H71" s="75" t="s">
        <v>4</v>
      </c>
      <c r="I71" s="51"/>
      <c r="K71" s="16" t="str">
        <f t="shared" ref="K71:K80" si="3">C7</f>
        <v>…</v>
      </c>
      <c r="L71" s="68" t="e">
        <f>L41</f>
        <v>#VALUE!</v>
      </c>
      <c r="M71" s="68" t="e">
        <f>L42</f>
        <v>#VALUE!</v>
      </c>
      <c r="N71" s="68" t="e">
        <f>L43</f>
        <v>#VALUE!</v>
      </c>
      <c r="O71" s="69" t="e">
        <f>N42</f>
        <v>#VALUE!</v>
      </c>
    </row>
    <row r="72" spans="2:35" ht="14.5" customHeight="1" x14ac:dyDescent="0.35">
      <c r="B72" s="18">
        <v>1</v>
      </c>
      <c r="C72" s="43"/>
      <c r="D72" s="61"/>
      <c r="E72" s="62"/>
      <c r="F72" s="62"/>
      <c r="G72" s="21">
        <f>(F72/5.83)*E72</f>
        <v>0</v>
      </c>
      <c r="H72" s="177">
        <f>SUM(G72:G86)</f>
        <v>0</v>
      </c>
      <c r="I72" s="51"/>
      <c r="K72" s="16" t="str">
        <f t="shared" si="3"/>
        <v>…</v>
      </c>
      <c r="L72" s="68" t="e">
        <f>Q41</f>
        <v>#VALUE!</v>
      </c>
      <c r="M72" s="68" t="e">
        <f>Q42</f>
        <v>#VALUE!</v>
      </c>
      <c r="N72" s="68" t="e">
        <f>Q43</f>
        <v>#VALUE!</v>
      </c>
      <c r="O72" s="69" t="e">
        <f>S42</f>
        <v>#VALUE!</v>
      </c>
    </row>
    <row r="73" spans="2:35" ht="14.5" customHeight="1" x14ac:dyDescent="0.35">
      <c r="B73" s="18">
        <v>2</v>
      </c>
      <c r="C73" s="43"/>
      <c r="D73" s="61"/>
      <c r="E73" s="62"/>
      <c r="F73" s="43"/>
      <c r="G73" s="21">
        <f t="shared" ref="G73:G86" si="4">(F73/5.83)*E73</f>
        <v>0</v>
      </c>
      <c r="H73" s="178"/>
      <c r="I73" s="51"/>
      <c r="K73" s="16" t="str">
        <f t="shared" si="3"/>
        <v>…</v>
      </c>
      <c r="L73" s="68" t="e">
        <f>V41</f>
        <v>#VALUE!</v>
      </c>
      <c r="M73" s="68" t="e">
        <f>V42</f>
        <v>#VALUE!</v>
      </c>
      <c r="N73" s="68" t="e">
        <f>V43</f>
        <v>#VALUE!</v>
      </c>
      <c r="O73" s="69" t="e">
        <f>X42</f>
        <v>#VALUE!</v>
      </c>
    </row>
    <row r="74" spans="2:35" ht="14.5" customHeight="1" x14ac:dyDescent="0.35">
      <c r="B74" s="18">
        <v>3</v>
      </c>
      <c r="C74" s="43"/>
      <c r="D74" s="61"/>
      <c r="E74" s="62"/>
      <c r="F74" s="43"/>
      <c r="G74" s="21">
        <f t="shared" si="4"/>
        <v>0</v>
      </c>
      <c r="H74" s="178"/>
      <c r="I74" s="51"/>
      <c r="K74" s="16" t="str">
        <f t="shared" si="3"/>
        <v>…</v>
      </c>
      <c r="L74" s="68" t="e">
        <f>AA41</f>
        <v>#VALUE!</v>
      </c>
      <c r="M74" s="68" t="e">
        <f>AA42</f>
        <v>#VALUE!</v>
      </c>
      <c r="N74" s="68" t="e">
        <f>AA43</f>
        <v>#VALUE!</v>
      </c>
      <c r="O74" s="69" t="e">
        <f>AC42</f>
        <v>#VALUE!</v>
      </c>
    </row>
    <row r="75" spans="2:35" ht="14.5" customHeight="1" x14ac:dyDescent="0.35">
      <c r="B75" s="18">
        <v>4</v>
      </c>
      <c r="C75" s="43"/>
      <c r="D75" s="61"/>
      <c r="E75" s="62"/>
      <c r="F75" s="43"/>
      <c r="G75" s="21">
        <f t="shared" si="4"/>
        <v>0</v>
      </c>
      <c r="H75" s="178"/>
      <c r="I75" s="51"/>
      <c r="K75" s="16" t="str">
        <f t="shared" si="3"/>
        <v>…</v>
      </c>
      <c r="L75" s="68" t="e">
        <f>AF41</f>
        <v>#VALUE!</v>
      </c>
      <c r="M75" s="68" t="e">
        <f>AF42</f>
        <v>#VALUE!</v>
      </c>
      <c r="N75" s="68" t="e">
        <f>AF43</f>
        <v>#VALUE!</v>
      </c>
      <c r="O75" s="69" t="e">
        <f>AH42</f>
        <v>#VALUE!</v>
      </c>
    </row>
    <row r="76" spans="2:35" ht="14.5" customHeight="1" x14ac:dyDescent="0.35">
      <c r="B76" s="18">
        <v>5</v>
      </c>
      <c r="C76" s="43"/>
      <c r="D76" s="61"/>
      <c r="E76" s="62"/>
      <c r="F76" s="43"/>
      <c r="G76" s="21">
        <f t="shared" si="4"/>
        <v>0</v>
      </c>
      <c r="H76" s="178"/>
      <c r="I76" s="51"/>
      <c r="K76" s="16" t="str">
        <f t="shared" si="3"/>
        <v>…</v>
      </c>
      <c r="L76" s="68" t="e">
        <f>L61</f>
        <v>#VALUE!</v>
      </c>
      <c r="M76" s="68" t="e">
        <f>L62</f>
        <v>#VALUE!</v>
      </c>
      <c r="N76" s="68" t="e">
        <f>L63</f>
        <v>#VALUE!</v>
      </c>
      <c r="O76" s="69" t="e">
        <f>N62</f>
        <v>#VALUE!</v>
      </c>
    </row>
    <row r="77" spans="2:35" ht="14.5" customHeight="1" x14ac:dyDescent="0.35">
      <c r="B77" s="18">
        <v>6</v>
      </c>
      <c r="C77" s="43"/>
      <c r="D77" s="61"/>
      <c r="E77" s="62"/>
      <c r="F77" s="43"/>
      <c r="G77" s="21">
        <f t="shared" si="4"/>
        <v>0</v>
      </c>
      <c r="H77" s="178"/>
      <c r="I77" s="51"/>
      <c r="K77" s="16" t="str">
        <f t="shared" si="3"/>
        <v>…</v>
      </c>
      <c r="L77" s="68" t="e">
        <f>Q61</f>
        <v>#VALUE!</v>
      </c>
      <c r="M77" s="68" t="e">
        <f>Q62</f>
        <v>#VALUE!</v>
      </c>
      <c r="N77" s="68" t="e">
        <f>Q63</f>
        <v>#VALUE!</v>
      </c>
      <c r="O77" s="69" t="e">
        <f>S62</f>
        <v>#VALUE!</v>
      </c>
    </row>
    <row r="78" spans="2:35" ht="14.5" customHeight="1" x14ac:dyDescent="0.35">
      <c r="B78" s="18">
        <v>7</v>
      </c>
      <c r="C78" s="43"/>
      <c r="D78" s="61"/>
      <c r="E78" s="62"/>
      <c r="F78" s="43"/>
      <c r="G78" s="21">
        <f t="shared" si="4"/>
        <v>0</v>
      </c>
      <c r="H78" s="178"/>
      <c r="I78" s="51"/>
      <c r="K78" s="16" t="str">
        <f t="shared" si="3"/>
        <v>…</v>
      </c>
      <c r="L78" s="68" t="e">
        <f>V61</f>
        <v>#VALUE!</v>
      </c>
      <c r="M78" s="68" t="e">
        <f>V62</f>
        <v>#VALUE!</v>
      </c>
      <c r="N78" s="68" t="e">
        <f>V63</f>
        <v>#VALUE!</v>
      </c>
      <c r="O78" s="69" t="e">
        <f>X62</f>
        <v>#VALUE!</v>
      </c>
    </row>
    <row r="79" spans="2:35" ht="14.5" customHeight="1" x14ac:dyDescent="0.35">
      <c r="B79" s="18">
        <v>8</v>
      </c>
      <c r="C79" s="43"/>
      <c r="D79" s="61"/>
      <c r="E79" s="62"/>
      <c r="F79" s="43"/>
      <c r="G79" s="21">
        <f t="shared" si="4"/>
        <v>0</v>
      </c>
      <c r="H79" s="178"/>
      <c r="I79" s="52"/>
      <c r="K79" s="16" t="str">
        <f t="shared" si="3"/>
        <v>…</v>
      </c>
      <c r="L79" s="68" t="e">
        <f>AA61</f>
        <v>#VALUE!</v>
      </c>
      <c r="M79" s="68" t="e">
        <f>AA62</f>
        <v>#VALUE!</v>
      </c>
      <c r="N79" s="68" t="e">
        <f>AA63</f>
        <v>#VALUE!</v>
      </c>
      <c r="O79" s="69" t="e">
        <f>AC62</f>
        <v>#VALUE!</v>
      </c>
    </row>
    <row r="80" spans="2:35" ht="14.5" customHeight="1" x14ac:dyDescent="0.35">
      <c r="B80" s="18">
        <v>9</v>
      </c>
      <c r="C80" s="43"/>
      <c r="D80" s="61"/>
      <c r="E80" s="62"/>
      <c r="F80" s="43"/>
      <c r="G80" s="21">
        <f t="shared" si="4"/>
        <v>0</v>
      </c>
      <c r="H80" s="178"/>
      <c r="K80" s="16" t="str">
        <f t="shared" si="3"/>
        <v>…</v>
      </c>
      <c r="L80" s="68" t="e">
        <f>AF61</f>
        <v>#VALUE!</v>
      </c>
      <c r="M80" s="68" t="e">
        <f>AF62</f>
        <v>#VALUE!</v>
      </c>
      <c r="N80" s="68" t="e">
        <f>AF63</f>
        <v>#VALUE!</v>
      </c>
      <c r="O80" s="69" t="e">
        <f>AH62</f>
        <v>#VALUE!</v>
      </c>
    </row>
    <row r="81" spans="2:15" ht="14.5" customHeight="1" x14ac:dyDescent="0.35">
      <c r="B81" s="18">
        <v>10</v>
      </c>
      <c r="C81" s="43"/>
      <c r="D81" s="61"/>
      <c r="E81" s="62"/>
      <c r="F81" s="43"/>
      <c r="G81" s="21">
        <f t="shared" si="4"/>
        <v>0</v>
      </c>
      <c r="H81" s="178"/>
      <c r="I81" s="51"/>
    </row>
    <row r="82" spans="2:15" ht="14.5" customHeight="1" x14ac:dyDescent="0.35">
      <c r="B82" s="18">
        <v>11</v>
      </c>
      <c r="C82" s="43"/>
      <c r="D82" s="61"/>
      <c r="E82" s="62"/>
      <c r="F82" s="43"/>
      <c r="G82" s="21">
        <f t="shared" si="4"/>
        <v>0</v>
      </c>
      <c r="H82" s="178"/>
      <c r="I82" s="51"/>
      <c r="K82" s="16" t="str">
        <f t="shared" ref="K82:K91" si="5">K71</f>
        <v>…</v>
      </c>
      <c r="L82" s="68" t="str">
        <f t="shared" ref="L82:O91" si="6">IFERROR(L71, "…")</f>
        <v>…</v>
      </c>
      <c r="M82" s="68" t="str">
        <f t="shared" si="6"/>
        <v>…</v>
      </c>
      <c r="N82" s="68" t="str">
        <f t="shared" si="6"/>
        <v>…</v>
      </c>
      <c r="O82" s="68" t="str">
        <f t="shared" si="6"/>
        <v>…</v>
      </c>
    </row>
    <row r="83" spans="2:15" ht="14.5" customHeight="1" x14ac:dyDescent="0.35">
      <c r="B83" s="18">
        <v>12</v>
      </c>
      <c r="C83" s="43"/>
      <c r="D83" s="61"/>
      <c r="E83" s="62"/>
      <c r="F83" s="43"/>
      <c r="G83" s="21">
        <f t="shared" si="4"/>
        <v>0</v>
      </c>
      <c r="H83" s="178"/>
      <c r="I83" s="51"/>
      <c r="K83" s="16" t="str">
        <f t="shared" si="5"/>
        <v>…</v>
      </c>
      <c r="L83" s="68" t="str">
        <f t="shared" si="6"/>
        <v>…</v>
      </c>
      <c r="M83" s="68" t="str">
        <f t="shared" si="6"/>
        <v>…</v>
      </c>
      <c r="N83" s="68" t="str">
        <f t="shared" si="6"/>
        <v>…</v>
      </c>
      <c r="O83" s="68" t="str">
        <f t="shared" si="6"/>
        <v>…</v>
      </c>
    </row>
    <row r="84" spans="2:15" ht="14.5" customHeight="1" x14ac:dyDescent="0.35">
      <c r="B84" s="18">
        <v>13</v>
      </c>
      <c r="C84" s="43"/>
      <c r="D84" s="61"/>
      <c r="E84" s="62"/>
      <c r="F84" s="43"/>
      <c r="G84" s="21">
        <f t="shared" si="4"/>
        <v>0</v>
      </c>
      <c r="H84" s="178"/>
      <c r="I84" s="51"/>
      <c r="K84" s="16" t="str">
        <f t="shared" si="5"/>
        <v>…</v>
      </c>
      <c r="L84" s="68" t="str">
        <f t="shared" si="6"/>
        <v>…</v>
      </c>
      <c r="M84" s="68" t="str">
        <f t="shared" si="6"/>
        <v>…</v>
      </c>
      <c r="N84" s="68" t="str">
        <f t="shared" si="6"/>
        <v>…</v>
      </c>
      <c r="O84" s="68" t="str">
        <f t="shared" si="6"/>
        <v>…</v>
      </c>
    </row>
    <row r="85" spans="2:15" ht="14.5" customHeight="1" x14ac:dyDescent="0.35">
      <c r="B85" s="18">
        <v>14</v>
      </c>
      <c r="C85" s="43"/>
      <c r="D85" s="61"/>
      <c r="E85" s="62"/>
      <c r="F85" s="43"/>
      <c r="G85" s="21">
        <f t="shared" si="4"/>
        <v>0</v>
      </c>
      <c r="H85" s="178"/>
      <c r="I85" s="51"/>
      <c r="K85" s="16" t="str">
        <f t="shared" si="5"/>
        <v>…</v>
      </c>
      <c r="L85" s="68" t="str">
        <f t="shared" si="6"/>
        <v>…</v>
      </c>
      <c r="M85" s="68" t="str">
        <f t="shared" si="6"/>
        <v>…</v>
      </c>
      <c r="N85" s="68" t="str">
        <f t="shared" si="6"/>
        <v>…</v>
      </c>
      <c r="O85" s="68" t="str">
        <f t="shared" si="6"/>
        <v>…</v>
      </c>
    </row>
    <row r="86" spans="2:15" ht="14.5" customHeight="1" x14ac:dyDescent="0.35">
      <c r="B86" s="18">
        <v>15</v>
      </c>
      <c r="C86" s="43"/>
      <c r="D86" s="61"/>
      <c r="E86" s="62"/>
      <c r="F86" s="43"/>
      <c r="G86" s="21">
        <f t="shared" si="4"/>
        <v>0</v>
      </c>
      <c r="H86" s="179"/>
      <c r="I86" s="51"/>
      <c r="K86" s="16" t="str">
        <f t="shared" si="5"/>
        <v>…</v>
      </c>
      <c r="L86" s="68" t="str">
        <f t="shared" si="6"/>
        <v>…</v>
      </c>
      <c r="M86" s="68" t="str">
        <f t="shared" si="6"/>
        <v>…</v>
      </c>
      <c r="N86" s="68" t="str">
        <f t="shared" si="6"/>
        <v>…</v>
      </c>
      <c r="O86" s="68" t="str">
        <f t="shared" si="6"/>
        <v>…</v>
      </c>
    </row>
    <row r="87" spans="2:15" ht="14.5" customHeight="1" x14ac:dyDescent="0.35">
      <c r="B87" s="172" t="str">
        <f>C11</f>
        <v>…</v>
      </c>
      <c r="C87" s="173"/>
      <c r="D87" s="173"/>
      <c r="E87" s="173"/>
      <c r="F87" s="173"/>
      <c r="G87" s="173"/>
      <c r="H87" s="174"/>
      <c r="I87" s="51"/>
      <c r="K87" s="16" t="str">
        <f t="shared" si="5"/>
        <v>…</v>
      </c>
      <c r="L87" s="68" t="str">
        <f t="shared" si="6"/>
        <v>…</v>
      </c>
      <c r="M87" s="68" t="str">
        <f t="shared" si="6"/>
        <v>…</v>
      </c>
      <c r="N87" s="68" t="str">
        <f t="shared" si="6"/>
        <v>…</v>
      </c>
      <c r="O87" s="68" t="str">
        <f t="shared" si="6"/>
        <v>…</v>
      </c>
    </row>
    <row r="88" spans="2:15" ht="14.5" customHeight="1" x14ac:dyDescent="0.35">
      <c r="B88" s="18"/>
      <c r="C88" s="18" t="s">
        <v>1</v>
      </c>
      <c r="D88" s="53" t="s">
        <v>2</v>
      </c>
      <c r="E88" s="18" t="s">
        <v>3434</v>
      </c>
      <c r="F88" s="18" t="s">
        <v>3418</v>
      </c>
      <c r="G88" s="18" t="s">
        <v>3</v>
      </c>
      <c r="H88" s="75" t="s">
        <v>4</v>
      </c>
      <c r="I88" s="51"/>
      <c r="K88" s="16" t="str">
        <f t="shared" si="5"/>
        <v>…</v>
      </c>
      <c r="L88" s="68" t="str">
        <f t="shared" si="6"/>
        <v>…</v>
      </c>
      <c r="M88" s="68" t="str">
        <f t="shared" si="6"/>
        <v>…</v>
      </c>
      <c r="N88" s="68" t="str">
        <f t="shared" si="6"/>
        <v>…</v>
      </c>
      <c r="O88" s="68" t="str">
        <f t="shared" si="6"/>
        <v>…</v>
      </c>
    </row>
    <row r="89" spans="2:15" ht="14.5" customHeight="1" x14ac:dyDescent="0.35">
      <c r="B89" s="18">
        <v>1</v>
      </c>
      <c r="C89" s="43"/>
      <c r="D89" s="61"/>
      <c r="E89" s="62"/>
      <c r="F89" s="62"/>
      <c r="G89" s="21">
        <f>(F89/5.83)*E89</f>
        <v>0</v>
      </c>
      <c r="H89" s="177">
        <f>SUM(G89:G103)</f>
        <v>0</v>
      </c>
      <c r="I89" s="51"/>
      <c r="K89" s="16" t="str">
        <f t="shared" si="5"/>
        <v>…</v>
      </c>
      <c r="L89" s="68" t="str">
        <f t="shared" si="6"/>
        <v>…</v>
      </c>
      <c r="M89" s="68" t="str">
        <f t="shared" si="6"/>
        <v>…</v>
      </c>
      <c r="N89" s="68" t="str">
        <f t="shared" si="6"/>
        <v>…</v>
      </c>
      <c r="O89" s="68" t="str">
        <f t="shared" si="6"/>
        <v>…</v>
      </c>
    </row>
    <row r="90" spans="2:15" ht="14.5" customHeight="1" x14ac:dyDescent="0.35">
      <c r="B90" s="18">
        <v>2</v>
      </c>
      <c r="C90" s="43"/>
      <c r="D90" s="61"/>
      <c r="E90" s="62"/>
      <c r="F90" s="43"/>
      <c r="G90" s="21">
        <f t="shared" ref="G90:G103" si="7">(F90/5.83)*E90</f>
        <v>0</v>
      </c>
      <c r="H90" s="178"/>
      <c r="I90" s="51"/>
      <c r="K90" s="16" t="str">
        <f t="shared" si="5"/>
        <v>…</v>
      </c>
      <c r="L90" s="68" t="str">
        <f t="shared" si="6"/>
        <v>…</v>
      </c>
      <c r="M90" s="68" t="str">
        <f t="shared" si="6"/>
        <v>…</v>
      </c>
      <c r="N90" s="68" t="str">
        <f t="shared" si="6"/>
        <v>…</v>
      </c>
      <c r="O90" s="68" t="str">
        <f t="shared" si="6"/>
        <v>…</v>
      </c>
    </row>
    <row r="91" spans="2:15" ht="14.5" customHeight="1" x14ac:dyDescent="0.35">
      <c r="B91" s="18">
        <v>3</v>
      </c>
      <c r="C91" s="43"/>
      <c r="D91" s="61"/>
      <c r="E91" s="62"/>
      <c r="F91" s="43"/>
      <c r="G91" s="21">
        <f t="shared" si="7"/>
        <v>0</v>
      </c>
      <c r="H91" s="178"/>
      <c r="I91" s="52"/>
      <c r="K91" s="16" t="str">
        <f t="shared" si="5"/>
        <v>…</v>
      </c>
      <c r="L91" s="68" t="str">
        <f t="shared" si="6"/>
        <v>…</v>
      </c>
      <c r="M91" s="68" t="str">
        <f t="shared" si="6"/>
        <v>…</v>
      </c>
      <c r="N91" s="68" t="str">
        <f t="shared" si="6"/>
        <v>…</v>
      </c>
      <c r="O91" s="68" t="str">
        <f t="shared" si="6"/>
        <v>…</v>
      </c>
    </row>
    <row r="92" spans="2:15" ht="14.5" customHeight="1" x14ac:dyDescent="0.35">
      <c r="B92" s="18">
        <v>4</v>
      </c>
      <c r="C92" s="43"/>
      <c r="D92" s="61"/>
      <c r="E92" s="62"/>
      <c r="F92" s="43"/>
      <c r="G92" s="21">
        <f t="shared" si="7"/>
        <v>0</v>
      </c>
      <c r="H92" s="178"/>
    </row>
    <row r="93" spans="2:15" ht="14.5" customHeight="1" x14ac:dyDescent="0.35">
      <c r="B93" s="18">
        <v>5</v>
      </c>
      <c r="C93" s="43"/>
      <c r="D93" s="61"/>
      <c r="E93" s="62"/>
      <c r="F93" s="43"/>
      <c r="G93" s="21">
        <f t="shared" si="7"/>
        <v>0</v>
      </c>
      <c r="H93" s="178"/>
      <c r="I93" s="51"/>
      <c r="K93" s="70" t="s">
        <v>3415</v>
      </c>
      <c r="L93" s="68">
        <f>MAX(L82:L91)</f>
        <v>0</v>
      </c>
      <c r="M93" s="68">
        <f>MAX(M82:M91)</f>
        <v>0</v>
      </c>
      <c r="N93" s="68">
        <f>MAX(N82:N91)</f>
        <v>0</v>
      </c>
      <c r="O93" s="68">
        <f>MAX(O82:O91)</f>
        <v>0</v>
      </c>
    </row>
    <row r="94" spans="2:15" ht="14.5" customHeight="1" x14ac:dyDescent="0.35">
      <c r="B94" s="18">
        <v>6</v>
      </c>
      <c r="C94" s="43"/>
      <c r="D94" s="61"/>
      <c r="E94" s="62"/>
      <c r="F94" s="43"/>
      <c r="G94" s="21">
        <f t="shared" si="7"/>
        <v>0</v>
      </c>
      <c r="H94" s="178"/>
      <c r="I94" s="51"/>
    </row>
    <row r="95" spans="2:15" ht="14.5" customHeight="1" x14ac:dyDescent="0.35">
      <c r="B95" s="18">
        <v>7</v>
      </c>
      <c r="C95" s="43"/>
      <c r="D95" s="61"/>
      <c r="E95" s="62"/>
      <c r="F95" s="43"/>
      <c r="G95" s="21">
        <f t="shared" si="7"/>
        <v>0</v>
      </c>
      <c r="H95" s="178"/>
      <c r="I95" s="51"/>
    </row>
    <row r="96" spans="2:15" ht="14.5" customHeight="1" x14ac:dyDescent="0.35">
      <c r="B96" s="18">
        <v>8</v>
      </c>
      <c r="C96" s="43"/>
      <c r="D96" s="61"/>
      <c r="E96" s="62"/>
      <c r="F96" s="43"/>
      <c r="G96" s="21">
        <f t="shared" si="7"/>
        <v>0</v>
      </c>
      <c r="H96" s="178"/>
      <c r="I96" s="51"/>
    </row>
    <row r="97" spans="2:9" ht="14.5" customHeight="1" x14ac:dyDescent="0.35">
      <c r="B97" s="18">
        <v>9</v>
      </c>
      <c r="C97" s="43"/>
      <c r="D97" s="61"/>
      <c r="E97" s="62"/>
      <c r="F97" s="43"/>
      <c r="G97" s="21">
        <f t="shared" si="7"/>
        <v>0</v>
      </c>
      <c r="H97" s="178"/>
      <c r="I97" s="51"/>
    </row>
    <row r="98" spans="2:9" ht="14.5" customHeight="1" x14ac:dyDescent="0.35">
      <c r="B98" s="18">
        <v>10</v>
      </c>
      <c r="C98" s="43"/>
      <c r="D98" s="61"/>
      <c r="E98" s="62"/>
      <c r="F98" s="43"/>
      <c r="G98" s="21">
        <f t="shared" si="7"/>
        <v>0</v>
      </c>
      <c r="H98" s="178"/>
      <c r="I98" s="51"/>
    </row>
    <row r="99" spans="2:9" ht="14.5" customHeight="1" x14ac:dyDescent="0.35">
      <c r="B99" s="18">
        <v>11</v>
      </c>
      <c r="C99" s="43"/>
      <c r="D99" s="61"/>
      <c r="E99" s="62"/>
      <c r="F99" s="43"/>
      <c r="G99" s="21">
        <f t="shared" si="7"/>
        <v>0</v>
      </c>
      <c r="H99" s="178"/>
      <c r="I99" s="51"/>
    </row>
    <row r="100" spans="2:9" ht="14.5" customHeight="1" x14ac:dyDescent="0.35">
      <c r="B100" s="18">
        <v>12</v>
      </c>
      <c r="C100" s="43"/>
      <c r="D100" s="61"/>
      <c r="E100" s="62"/>
      <c r="F100" s="43"/>
      <c r="G100" s="21">
        <f t="shared" si="7"/>
        <v>0</v>
      </c>
      <c r="H100" s="178"/>
      <c r="I100" s="51"/>
    </row>
    <row r="101" spans="2:9" ht="14.5" customHeight="1" x14ac:dyDescent="0.35">
      <c r="B101" s="18">
        <v>13</v>
      </c>
      <c r="C101" s="43"/>
      <c r="D101" s="61"/>
      <c r="E101" s="62"/>
      <c r="F101" s="43"/>
      <c r="G101" s="21">
        <f t="shared" si="7"/>
        <v>0</v>
      </c>
      <c r="H101" s="178"/>
    </row>
    <row r="102" spans="2:9" ht="14.5" customHeight="1" x14ac:dyDescent="0.35">
      <c r="B102" s="18">
        <v>14</v>
      </c>
      <c r="C102" s="43"/>
      <c r="D102" s="61"/>
      <c r="E102" s="62"/>
      <c r="F102" s="43"/>
      <c r="G102" s="21">
        <f t="shared" si="7"/>
        <v>0</v>
      </c>
      <c r="H102" s="178"/>
    </row>
    <row r="103" spans="2:9" ht="14.5" customHeight="1" x14ac:dyDescent="0.35">
      <c r="B103" s="18">
        <v>15</v>
      </c>
      <c r="C103" s="43"/>
      <c r="D103" s="61"/>
      <c r="E103" s="62"/>
      <c r="F103" s="43"/>
      <c r="G103" s="21">
        <f t="shared" si="7"/>
        <v>0</v>
      </c>
      <c r="H103" s="179"/>
    </row>
    <row r="104" spans="2:9" x14ac:dyDescent="0.35">
      <c r="B104" s="172" t="str">
        <f>C12</f>
        <v>…</v>
      </c>
      <c r="C104" s="173"/>
      <c r="D104" s="173"/>
      <c r="E104" s="173"/>
      <c r="F104" s="173"/>
      <c r="G104" s="173"/>
      <c r="H104" s="174"/>
    </row>
    <row r="105" spans="2:9" ht="14.5" customHeight="1" x14ac:dyDescent="0.35">
      <c r="B105" s="18"/>
      <c r="C105" s="18" t="s">
        <v>1</v>
      </c>
      <c r="D105" s="53" t="s">
        <v>2</v>
      </c>
      <c r="E105" s="18" t="s">
        <v>3434</v>
      </c>
      <c r="F105" s="18" t="s">
        <v>3418</v>
      </c>
      <c r="G105" s="18" t="s">
        <v>3</v>
      </c>
      <c r="H105" s="75" t="s">
        <v>4</v>
      </c>
    </row>
    <row r="106" spans="2:9" ht="14.5" customHeight="1" x14ac:dyDescent="0.35">
      <c r="B106" s="18">
        <v>1</v>
      </c>
      <c r="C106" s="43"/>
      <c r="D106" s="61"/>
      <c r="E106" s="62"/>
      <c r="F106" s="62"/>
      <c r="G106" s="21">
        <f>(F106/5.83)*E106</f>
        <v>0</v>
      </c>
      <c r="H106" s="177">
        <f>SUM(G106:G120)</f>
        <v>0</v>
      </c>
    </row>
    <row r="107" spans="2:9" ht="14.5" customHeight="1" x14ac:dyDescent="0.35">
      <c r="B107" s="18">
        <v>2</v>
      </c>
      <c r="C107" s="43"/>
      <c r="D107" s="61"/>
      <c r="E107" s="62"/>
      <c r="F107" s="43"/>
      <c r="G107" s="21">
        <f t="shared" ref="G107:G120" si="8">(F107/5.83)*E107</f>
        <v>0</v>
      </c>
      <c r="H107" s="178"/>
    </row>
    <row r="108" spans="2:9" ht="14.5" customHeight="1" x14ac:dyDescent="0.35">
      <c r="B108" s="18">
        <v>3</v>
      </c>
      <c r="C108" s="43"/>
      <c r="D108" s="61"/>
      <c r="E108" s="62"/>
      <c r="F108" s="43"/>
      <c r="G108" s="21">
        <f t="shared" si="8"/>
        <v>0</v>
      </c>
      <c r="H108" s="178"/>
    </row>
    <row r="109" spans="2:9" ht="14.5" customHeight="1" x14ac:dyDescent="0.35">
      <c r="B109" s="18">
        <v>4</v>
      </c>
      <c r="C109" s="43"/>
      <c r="D109" s="61"/>
      <c r="E109" s="62"/>
      <c r="F109" s="43"/>
      <c r="G109" s="21">
        <f t="shared" si="8"/>
        <v>0</v>
      </c>
      <c r="H109" s="178"/>
    </row>
    <row r="110" spans="2:9" ht="14.5" customHeight="1" x14ac:dyDescent="0.35">
      <c r="B110" s="18">
        <v>5</v>
      </c>
      <c r="C110" s="43"/>
      <c r="D110" s="61"/>
      <c r="E110" s="62"/>
      <c r="F110" s="43"/>
      <c r="G110" s="21">
        <f t="shared" si="8"/>
        <v>0</v>
      </c>
      <c r="H110" s="178"/>
    </row>
    <row r="111" spans="2:9" ht="14.5" customHeight="1" x14ac:dyDescent="0.35">
      <c r="B111" s="18">
        <v>6</v>
      </c>
      <c r="C111" s="43"/>
      <c r="D111" s="61"/>
      <c r="E111" s="62"/>
      <c r="F111" s="43"/>
      <c r="G111" s="21">
        <f t="shared" si="8"/>
        <v>0</v>
      </c>
      <c r="H111" s="178"/>
    </row>
    <row r="112" spans="2:9" ht="14.5" customHeight="1" x14ac:dyDescent="0.35">
      <c r="B112" s="18">
        <v>7</v>
      </c>
      <c r="C112" s="43"/>
      <c r="D112" s="61"/>
      <c r="E112" s="62"/>
      <c r="F112" s="43"/>
      <c r="G112" s="21">
        <f t="shared" si="8"/>
        <v>0</v>
      </c>
      <c r="H112" s="178"/>
    </row>
    <row r="113" spans="2:8" ht="14.5" customHeight="1" x14ac:dyDescent="0.35">
      <c r="B113" s="18">
        <v>8</v>
      </c>
      <c r="C113" s="43"/>
      <c r="D113" s="61"/>
      <c r="E113" s="62"/>
      <c r="F113" s="43"/>
      <c r="G113" s="21">
        <f t="shared" si="8"/>
        <v>0</v>
      </c>
      <c r="H113" s="178"/>
    </row>
    <row r="114" spans="2:8" ht="14.5" customHeight="1" x14ac:dyDescent="0.35">
      <c r="B114" s="18">
        <v>9</v>
      </c>
      <c r="C114" s="43"/>
      <c r="D114" s="61"/>
      <c r="E114" s="62"/>
      <c r="F114" s="43"/>
      <c r="G114" s="21">
        <f t="shared" si="8"/>
        <v>0</v>
      </c>
      <c r="H114" s="178"/>
    </row>
    <row r="115" spans="2:8" ht="14.5" customHeight="1" x14ac:dyDescent="0.35">
      <c r="B115" s="18">
        <v>10</v>
      </c>
      <c r="C115" s="43"/>
      <c r="D115" s="61"/>
      <c r="E115" s="62"/>
      <c r="F115" s="43"/>
      <c r="G115" s="21">
        <f t="shared" si="8"/>
        <v>0</v>
      </c>
      <c r="H115" s="178"/>
    </row>
    <row r="116" spans="2:8" ht="14.5" customHeight="1" x14ac:dyDescent="0.35">
      <c r="B116" s="18">
        <v>11</v>
      </c>
      <c r="C116" s="43"/>
      <c r="D116" s="61"/>
      <c r="E116" s="62"/>
      <c r="F116" s="43"/>
      <c r="G116" s="21">
        <f t="shared" si="8"/>
        <v>0</v>
      </c>
      <c r="H116" s="178"/>
    </row>
    <row r="117" spans="2:8" ht="14.5" customHeight="1" x14ac:dyDescent="0.35">
      <c r="B117" s="18">
        <v>12</v>
      </c>
      <c r="C117" s="43"/>
      <c r="D117" s="61"/>
      <c r="E117" s="62"/>
      <c r="F117" s="43"/>
      <c r="G117" s="21">
        <f t="shared" si="8"/>
        <v>0</v>
      </c>
      <c r="H117" s="178"/>
    </row>
    <row r="118" spans="2:8" ht="14.5" customHeight="1" x14ac:dyDescent="0.35">
      <c r="B118" s="18">
        <v>13</v>
      </c>
      <c r="C118" s="43"/>
      <c r="D118" s="61"/>
      <c r="E118" s="62"/>
      <c r="F118" s="43"/>
      <c r="G118" s="21">
        <f t="shared" si="8"/>
        <v>0</v>
      </c>
      <c r="H118" s="178"/>
    </row>
    <row r="119" spans="2:8" ht="14.5" customHeight="1" x14ac:dyDescent="0.35">
      <c r="B119" s="18">
        <v>14</v>
      </c>
      <c r="C119" s="43"/>
      <c r="D119" s="61"/>
      <c r="E119" s="62"/>
      <c r="F119" s="43"/>
      <c r="G119" s="21">
        <f t="shared" si="8"/>
        <v>0</v>
      </c>
      <c r="H119" s="178"/>
    </row>
    <row r="120" spans="2:8" ht="14.5" customHeight="1" x14ac:dyDescent="0.35">
      <c r="B120" s="18">
        <v>15</v>
      </c>
      <c r="C120" s="43"/>
      <c r="D120" s="61"/>
      <c r="E120" s="62"/>
      <c r="F120" s="43"/>
      <c r="G120" s="21">
        <f t="shared" si="8"/>
        <v>0</v>
      </c>
      <c r="H120" s="179"/>
    </row>
    <row r="121" spans="2:8" ht="14.5" customHeight="1" x14ac:dyDescent="0.35">
      <c r="B121" s="172" t="str">
        <f>C13</f>
        <v>…</v>
      </c>
      <c r="C121" s="173"/>
      <c r="D121" s="173"/>
      <c r="E121" s="173"/>
      <c r="F121" s="173"/>
      <c r="G121" s="173"/>
      <c r="H121" s="174"/>
    </row>
    <row r="122" spans="2:8" ht="14.5" customHeight="1" x14ac:dyDescent="0.35">
      <c r="B122" s="18"/>
      <c r="C122" s="18" t="s">
        <v>1</v>
      </c>
      <c r="D122" s="53" t="s">
        <v>2</v>
      </c>
      <c r="E122" s="18" t="s">
        <v>3434</v>
      </c>
      <c r="F122" s="18" t="s">
        <v>3418</v>
      </c>
      <c r="G122" s="18" t="s">
        <v>3</v>
      </c>
      <c r="H122" s="75" t="s">
        <v>4</v>
      </c>
    </row>
    <row r="123" spans="2:8" ht="14.5" customHeight="1" x14ac:dyDescent="0.35">
      <c r="B123" s="18">
        <v>1</v>
      </c>
      <c r="C123" s="43"/>
      <c r="D123" s="61"/>
      <c r="E123" s="62"/>
      <c r="F123" s="62"/>
      <c r="G123" s="21">
        <f>(F123/5.83)*E123</f>
        <v>0</v>
      </c>
      <c r="H123" s="177">
        <f>SUM(G123:G137)</f>
        <v>0</v>
      </c>
    </row>
    <row r="124" spans="2:8" ht="14.5" customHeight="1" x14ac:dyDescent="0.35">
      <c r="B124" s="18">
        <v>2</v>
      </c>
      <c r="C124" s="43"/>
      <c r="D124" s="61"/>
      <c r="E124" s="62"/>
      <c r="F124" s="43"/>
      <c r="G124" s="21">
        <f t="shared" ref="G124:G137" si="9">(F124/5.83)*E124</f>
        <v>0</v>
      </c>
      <c r="H124" s="178"/>
    </row>
    <row r="125" spans="2:8" ht="14.5" customHeight="1" x14ac:dyDescent="0.35">
      <c r="B125" s="18">
        <v>3</v>
      </c>
      <c r="C125" s="43"/>
      <c r="D125" s="61"/>
      <c r="E125" s="62"/>
      <c r="F125" s="43"/>
      <c r="G125" s="21">
        <f t="shared" si="9"/>
        <v>0</v>
      </c>
      <c r="H125" s="178"/>
    </row>
    <row r="126" spans="2:8" ht="14.5" customHeight="1" x14ac:dyDescent="0.35">
      <c r="B126" s="18">
        <v>4</v>
      </c>
      <c r="C126" s="43"/>
      <c r="D126" s="61"/>
      <c r="E126" s="62"/>
      <c r="F126" s="43"/>
      <c r="G126" s="21">
        <f t="shared" si="9"/>
        <v>0</v>
      </c>
      <c r="H126" s="178"/>
    </row>
    <row r="127" spans="2:8" ht="14.5" customHeight="1" x14ac:dyDescent="0.35">
      <c r="B127" s="18">
        <v>5</v>
      </c>
      <c r="C127" s="43"/>
      <c r="D127" s="61"/>
      <c r="E127" s="62"/>
      <c r="F127" s="43"/>
      <c r="G127" s="21">
        <f t="shared" si="9"/>
        <v>0</v>
      </c>
      <c r="H127" s="178"/>
    </row>
    <row r="128" spans="2:8" ht="14.5" customHeight="1" x14ac:dyDescent="0.35">
      <c r="B128" s="18">
        <v>6</v>
      </c>
      <c r="C128" s="43"/>
      <c r="D128" s="61"/>
      <c r="E128" s="62"/>
      <c r="F128" s="43"/>
      <c r="G128" s="21">
        <f t="shared" si="9"/>
        <v>0</v>
      </c>
      <c r="H128" s="178"/>
    </row>
    <row r="129" spans="2:8" ht="14.5" customHeight="1" x14ac:dyDescent="0.35">
      <c r="B129" s="18">
        <v>7</v>
      </c>
      <c r="C129" s="43"/>
      <c r="D129" s="61"/>
      <c r="E129" s="62"/>
      <c r="F129" s="43"/>
      <c r="G129" s="21">
        <f t="shared" si="9"/>
        <v>0</v>
      </c>
      <c r="H129" s="178"/>
    </row>
    <row r="130" spans="2:8" ht="14.5" customHeight="1" x14ac:dyDescent="0.35">
      <c r="B130" s="18">
        <v>8</v>
      </c>
      <c r="C130" s="43"/>
      <c r="D130" s="61"/>
      <c r="E130" s="62"/>
      <c r="F130" s="43"/>
      <c r="G130" s="21">
        <f t="shared" si="9"/>
        <v>0</v>
      </c>
      <c r="H130" s="178"/>
    </row>
    <row r="131" spans="2:8" ht="14.5" customHeight="1" x14ac:dyDescent="0.35">
      <c r="B131" s="18">
        <v>9</v>
      </c>
      <c r="C131" s="43"/>
      <c r="D131" s="61"/>
      <c r="E131" s="62"/>
      <c r="F131" s="43"/>
      <c r="G131" s="21">
        <f t="shared" si="9"/>
        <v>0</v>
      </c>
      <c r="H131" s="178"/>
    </row>
    <row r="132" spans="2:8" ht="14.5" customHeight="1" x14ac:dyDescent="0.35">
      <c r="B132" s="18">
        <v>10</v>
      </c>
      <c r="C132" s="43"/>
      <c r="D132" s="61"/>
      <c r="E132" s="62"/>
      <c r="F132" s="43"/>
      <c r="G132" s="21">
        <f t="shared" si="9"/>
        <v>0</v>
      </c>
      <c r="H132" s="178"/>
    </row>
    <row r="133" spans="2:8" ht="14.5" customHeight="1" x14ac:dyDescent="0.35">
      <c r="B133" s="18">
        <v>11</v>
      </c>
      <c r="C133" s="43"/>
      <c r="D133" s="61"/>
      <c r="E133" s="62"/>
      <c r="F133" s="43"/>
      <c r="G133" s="21">
        <f t="shared" si="9"/>
        <v>0</v>
      </c>
      <c r="H133" s="178"/>
    </row>
    <row r="134" spans="2:8" ht="14.5" customHeight="1" x14ac:dyDescent="0.35">
      <c r="B134" s="18">
        <v>12</v>
      </c>
      <c r="C134" s="43"/>
      <c r="D134" s="61"/>
      <c r="E134" s="62"/>
      <c r="F134" s="43"/>
      <c r="G134" s="21">
        <f t="shared" si="9"/>
        <v>0</v>
      </c>
      <c r="H134" s="178"/>
    </row>
    <row r="135" spans="2:8" ht="14.5" customHeight="1" x14ac:dyDescent="0.35">
      <c r="B135" s="18">
        <v>13</v>
      </c>
      <c r="C135" s="43"/>
      <c r="D135" s="61"/>
      <c r="E135" s="62"/>
      <c r="F135" s="43"/>
      <c r="G135" s="21">
        <f t="shared" si="9"/>
        <v>0</v>
      </c>
      <c r="H135" s="178"/>
    </row>
    <row r="136" spans="2:8" ht="14.5" customHeight="1" x14ac:dyDescent="0.35">
      <c r="B136" s="18">
        <v>14</v>
      </c>
      <c r="C136" s="43"/>
      <c r="D136" s="61"/>
      <c r="E136" s="62"/>
      <c r="F136" s="43"/>
      <c r="G136" s="21">
        <f t="shared" si="9"/>
        <v>0</v>
      </c>
      <c r="H136" s="178"/>
    </row>
    <row r="137" spans="2:8" ht="14.5" customHeight="1" x14ac:dyDescent="0.35">
      <c r="B137" s="18">
        <v>15</v>
      </c>
      <c r="C137" s="43"/>
      <c r="D137" s="61"/>
      <c r="E137" s="62"/>
      <c r="F137" s="43"/>
      <c r="G137" s="21">
        <f t="shared" si="9"/>
        <v>0</v>
      </c>
      <c r="H137" s="179"/>
    </row>
    <row r="138" spans="2:8" ht="14.5" customHeight="1" x14ac:dyDescent="0.35">
      <c r="B138" s="172" t="str">
        <f>C14</f>
        <v>…</v>
      </c>
      <c r="C138" s="173"/>
      <c r="D138" s="173"/>
      <c r="E138" s="173"/>
      <c r="F138" s="173"/>
      <c r="G138" s="173"/>
      <c r="H138" s="174"/>
    </row>
    <row r="139" spans="2:8" ht="43.5" x14ac:dyDescent="0.35">
      <c r="B139" s="18"/>
      <c r="C139" s="18" t="s">
        <v>1</v>
      </c>
      <c r="D139" s="53" t="s">
        <v>2</v>
      </c>
      <c r="E139" s="18" t="s">
        <v>3434</v>
      </c>
      <c r="F139" s="18" t="s">
        <v>3418</v>
      </c>
      <c r="G139" s="18" t="s">
        <v>3</v>
      </c>
      <c r="H139" s="75" t="s">
        <v>4</v>
      </c>
    </row>
    <row r="140" spans="2:8" ht="14.5" customHeight="1" x14ac:dyDescent="0.35">
      <c r="B140" s="18">
        <v>1</v>
      </c>
      <c r="C140" s="43"/>
      <c r="D140" s="61"/>
      <c r="E140" s="62"/>
      <c r="F140" s="62"/>
      <c r="G140" s="21">
        <f>(F140/5.83)*E140</f>
        <v>0</v>
      </c>
      <c r="H140" s="177">
        <f>SUM(G140:G154)</f>
        <v>0</v>
      </c>
    </row>
    <row r="141" spans="2:8" ht="14.5" customHeight="1" x14ac:dyDescent="0.35">
      <c r="B141" s="18">
        <v>2</v>
      </c>
      <c r="C141" s="43"/>
      <c r="D141" s="61"/>
      <c r="E141" s="62"/>
      <c r="F141" s="43"/>
      <c r="G141" s="21">
        <f t="shared" ref="G141:G154" si="10">(F141/5.83)*E141</f>
        <v>0</v>
      </c>
      <c r="H141" s="178"/>
    </row>
    <row r="142" spans="2:8" ht="14.5" customHeight="1" x14ac:dyDescent="0.35">
      <c r="B142" s="18">
        <v>3</v>
      </c>
      <c r="C142" s="43"/>
      <c r="D142" s="61"/>
      <c r="E142" s="62"/>
      <c r="F142" s="43"/>
      <c r="G142" s="21">
        <f t="shared" si="10"/>
        <v>0</v>
      </c>
      <c r="H142" s="178"/>
    </row>
    <row r="143" spans="2:8" ht="14.5" customHeight="1" x14ac:dyDescent="0.35">
      <c r="B143" s="18">
        <v>4</v>
      </c>
      <c r="C143" s="43"/>
      <c r="D143" s="61"/>
      <c r="E143" s="62"/>
      <c r="F143" s="43"/>
      <c r="G143" s="21">
        <f t="shared" si="10"/>
        <v>0</v>
      </c>
      <c r="H143" s="178"/>
    </row>
    <row r="144" spans="2:8" ht="14.5" customHeight="1" x14ac:dyDescent="0.35">
      <c r="B144" s="18">
        <v>5</v>
      </c>
      <c r="C144" s="43"/>
      <c r="D144" s="61"/>
      <c r="E144" s="62"/>
      <c r="F144" s="43"/>
      <c r="G144" s="21">
        <f t="shared" si="10"/>
        <v>0</v>
      </c>
      <c r="H144" s="178"/>
    </row>
    <row r="145" spans="2:8" ht="14.5" customHeight="1" x14ac:dyDescent="0.35">
      <c r="B145" s="18">
        <v>6</v>
      </c>
      <c r="C145" s="43"/>
      <c r="D145" s="61"/>
      <c r="E145" s="62"/>
      <c r="F145" s="43"/>
      <c r="G145" s="21">
        <f t="shared" si="10"/>
        <v>0</v>
      </c>
      <c r="H145" s="178"/>
    </row>
    <row r="146" spans="2:8" ht="14.5" customHeight="1" x14ac:dyDescent="0.35">
      <c r="B146" s="18">
        <v>7</v>
      </c>
      <c r="C146" s="43"/>
      <c r="D146" s="61"/>
      <c r="E146" s="62"/>
      <c r="F146" s="43"/>
      <c r="G146" s="21">
        <f t="shared" si="10"/>
        <v>0</v>
      </c>
      <c r="H146" s="178"/>
    </row>
    <row r="147" spans="2:8" ht="14.5" customHeight="1" x14ac:dyDescent="0.35">
      <c r="B147" s="18">
        <v>8</v>
      </c>
      <c r="C147" s="43"/>
      <c r="D147" s="61"/>
      <c r="E147" s="62"/>
      <c r="F147" s="43"/>
      <c r="G147" s="21">
        <f t="shared" si="10"/>
        <v>0</v>
      </c>
      <c r="H147" s="178"/>
    </row>
    <row r="148" spans="2:8" ht="14.5" customHeight="1" x14ac:dyDescent="0.35">
      <c r="B148" s="18">
        <v>9</v>
      </c>
      <c r="C148" s="43"/>
      <c r="D148" s="61"/>
      <c r="E148" s="62"/>
      <c r="F148" s="43"/>
      <c r="G148" s="21">
        <f t="shared" si="10"/>
        <v>0</v>
      </c>
      <c r="H148" s="178"/>
    </row>
    <row r="149" spans="2:8" ht="14.5" customHeight="1" x14ac:dyDescent="0.35">
      <c r="B149" s="18">
        <v>10</v>
      </c>
      <c r="C149" s="43"/>
      <c r="D149" s="61"/>
      <c r="E149" s="62"/>
      <c r="F149" s="43"/>
      <c r="G149" s="21">
        <f t="shared" si="10"/>
        <v>0</v>
      </c>
      <c r="H149" s="178"/>
    </row>
    <row r="150" spans="2:8" ht="14.5" customHeight="1" x14ac:dyDescent="0.35">
      <c r="B150" s="18">
        <v>11</v>
      </c>
      <c r="C150" s="43"/>
      <c r="D150" s="61"/>
      <c r="E150" s="62"/>
      <c r="F150" s="43"/>
      <c r="G150" s="21">
        <f t="shared" si="10"/>
        <v>0</v>
      </c>
      <c r="H150" s="178"/>
    </row>
    <row r="151" spans="2:8" ht="14.5" customHeight="1" x14ac:dyDescent="0.35">
      <c r="B151" s="18">
        <v>12</v>
      </c>
      <c r="C151" s="43"/>
      <c r="D151" s="61"/>
      <c r="E151" s="62"/>
      <c r="F151" s="43"/>
      <c r="G151" s="21">
        <f t="shared" si="10"/>
        <v>0</v>
      </c>
      <c r="H151" s="178"/>
    </row>
    <row r="152" spans="2:8" ht="14.5" customHeight="1" x14ac:dyDescent="0.35">
      <c r="B152" s="18">
        <v>13</v>
      </c>
      <c r="C152" s="43"/>
      <c r="D152" s="61"/>
      <c r="E152" s="62"/>
      <c r="F152" s="43"/>
      <c r="G152" s="21">
        <f t="shared" si="10"/>
        <v>0</v>
      </c>
      <c r="H152" s="178"/>
    </row>
    <row r="153" spans="2:8" ht="14.5" customHeight="1" x14ac:dyDescent="0.35">
      <c r="B153" s="18">
        <v>14</v>
      </c>
      <c r="C153" s="43"/>
      <c r="D153" s="61"/>
      <c r="E153" s="62"/>
      <c r="F153" s="43"/>
      <c r="G153" s="21">
        <f t="shared" si="10"/>
        <v>0</v>
      </c>
      <c r="H153" s="178"/>
    </row>
    <row r="154" spans="2:8" ht="14.5" customHeight="1" x14ac:dyDescent="0.35">
      <c r="B154" s="18">
        <v>15</v>
      </c>
      <c r="C154" s="43"/>
      <c r="D154" s="61"/>
      <c r="E154" s="62"/>
      <c r="F154" s="43"/>
      <c r="G154" s="21">
        <f t="shared" si="10"/>
        <v>0</v>
      </c>
      <c r="H154" s="179"/>
    </row>
    <row r="155" spans="2:8" x14ac:dyDescent="0.35">
      <c r="B155" s="172" t="str">
        <f>C15</f>
        <v>…</v>
      </c>
      <c r="C155" s="173"/>
      <c r="D155" s="173"/>
      <c r="E155" s="173"/>
      <c r="F155" s="173"/>
      <c r="G155" s="173"/>
      <c r="H155" s="174"/>
    </row>
    <row r="156" spans="2:8" ht="43.5" x14ac:dyDescent="0.35">
      <c r="B156" s="18"/>
      <c r="C156" s="18" t="s">
        <v>1</v>
      </c>
      <c r="D156" s="53" t="s">
        <v>2</v>
      </c>
      <c r="E156" s="18" t="s">
        <v>3434</v>
      </c>
      <c r="F156" s="18" t="s">
        <v>3418</v>
      </c>
      <c r="G156" s="18" t="s">
        <v>3</v>
      </c>
      <c r="H156" s="75" t="s">
        <v>4</v>
      </c>
    </row>
    <row r="157" spans="2:8" ht="14.5" customHeight="1" x14ac:dyDescent="0.35">
      <c r="B157" s="18">
        <v>1</v>
      </c>
      <c r="C157" s="43"/>
      <c r="D157" s="61"/>
      <c r="E157" s="62"/>
      <c r="F157" s="62"/>
      <c r="G157" s="21">
        <f>(F157/5.83)*E157</f>
        <v>0</v>
      </c>
      <c r="H157" s="177">
        <f>SUM(G157:G171)</f>
        <v>0</v>
      </c>
    </row>
    <row r="158" spans="2:8" ht="14.5" customHeight="1" x14ac:dyDescent="0.35">
      <c r="B158" s="18">
        <v>2</v>
      </c>
      <c r="C158" s="43"/>
      <c r="D158" s="61"/>
      <c r="E158" s="62"/>
      <c r="F158" s="43"/>
      <c r="G158" s="21">
        <f t="shared" ref="G158:G171" si="11">(F158/5.83)*E158</f>
        <v>0</v>
      </c>
      <c r="H158" s="178"/>
    </row>
    <row r="159" spans="2:8" ht="14.5" customHeight="1" x14ac:dyDescent="0.35">
      <c r="B159" s="18">
        <v>3</v>
      </c>
      <c r="C159" s="43"/>
      <c r="D159" s="61"/>
      <c r="E159" s="62"/>
      <c r="F159" s="43"/>
      <c r="G159" s="21">
        <f t="shared" si="11"/>
        <v>0</v>
      </c>
      <c r="H159" s="178"/>
    </row>
    <row r="160" spans="2:8" ht="14.5" customHeight="1" x14ac:dyDescent="0.35">
      <c r="B160" s="18">
        <v>4</v>
      </c>
      <c r="C160" s="43"/>
      <c r="D160" s="61"/>
      <c r="E160" s="62"/>
      <c r="F160" s="43"/>
      <c r="G160" s="21">
        <f t="shared" si="11"/>
        <v>0</v>
      </c>
      <c r="H160" s="178"/>
    </row>
    <row r="161" spans="2:8" ht="14.5" customHeight="1" x14ac:dyDescent="0.35">
      <c r="B161" s="18">
        <v>5</v>
      </c>
      <c r="C161" s="43"/>
      <c r="D161" s="61"/>
      <c r="E161" s="62"/>
      <c r="F161" s="43"/>
      <c r="G161" s="21">
        <f t="shared" si="11"/>
        <v>0</v>
      </c>
      <c r="H161" s="178"/>
    </row>
    <row r="162" spans="2:8" ht="14.5" customHeight="1" x14ac:dyDescent="0.35">
      <c r="B162" s="18">
        <v>6</v>
      </c>
      <c r="C162" s="43"/>
      <c r="D162" s="61"/>
      <c r="E162" s="62"/>
      <c r="F162" s="43"/>
      <c r="G162" s="21">
        <f t="shared" si="11"/>
        <v>0</v>
      </c>
      <c r="H162" s="178"/>
    </row>
    <row r="163" spans="2:8" ht="14.5" customHeight="1" x14ac:dyDescent="0.35">
      <c r="B163" s="18">
        <v>7</v>
      </c>
      <c r="C163" s="43"/>
      <c r="D163" s="61"/>
      <c r="E163" s="62"/>
      <c r="F163" s="43"/>
      <c r="G163" s="21">
        <f t="shared" si="11"/>
        <v>0</v>
      </c>
      <c r="H163" s="178"/>
    </row>
    <row r="164" spans="2:8" ht="14.5" customHeight="1" x14ac:dyDescent="0.35">
      <c r="B164" s="18">
        <v>8</v>
      </c>
      <c r="C164" s="43"/>
      <c r="D164" s="61"/>
      <c r="E164" s="62"/>
      <c r="F164" s="43"/>
      <c r="G164" s="21">
        <f t="shared" si="11"/>
        <v>0</v>
      </c>
      <c r="H164" s="178"/>
    </row>
    <row r="165" spans="2:8" ht="14.5" customHeight="1" x14ac:dyDescent="0.35">
      <c r="B165" s="18">
        <v>9</v>
      </c>
      <c r="C165" s="43"/>
      <c r="D165" s="61"/>
      <c r="E165" s="62"/>
      <c r="F165" s="43"/>
      <c r="G165" s="21">
        <f t="shared" si="11"/>
        <v>0</v>
      </c>
      <c r="H165" s="178"/>
    </row>
    <row r="166" spans="2:8" ht="14.5" customHeight="1" x14ac:dyDescent="0.35">
      <c r="B166" s="18">
        <v>10</v>
      </c>
      <c r="C166" s="43"/>
      <c r="D166" s="61"/>
      <c r="E166" s="62"/>
      <c r="F166" s="43"/>
      <c r="G166" s="21">
        <f t="shared" si="11"/>
        <v>0</v>
      </c>
      <c r="H166" s="178"/>
    </row>
    <row r="167" spans="2:8" ht="14.5" customHeight="1" x14ac:dyDescent="0.35">
      <c r="B167" s="18">
        <v>11</v>
      </c>
      <c r="C167" s="43"/>
      <c r="D167" s="61"/>
      <c r="E167" s="62"/>
      <c r="F167" s="43"/>
      <c r="G167" s="21">
        <f t="shared" si="11"/>
        <v>0</v>
      </c>
      <c r="H167" s="178"/>
    </row>
    <row r="168" spans="2:8" ht="14.5" customHeight="1" x14ac:dyDescent="0.35">
      <c r="B168" s="18">
        <v>12</v>
      </c>
      <c r="C168" s="43"/>
      <c r="D168" s="61"/>
      <c r="E168" s="62"/>
      <c r="F168" s="43"/>
      <c r="G168" s="21">
        <f t="shared" si="11"/>
        <v>0</v>
      </c>
      <c r="H168" s="178"/>
    </row>
    <row r="169" spans="2:8" ht="14.5" customHeight="1" x14ac:dyDescent="0.35">
      <c r="B169" s="18">
        <v>13</v>
      </c>
      <c r="C169" s="43"/>
      <c r="D169" s="61"/>
      <c r="E169" s="62"/>
      <c r="F169" s="43"/>
      <c r="G169" s="21">
        <f t="shared" si="11"/>
        <v>0</v>
      </c>
      <c r="H169" s="178"/>
    </row>
    <row r="170" spans="2:8" ht="14.5" customHeight="1" x14ac:dyDescent="0.35">
      <c r="B170" s="18">
        <v>14</v>
      </c>
      <c r="C170" s="43"/>
      <c r="D170" s="61"/>
      <c r="E170" s="62"/>
      <c r="F170" s="43"/>
      <c r="G170" s="21">
        <f t="shared" si="11"/>
        <v>0</v>
      </c>
      <c r="H170" s="178"/>
    </row>
    <row r="171" spans="2:8" ht="14.5" customHeight="1" x14ac:dyDescent="0.35">
      <c r="B171" s="18">
        <v>15</v>
      </c>
      <c r="C171" s="43"/>
      <c r="D171" s="61"/>
      <c r="E171" s="62"/>
      <c r="F171" s="43"/>
      <c r="G171" s="21">
        <f t="shared" si="11"/>
        <v>0</v>
      </c>
      <c r="H171" s="179"/>
    </row>
    <row r="172" spans="2:8" x14ac:dyDescent="0.35">
      <c r="B172" s="172" t="str">
        <f>C16</f>
        <v>…</v>
      </c>
      <c r="C172" s="173"/>
      <c r="D172" s="173"/>
      <c r="E172" s="173"/>
      <c r="F172" s="173"/>
      <c r="G172" s="173"/>
      <c r="H172" s="174"/>
    </row>
    <row r="173" spans="2:8" ht="43.5" x14ac:dyDescent="0.35">
      <c r="B173" s="18"/>
      <c r="C173" s="18" t="s">
        <v>1</v>
      </c>
      <c r="D173" s="53" t="s">
        <v>2</v>
      </c>
      <c r="E173" s="18" t="s">
        <v>3434</v>
      </c>
      <c r="F173" s="18" t="s">
        <v>3418</v>
      </c>
      <c r="G173" s="18" t="s">
        <v>3</v>
      </c>
      <c r="H173" s="75" t="s">
        <v>4</v>
      </c>
    </row>
    <row r="174" spans="2:8" ht="14.5" customHeight="1" x14ac:dyDescent="0.35">
      <c r="B174" s="18">
        <v>1</v>
      </c>
      <c r="C174" s="43"/>
      <c r="D174" s="61"/>
      <c r="E174" s="62"/>
      <c r="F174" s="62"/>
      <c r="G174" s="21">
        <f>(F174/5.83)*E174</f>
        <v>0</v>
      </c>
      <c r="H174" s="177">
        <f>SUM(G174:G188)</f>
        <v>0</v>
      </c>
    </row>
    <row r="175" spans="2:8" ht="14.5" customHeight="1" x14ac:dyDescent="0.35">
      <c r="B175" s="18">
        <v>2</v>
      </c>
      <c r="C175" s="43"/>
      <c r="D175" s="61"/>
      <c r="E175" s="62"/>
      <c r="F175" s="43"/>
      <c r="G175" s="21">
        <f t="shared" ref="G175:G188" si="12">(F175/5.83)*E175</f>
        <v>0</v>
      </c>
      <c r="H175" s="178"/>
    </row>
    <row r="176" spans="2:8" ht="14.5" customHeight="1" x14ac:dyDescent="0.35">
      <c r="B176" s="18">
        <v>3</v>
      </c>
      <c r="C176" s="43"/>
      <c r="D176" s="61"/>
      <c r="E176" s="62"/>
      <c r="F176" s="43"/>
      <c r="G176" s="21">
        <f t="shared" si="12"/>
        <v>0</v>
      </c>
      <c r="H176" s="178"/>
    </row>
    <row r="177" spans="2:8" ht="14.5" customHeight="1" x14ac:dyDescent="0.35">
      <c r="B177" s="18">
        <v>4</v>
      </c>
      <c r="C177" s="43"/>
      <c r="D177" s="61"/>
      <c r="E177" s="62"/>
      <c r="F177" s="43"/>
      <c r="G177" s="21">
        <f t="shared" si="12"/>
        <v>0</v>
      </c>
      <c r="H177" s="178"/>
    </row>
    <row r="178" spans="2:8" ht="14.5" customHeight="1" x14ac:dyDescent="0.35">
      <c r="B178" s="18">
        <v>5</v>
      </c>
      <c r="C178" s="43"/>
      <c r="D178" s="61"/>
      <c r="E178" s="62"/>
      <c r="F178" s="43"/>
      <c r="G178" s="21">
        <f t="shared" si="12"/>
        <v>0</v>
      </c>
      <c r="H178" s="178"/>
    </row>
    <row r="179" spans="2:8" ht="14.5" customHeight="1" x14ac:dyDescent="0.35">
      <c r="B179" s="18">
        <v>6</v>
      </c>
      <c r="C179" s="43"/>
      <c r="D179" s="61"/>
      <c r="E179" s="62"/>
      <c r="F179" s="43"/>
      <c r="G179" s="21">
        <f t="shared" si="12"/>
        <v>0</v>
      </c>
      <c r="H179" s="178"/>
    </row>
    <row r="180" spans="2:8" ht="14.5" customHeight="1" x14ac:dyDescent="0.35">
      <c r="B180" s="18">
        <v>7</v>
      </c>
      <c r="C180" s="43"/>
      <c r="D180" s="61"/>
      <c r="E180" s="62"/>
      <c r="F180" s="43"/>
      <c r="G180" s="21">
        <f t="shared" si="12"/>
        <v>0</v>
      </c>
      <c r="H180" s="178"/>
    </row>
    <row r="181" spans="2:8" ht="14.5" customHeight="1" x14ac:dyDescent="0.35">
      <c r="B181" s="18">
        <v>8</v>
      </c>
      <c r="C181" s="43"/>
      <c r="D181" s="61"/>
      <c r="E181" s="62"/>
      <c r="F181" s="43"/>
      <c r="G181" s="21">
        <f t="shared" si="12"/>
        <v>0</v>
      </c>
      <c r="H181" s="178"/>
    </row>
    <row r="182" spans="2:8" ht="14.5" customHeight="1" x14ac:dyDescent="0.35">
      <c r="B182" s="18">
        <v>9</v>
      </c>
      <c r="C182" s="43"/>
      <c r="D182" s="61"/>
      <c r="E182" s="62"/>
      <c r="F182" s="43"/>
      <c r="G182" s="21">
        <f t="shared" si="12"/>
        <v>0</v>
      </c>
      <c r="H182" s="178"/>
    </row>
    <row r="183" spans="2:8" ht="14.5" customHeight="1" x14ac:dyDescent="0.35">
      <c r="B183" s="18">
        <v>10</v>
      </c>
      <c r="C183" s="43"/>
      <c r="D183" s="61"/>
      <c r="E183" s="62"/>
      <c r="F183" s="43"/>
      <c r="G183" s="21">
        <f t="shared" si="12"/>
        <v>0</v>
      </c>
      <c r="H183" s="178"/>
    </row>
    <row r="184" spans="2:8" ht="14.5" customHeight="1" x14ac:dyDescent="0.35">
      <c r="B184" s="18">
        <v>11</v>
      </c>
      <c r="C184" s="43"/>
      <c r="D184" s="61"/>
      <c r="E184" s="62"/>
      <c r="F184" s="43"/>
      <c r="G184" s="21">
        <f t="shared" si="12"/>
        <v>0</v>
      </c>
      <c r="H184" s="178"/>
    </row>
    <row r="185" spans="2:8" ht="14.5" customHeight="1" x14ac:dyDescent="0.35">
      <c r="B185" s="18">
        <v>12</v>
      </c>
      <c r="C185" s="43"/>
      <c r="D185" s="61"/>
      <c r="E185" s="62"/>
      <c r="F185" s="43"/>
      <c r="G185" s="21">
        <f t="shared" si="12"/>
        <v>0</v>
      </c>
      <c r="H185" s="178"/>
    </row>
    <row r="186" spans="2:8" ht="14.5" customHeight="1" x14ac:dyDescent="0.35">
      <c r="B186" s="18">
        <v>13</v>
      </c>
      <c r="C186" s="43"/>
      <c r="D186" s="61"/>
      <c r="E186" s="62"/>
      <c r="F186" s="43"/>
      <c r="G186" s="21">
        <f t="shared" si="12"/>
        <v>0</v>
      </c>
      <c r="H186" s="178"/>
    </row>
    <row r="187" spans="2:8" ht="14.5" customHeight="1" x14ac:dyDescent="0.35">
      <c r="B187" s="18">
        <v>14</v>
      </c>
      <c r="C187" s="43"/>
      <c r="D187" s="61"/>
      <c r="E187" s="62"/>
      <c r="F187" s="43"/>
      <c r="G187" s="21">
        <f t="shared" si="12"/>
        <v>0</v>
      </c>
      <c r="H187" s="178"/>
    </row>
    <row r="188" spans="2:8" ht="14.5" customHeight="1" x14ac:dyDescent="0.35">
      <c r="B188" s="18">
        <v>15</v>
      </c>
      <c r="C188" s="43"/>
      <c r="D188" s="61"/>
      <c r="E188" s="62"/>
      <c r="F188" s="43"/>
      <c r="G188" s="21">
        <f t="shared" si="12"/>
        <v>0</v>
      </c>
      <c r="H188" s="179"/>
    </row>
  </sheetData>
  <mergeCells count="248">
    <mergeCell ref="H174:H188"/>
    <mergeCell ref="H123:H137"/>
    <mergeCell ref="B138:H138"/>
    <mergeCell ref="H140:H154"/>
    <mergeCell ref="B155:H155"/>
    <mergeCell ref="H157:H171"/>
    <mergeCell ref="B172:H172"/>
    <mergeCell ref="H72:H86"/>
    <mergeCell ref="B87:H87"/>
    <mergeCell ref="H89:H103"/>
    <mergeCell ref="B104:H104"/>
    <mergeCell ref="H106:H120"/>
    <mergeCell ref="B121:H121"/>
    <mergeCell ref="B70:H70"/>
    <mergeCell ref="K64:N64"/>
    <mergeCell ref="P64:S64"/>
    <mergeCell ref="U64:X64"/>
    <mergeCell ref="Z64:AC64"/>
    <mergeCell ref="AE64:AH64"/>
    <mergeCell ref="K65:N65"/>
    <mergeCell ref="P65:S65"/>
    <mergeCell ref="U65:X65"/>
    <mergeCell ref="Z65:AC65"/>
    <mergeCell ref="AE65:AH65"/>
    <mergeCell ref="AH62:AH63"/>
    <mergeCell ref="L63:M63"/>
    <mergeCell ref="Q63:R63"/>
    <mergeCell ref="V63:W63"/>
    <mergeCell ref="AA63:AB63"/>
    <mergeCell ref="AF63:AG63"/>
    <mergeCell ref="K66:N66"/>
    <mergeCell ref="P66:S66"/>
    <mergeCell ref="U66:X66"/>
    <mergeCell ref="Z66:AC66"/>
    <mergeCell ref="AE66:AH66"/>
    <mergeCell ref="L61:M61"/>
    <mergeCell ref="Q61:R61"/>
    <mergeCell ref="V61:W61"/>
    <mergeCell ref="AA61:AB61"/>
    <mergeCell ref="AF61:AG61"/>
    <mergeCell ref="L62:M62"/>
    <mergeCell ref="N62:N63"/>
    <mergeCell ref="Q62:R62"/>
    <mergeCell ref="S62:S63"/>
    <mergeCell ref="V62:W62"/>
    <mergeCell ref="X62:X63"/>
    <mergeCell ref="AA62:AB62"/>
    <mergeCell ref="AC62:AC63"/>
    <mergeCell ref="AF62:AG62"/>
    <mergeCell ref="K60:N60"/>
    <mergeCell ref="P60:S60"/>
    <mergeCell ref="U60:X60"/>
    <mergeCell ref="Z60:AC60"/>
    <mergeCell ref="AE60:AH60"/>
    <mergeCell ref="AC56:AC59"/>
    <mergeCell ref="AE56:AE59"/>
    <mergeCell ref="AH56:AH59"/>
    <mergeCell ref="L57:M57"/>
    <mergeCell ref="Q57:R57"/>
    <mergeCell ref="V57:W57"/>
    <mergeCell ref="AA57:AB57"/>
    <mergeCell ref="AF57:AG57"/>
    <mergeCell ref="L58:M59"/>
    <mergeCell ref="Q58:R59"/>
    <mergeCell ref="N56:N59"/>
    <mergeCell ref="P56:P59"/>
    <mergeCell ref="S56:S59"/>
    <mergeCell ref="U56:U59"/>
    <mergeCell ref="X56:X59"/>
    <mergeCell ref="Z56:Z59"/>
    <mergeCell ref="V58:W59"/>
    <mergeCell ref="AE54:AE55"/>
    <mergeCell ref="AF54:AG54"/>
    <mergeCell ref="AH54:AH55"/>
    <mergeCell ref="H55:H69"/>
    <mergeCell ref="L55:M56"/>
    <mergeCell ref="Q55:R56"/>
    <mergeCell ref="V55:W56"/>
    <mergeCell ref="AA55:AB56"/>
    <mergeCell ref="AF55:AG56"/>
    <mergeCell ref="K56:K59"/>
    <mergeCell ref="U54:U55"/>
    <mergeCell ref="V54:W54"/>
    <mergeCell ref="X54:X55"/>
    <mergeCell ref="Z54:Z55"/>
    <mergeCell ref="AA54:AB54"/>
    <mergeCell ref="AC54:AC55"/>
    <mergeCell ref="K54:K55"/>
    <mergeCell ref="L54:M54"/>
    <mergeCell ref="N54:N55"/>
    <mergeCell ref="P54:P55"/>
    <mergeCell ref="Q54:R54"/>
    <mergeCell ref="S54:S55"/>
    <mergeCell ref="AA58:AB59"/>
    <mergeCell ref="AF58:AG59"/>
    <mergeCell ref="Z52:AA53"/>
    <mergeCell ref="AB52:AC53"/>
    <mergeCell ref="AE52:AF53"/>
    <mergeCell ref="AG52:AH53"/>
    <mergeCell ref="B53:H53"/>
    <mergeCell ref="W51:X51"/>
    <mergeCell ref="Z51:AA51"/>
    <mergeCell ref="AB51:AC51"/>
    <mergeCell ref="AE51:AF51"/>
    <mergeCell ref="AG51:AH51"/>
    <mergeCell ref="K52:L53"/>
    <mergeCell ref="M52:N53"/>
    <mergeCell ref="P52:Q53"/>
    <mergeCell ref="R52:S53"/>
    <mergeCell ref="U52:V53"/>
    <mergeCell ref="Z49:AC49"/>
    <mergeCell ref="AE49:AH49"/>
    <mergeCell ref="K50:N50"/>
    <mergeCell ref="P50:S50"/>
    <mergeCell ref="U50:X50"/>
    <mergeCell ref="Z50:AC50"/>
    <mergeCell ref="AE50:AH50"/>
    <mergeCell ref="K51:L51"/>
    <mergeCell ref="M51:N51"/>
    <mergeCell ref="P51:Q51"/>
    <mergeCell ref="R51:S51"/>
    <mergeCell ref="U51:V51"/>
    <mergeCell ref="Z44:AC44"/>
    <mergeCell ref="AE44:AH44"/>
    <mergeCell ref="K45:N45"/>
    <mergeCell ref="P45:S45"/>
    <mergeCell ref="U45:X45"/>
    <mergeCell ref="Z45:AC45"/>
    <mergeCell ref="AE45:AH45"/>
    <mergeCell ref="K46:N46"/>
    <mergeCell ref="P46:S46"/>
    <mergeCell ref="U46:X46"/>
    <mergeCell ref="Z46:AC46"/>
    <mergeCell ref="AE46:AH46"/>
    <mergeCell ref="AC42:AC43"/>
    <mergeCell ref="AF42:AG42"/>
    <mergeCell ref="AH42:AH43"/>
    <mergeCell ref="L43:M43"/>
    <mergeCell ref="Q43:R43"/>
    <mergeCell ref="V43:W43"/>
    <mergeCell ref="AA43:AB43"/>
    <mergeCell ref="AF43:AG43"/>
    <mergeCell ref="V41:W41"/>
    <mergeCell ref="AA41:AB41"/>
    <mergeCell ref="AF41:AG41"/>
    <mergeCell ref="L42:M42"/>
    <mergeCell ref="N42:N43"/>
    <mergeCell ref="Q42:R42"/>
    <mergeCell ref="S42:S43"/>
    <mergeCell ref="V42:W42"/>
    <mergeCell ref="X42:X43"/>
    <mergeCell ref="AA42:AB42"/>
    <mergeCell ref="Z40:AC40"/>
    <mergeCell ref="AE40:AH40"/>
    <mergeCell ref="Z36:Z39"/>
    <mergeCell ref="AC36:AC39"/>
    <mergeCell ref="AE36:AE39"/>
    <mergeCell ref="AH36:AH39"/>
    <mergeCell ref="L37:M37"/>
    <mergeCell ref="Q37:R37"/>
    <mergeCell ref="V37:W37"/>
    <mergeCell ref="AA37:AB37"/>
    <mergeCell ref="AF37:AG37"/>
    <mergeCell ref="L38:M39"/>
    <mergeCell ref="B36:H36"/>
    <mergeCell ref="K36:K39"/>
    <mergeCell ref="N36:N39"/>
    <mergeCell ref="P36:P39"/>
    <mergeCell ref="S36:S39"/>
    <mergeCell ref="U36:U39"/>
    <mergeCell ref="H38:H52"/>
    <mergeCell ref="Q38:R39"/>
    <mergeCell ref="L41:M41"/>
    <mergeCell ref="Q41:R41"/>
    <mergeCell ref="K40:N40"/>
    <mergeCell ref="P40:S40"/>
    <mergeCell ref="U40:X40"/>
    <mergeCell ref="K44:N44"/>
    <mergeCell ref="P44:S44"/>
    <mergeCell ref="U44:X44"/>
    <mergeCell ref="K49:N49"/>
    <mergeCell ref="P49:S49"/>
    <mergeCell ref="U49:X49"/>
    <mergeCell ref="W52:X53"/>
    <mergeCell ref="K34:K35"/>
    <mergeCell ref="L34:M34"/>
    <mergeCell ref="N34:N35"/>
    <mergeCell ref="P34:P35"/>
    <mergeCell ref="Q34:R34"/>
    <mergeCell ref="AC34:AC35"/>
    <mergeCell ref="AE34:AE35"/>
    <mergeCell ref="AF34:AG34"/>
    <mergeCell ref="AH34:AH35"/>
    <mergeCell ref="L35:M36"/>
    <mergeCell ref="Q35:R36"/>
    <mergeCell ref="V35:W36"/>
    <mergeCell ref="AA35:AB36"/>
    <mergeCell ref="AF35:AG36"/>
    <mergeCell ref="X36:X39"/>
    <mergeCell ref="S34:S35"/>
    <mergeCell ref="U34:U35"/>
    <mergeCell ref="V34:W34"/>
    <mergeCell ref="X34:X35"/>
    <mergeCell ref="Z34:Z35"/>
    <mergeCell ref="AA34:AB34"/>
    <mergeCell ref="V38:W39"/>
    <mergeCell ref="AA38:AB39"/>
    <mergeCell ref="AF38:AG39"/>
    <mergeCell ref="U31:V31"/>
    <mergeCell ref="W31:X31"/>
    <mergeCell ref="Z31:AA31"/>
    <mergeCell ref="AB31:AC31"/>
    <mergeCell ref="AE31:AF31"/>
    <mergeCell ref="AG31:AH31"/>
    <mergeCell ref="K32:L33"/>
    <mergeCell ref="M32:N33"/>
    <mergeCell ref="P32:Q33"/>
    <mergeCell ref="R32:S33"/>
    <mergeCell ref="U32:V33"/>
    <mergeCell ref="W32:X33"/>
    <mergeCell ref="Z32:AA33"/>
    <mergeCell ref="AB32:AC33"/>
    <mergeCell ref="AE32:AF33"/>
    <mergeCell ref="AG32:AH33"/>
    <mergeCell ref="K29:N29"/>
    <mergeCell ref="P29:S29"/>
    <mergeCell ref="U29:X29"/>
    <mergeCell ref="Z29:AC29"/>
    <mergeCell ref="AE29:AH29"/>
    <mergeCell ref="A1:B1"/>
    <mergeCell ref="B6:C6"/>
    <mergeCell ref="B18:H18"/>
    <mergeCell ref="B19:H19"/>
    <mergeCell ref="J20:K20"/>
    <mergeCell ref="H21:H35"/>
    <mergeCell ref="J21:K21"/>
    <mergeCell ref="J22:K22"/>
    <mergeCell ref="J23:K23"/>
    <mergeCell ref="J24:K24"/>
    <mergeCell ref="K30:N30"/>
    <mergeCell ref="P30:S30"/>
    <mergeCell ref="U30:X30"/>
    <mergeCell ref="Z30:AC30"/>
    <mergeCell ref="AE30:AH30"/>
    <mergeCell ref="K31:L31"/>
    <mergeCell ref="M31:N31"/>
    <mergeCell ref="P31:Q31"/>
    <mergeCell ref="R31:S31"/>
  </mergeCells>
  <conditionalFormatting sqref="K32 M32">
    <cfRule type="dataBar" priority="147">
      <dataBar>
        <cfvo type="num" val="0"/>
        <cfvo type="num" val="100"/>
        <color rgb="FFFF0000"/>
      </dataBar>
      <extLst>
        <ext xmlns:x14="http://schemas.microsoft.com/office/spreadsheetml/2009/9/main" uri="{B025F937-C7B1-47D3-B67F-A62EFF666E3E}">
          <x14:id>{D7073654-B6F5-4177-BCB8-4335C7745924}</x14:id>
        </ext>
      </extLst>
    </cfRule>
    <cfRule type="dataBar" priority="149">
      <dataBar>
        <cfvo type="min"/>
        <cfvo type="max"/>
        <color rgb="FFFF555A"/>
      </dataBar>
      <extLst>
        <ext xmlns:x14="http://schemas.microsoft.com/office/spreadsheetml/2009/9/main" uri="{B025F937-C7B1-47D3-B67F-A62EFF666E3E}">
          <x14:id>{6AC0C39A-BC93-4665-A485-F7E234A24FDB}</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{0D4E6459-7814-462E-9131-5B12BF8441BD}</x14:id>
        </ext>
      </extLst>
    </cfRule>
  </conditionalFormatting>
  <conditionalFormatting sqref="K45">
    <cfRule type="containsText" dxfId="119" priority="138" operator="containsText" text="seems most">
      <formula>NOT(ISERROR(SEARCH("seems most",K45)))</formula>
    </cfRule>
  </conditionalFormatting>
  <conditionalFormatting sqref="K46">
    <cfRule type="containsText" dxfId="11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{B9E830AA-18B6-4C67-83EE-2888265677A7}</x14:id>
        </ext>
      </extLst>
    </cfRule>
    <cfRule type="dataBar" priority="72">
      <dataBar>
        <cfvo type="num" val="0"/>
        <cfvo type="num" val="100"/>
        <color rgb="FFFF0000"/>
      </dataBar>
      <extLst>
        <ext xmlns:x14="http://schemas.microsoft.com/office/spreadsheetml/2009/9/main" uri="{B025F937-C7B1-47D3-B67F-A62EFF666E3E}">
          <x14:id>{DFBBFDA3-D760-44B0-8031-4D0A2A3C8578}</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{BAAE9CBF-DD58-4195-A7F1-D581F0C39E4A}</x14:id>
        </ext>
      </extLst>
    </cfRule>
  </conditionalFormatting>
  <conditionalFormatting sqref="K65">
    <cfRule type="containsText" dxfId="117" priority="63" operator="containsText" text="seems most">
      <formula>NOT(ISERROR(SEARCH("seems most",K65)))</formula>
    </cfRule>
  </conditionalFormatting>
  <conditionalFormatting sqref="K66">
    <cfRule type="containsText" dxfId="11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{16E3E917-71F8-4BB4-B982-481445EEEF28}</x14:id>
        </ext>
      </extLst>
    </cfRule>
    <cfRule type="dataBar" priority="148">
      <dataBar>
        <cfvo type="min"/>
        <cfvo type="max"/>
        <color rgb="FF63C384"/>
      </dataBar>
      <extLst>
        <ext xmlns:x14="http://schemas.microsoft.com/office/spreadsheetml/2009/9/main" uri="{B025F937-C7B1-47D3-B67F-A62EFF666E3E}">
          <x14:id>{443DC90F-08B4-4D63-A4FF-AC297ECD3DB2}</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{0981AAE3-6A09-4417-A4FF-FF80D1C79419}</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{F17AA1CF-4962-487D-95BA-E6210E6A4954}</x14:id>
        </ext>
      </extLst>
    </cfRule>
    <cfRule type="dataBar" priority="142">
      <dataBar>
        <cfvo type="num" val="0"/>
        <cfvo type="num" val="100"/>
        <color rgb="FFFF0000"/>
      </dataBar>
      <extLst>
        <ext xmlns:x14="http://schemas.microsoft.com/office/spreadsheetml/2009/9/main" uri="{B025F937-C7B1-47D3-B67F-A62EFF666E3E}">
          <x14:id>{75389B13-F1D9-4C19-BABE-B263C9615866}</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{A49732AF-B6FD-4402-8C88-549394F9F81F}</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{738EEE8E-BFBA-4137-A5ED-FEA778E214B0}</x14:id>
        </ext>
      </extLst>
    </cfRule>
  </conditionalFormatting>
  <conditionalFormatting sqref="L55">
    <cfRule type="dataBar" priority="73">
      <dataBar>
        <cfvo type="min"/>
        <cfvo type="max"/>
        <color rgb="FF63C384"/>
      </dataBar>
      <extLst>
        <ext xmlns:x14="http://schemas.microsoft.com/office/spreadsheetml/2009/9/main" uri="{B025F937-C7B1-47D3-B67F-A62EFF666E3E}">
          <x14:id>{D1D2F6D7-CF9E-4951-A6A8-3003E6EE6902}</x14:id>
        </ext>
      </extLst>
    </cfRule>
    <cfRule type="dataBar" priority="71">
      <dataBar>
        <cfvo type="num" val="0"/>
        <cfvo type="num" val="100"/>
        <color rgb="FF00FF00"/>
      </dataBar>
      <extLst>
        <ext xmlns:x14="http://schemas.microsoft.com/office/spreadsheetml/2009/9/main" uri="{B025F937-C7B1-47D3-B67F-A62EFF666E3E}">
          <x14:id>{100B3918-8E19-4444-9347-AB767DC24B17}</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{C9EE89A7-7AD8-4718-9875-942D739A31CB}</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{E9000B63-D725-4F2D-9A74-C51767756145}</x14:id>
        </ext>
      </extLst>
    </cfRule>
    <cfRule type="dataBar" priority="67">
      <dataBar>
        <cfvo type="num" val="0"/>
        <cfvo type="num" val="100"/>
        <color rgb="FFFF0000"/>
      </dataBar>
      <extLst>
        <ext xmlns:x14="http://schemas.microsoft.com/office/spreadsheetml/2009/9/main" uri="{B025F937-C7B1-47D3-B67F-A62EFF666E3E}">
          <x14:id>{E9D4D2AE-E9A6-46E5-80B5-134438C56733}</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{A6F49E43-E5DF-437F-AA04-4830AD2D18B4}</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{A94E0413-1112-45C7-B20D-14B38AB9A87A}</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{AE2758C5-24BB-49C0-806D-7AA398311E73}</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{727F0B2F-9A62-4776-8873-C53D9BCCDFEC}</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{88C14224-445F-46D8-81A1-685CB7E4CA8C}</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{F7AEBCF7-8306-44BA-AD2D-7D14734B8DE0}</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{EDB85FC1-C461-4AEC-8749-C91836C9B694}</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{6A5A2579-7868-4D43-BB70-0F4864FDCD4E}</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{C526842F-6574-4A60-929D-4366465D80C7}</x14:id>
        </ext>
      </extLst>
    </cfRule>
    <cfRule type="dataBar" priority="132">
      <dataBar>
        <cfvo type="num" val="0"/>
        <cfvo type="num" val="100"/>
        <color rgb="FFFF0000"/>
      </dataBar>
      <extLst>
        <ext xmlns:x14="http://schemas.microsoft.com/office/spreadsheetml/2009/9/main" uri="{B025F937-C7B1-47D3-B67F-A62EFF666E3E}">
          <x14:id>{53C8121E-C229-4248-88FF-D1C28D6664B2}</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{6B61C89A-1057-425B-A51E-A9213A8F256B}</x14:id>
        </ext>
      </extLst>
    </cfRule>
  </conditionalFormatting>
  <conditionalFormatting sqref="P45">
    <cfRule type="containsText" dxfId="115" priority="123" operator="containsText" text="seems most">
      <formula>NOT(ISERROR(SEARCH("seems most",P45)))</formula>
    </cfRule>
  </conditionalFormatting>
  <conditionalFormatting sqref="P46">
    <cfRule type="containsText" dxfId="11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{97605179-9AD8-4A72-82EA-63E42423BB80}</x14:id>
        </ext>
      </extLst>
    </cfRule>
    <cfRule type="dataBar" priority="59">
      <dataBar>
        <cfvo type="min"/>
        <cfvo type="max"/>
        <color rgb="FFFF555A"/>
      </dataBar>
      <extLst>
        <ext xmlns:x14="http://schemas.microsoft.com/office/spreadsheetml/2009/9/main" uri="{B025F937-C7B1-47D3-B67F-A62EFF666E3E}">
          <x14:id>{E6424FEE-1059-47B7-B602-E28748FBA8AA}</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{40D0503B-8EE2-44F2-B79C-61B6C1ECC759}</x14:id>
        </ext>
      </extLst>
    </cfRule>
  </conditionalFormatting>
  <conditionalFormatting sqref="P65">
    <cfRule type="containsText" dxfId="113" priority="48" operator="containsText" text="seems most">
      <formula>NOT(ISERROR(SEARCH("seems most",P65)))</formula>
    </cfRule>
  </conditionalFormatting>
  <conditionalFormatting sqref="P66">
    <cfRule type="containsText" dxfId="11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{9F69CE2D-4F4E-4402-9309-45AF83EA6BFF}</x14:id>
        </ext>
      </extLst>
    </cfRule>
    <cfRule type="dataBar" priority="131">
      <dataBar>
        <cfvo type="num" val="0"/>
        <cfvo type="num" val="100"/>
        <color rgb="FF00FF00"/>
      </dataBar>
      <extLst>
        <ext xmlns:x14="http://schemas.microsoft.com/office/spreadsheetml/2009/9/main" uri="{B025F937-C7B1-47D3-B67F-A62EFF666E3E}">
          <x14:id>{E6BA2DFA-F6A8-40AF-81F8-F92FE1FF8142}</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{0B4EAFC3-152C-48A2-A160-439EE6144B73}</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{9017084D-AEC4-4124-BF6C-11597F208D5F}</x14:id>
        </ext>
      </extLst>
    </cfRule>
    <cfRule type="dataBar" priority="127">
      <dataBar>
        <cfvo type="num" val="0"/>
        <cfvo type="num" val="100"/>
        <color rgb="FFFF0000"/>
      </dataBar>
      <extLst>
        <ext xmlns:x14="http://schemas.microsoft.com/office/spreadsheetml/2009/9/main" uri="{B025F937-C7B1-47D3-B67F-A62EFF666E3E}">
          <x14:id>{CF4A6FF0-E799-4A4D-A445-53F7E956CBCE}</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{368DFB62-00DD-44FB-ACBE-543AD9C7F6B8}</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{9C730C65-F9D0-40A9-82E4-0BD846838A03}</x14:id>
        </ext>
      </extLst>
    </cfRule>
  </conditionalFormatting>
  <conditionalFormatting sqref="Q55">
    <cfRule type="dataBar" priority="58">
      <dataBar>
        <cfvo type="min"/>
        <cfvo type="max"/>
        <color rgb="FF63C384"/>
      </dataBar>
      <extLst>
        <ext xmlns:x14="http://schemas.microsoft.com/office/spreadsheetml/2009/9/main" uri="{B025F937-C7B1-47D3-B67F-A62EFF666E3E}">
          <x14:id>{CD0B657D-FF35-43C5-AF3A-06CD10B88D16}</x14:id>
        </ext>
      </extLst>
    </cfRule>
    <cfRule type="dataBar" priority="56">
      <dataBar>
        <cfvo type="num" val="0"/>
        <cfvo type="num" val="100"/>
        <color rgb="FF00FF00"/>
      </dataBar>
      <extLst>
        <ext xmlns:x14="http://schemas.microsoft.com/office/spreadsheetml/2009/9/main" uri="{B025F937-C7B1-47D3-B67F-A62EFF666E3E}">
          <x14:id>{2D3D48F1-6272-44DA-AC16-C0C16C55BCB3}</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{A2572B27-1ECB-49A9-A3F9-205E71FD2898}</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{3062804F-4CC4-480F-8FC7-7F70A431B287}</x14:id>
        </ext>
      </extLst>
    </cfRule>
    <cfRule type="dataBar" priority="52">
      <dataBar>
        <cfvo type="num" val="0"/>
        <cfvo type="num" val="100"/>
        <color rgb="FFFF0000"/>
      </dataBar>
      <extLst>
        <ext xmlns:x14="http://schemas.microsoft.com/office/spreadsheetml/2009/9/main" uri="{B025F937-C7B1-47D3-B67F-A62EFF666E3E}">
          <x14:id>{C238848D-2CE4-4FC3-8A08-D8B475DC5DFE}</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{A9AC8760-5469-4F8B-9AB1-DE0C5B99C207}</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{568FDF64-40ED-4218-B559-50CDBFA239E3}</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{152D6C7C-A1DB-4773-85AD-CE4868E29287}</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{BBEB11E7-076B-41EC-8EA6-E6F73E4E7661}</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{035A9ADE-6CF2-43B2-BA1D-FA5F17C8F92E}</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{FC8FC429-4B6F-4512-BADA-CBE120C61E96}</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{300255C4-D446-4C6D-918A-1A900FA4C180}</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{3EAF6CBF-4F86-4613-AF84-C2091AA21BC2}</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{A41F1B94-0E63-408A-BE16-F56DE9D0BCC6}</x14:id>
        </ext>
      </extLst>
    </cfRule>
    <cfRule type="dataBar" priority="117">
      <dataBar>
        <cfvo type="num" val="0"/>
        <cfvo type="num" val="100"/>
        <color rgb="FFFF0000"/>
      </dataBar>
      <extLst>
        <ext xmlns:x14="http://schemas.microsoft.com/office/spreadsheetml/2009/9/main" uri="{B025F937-C7B1-47D3-B67F-A62EFF666E3E}">
          <x14:id>{6A917E13-E85F-4B4E-A9C9-0B9BD49822ED}</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{97FD7264-328D-4E07-A8E3-B78E3D693601}</x14:id>
        </ext>
      </extLst>
    </cfRule>
  </conditionalFormatting>
  <conditionalFormatting sqref="U45">
    <cfRule type="containsText" dxfId="111" priority="108" operator="containsText" text="seems most">
      <formula>NOT(ISERROR(SEARCH("seems most",U45)))</formula>
    </cfRule>
  </conditionalFormatting>
  <conditionalFormatting sqref="U46">
    <cfRule type="containsText" dxfId="11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{22F96AEA-9D67-4FEB-8F95-32D2AA63D83B}</x14:id>
        </ext>
      </extLst>
    </cfRule>
    <cfRule type="dataBar" priority="42">
      <dataBar>
        <cfvo type="num" val="0"/>
        <cfvo type="num" val="100"/>
        <color rgb="FFFF0000"/>
      </dataBar>
      <extLst>
        <ext xmlns:x14="http://schemas.microsoft.com/office/spreadsheetml/2009/9/main" uri="{B025F937-C7B1-47D3-B67F-A62EFF666E3E}">
          <x14:id>{8EE1B405-D5C1-4A4C-AC6B-29D22A961867}</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{C9B3C428-FC09-4F46-8018-32DA31571961}</x14:id>
        </ext>
      </extLst>
    </cfRule>
  </conditionalFormatting>
  <conditionalFormatting sqref="U65">
    <cfRule type="containsText" dxfId="109" priority="33" operator="containsText" text="seems most">
      <formula>NOT(ISERROR(SEARCH("seems most",U65)))</formula>
    </cfRule>
  </conditionalFormatting>
  <conditionalFormatting sqref="U66">
    <cfRule type="containsText" dxfId="10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{D31D7978-E273-4972-B791-CFFE8AABA2B1}</x14:id>
        </ext>
      </extLst>
    </cfRule>
    <cfRule type="dataBar" priority="118">
      <dataBar>
        <cfvo type="min"/>
        <cfvo type="max"/>
        <color rgb="FF63C384"/>
      </dataBar>
      <extLst>
        <ext xmlns:x14="http://schemas.microsoft.com/office/spreadsheetml/2009/9/main" uri="{B025F937-C7B1-47D3-B67F-A62EFF666E3E}">
          <x14:id>{48DD53EE-D610-411A-ADAF-999E37B60A7F}</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{35D0C956-FB21-47EC-AFCF-26D893E9A38F}</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{E73F39B6-DCC0-4381-ADDF-209B44D3A79C}</x14:id>
        </ext>
      </extLst>
    </cfRule>
    <cfRule type="dataBar" priority="112">
      <dataBar>
        <cfvo type="num" val="0"/>
        <cfvo type="num" val="100"/>
        <color rgb="FFFF0000"/>
      </dataBar>
      <extLst>
        <ext xmlns:x14="http://schemas.microsoft.com/office/spreadsheetml/2009/9/main" uri="{B025F937-C7B1-47D3-B67F-A62EFF666E3E}">
          <x14:id>{55FC57FE-E3D9-4E18-966C-B41F96B98C32}</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{42310354-9521-4FB2-AAE6-6DA583F4E6D0}</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{ECC9F356-5187-492B-B2F8-03CC4E7E9ACD}</x14:id>
        </ext>
      </extLst>
    </cfRule>
  </conditionalFormatting>
  <conditionalFormatting sqref="V55">
    <cfRule type="dataBar" priority="43">
      <dataBar>
        <cfvo type="min"/>
        <cfvo type="max"/>
        <color rgb="FF63C384"/>
      </dataBar>
      <extLst>
        <ext xmlns:x14="http://schemas.microsoft.com/office/spreadsheetml/2009/9/main" uri="{B025F937-C7B1-47D3-B67F-A62EFF666E3E}">
          <x14:id>{73205C60-64DF-4CF6-8A0A-DB20B836E933}</x14:id>
        </ext>
      </extLst>
    </cfRule>
    <cfRule type="dataBar" priority="41">
      <dataBar>
        <cfvo type="num" val="0"/>
        <cfvo type="num" val="100"/>
        <color rgb="FF00FF00"/>
      </dataBar>
      <extLst>
        <ext xmlns:x14="http://schemas.microsoft.com/office/spreadsheetml/2009/9/main" uri="{B025F937-C7B1-47D3-B67F-A62EFF666E3E}">
          <x14:id>{DC4F8E0F-900A-4606-87CB-EC56017F5EA9}</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{7E9C1745-779B-4520-B7E3-E7523168F435}</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{06F80012-B6BF-4271-A04C-59E10A750AED}</x14:id>
        </ext>
      </extLst>
    </cfRule>
    <cfRule type="dataBar" priority="37">
      <dataBar>
        <cfvo type="num" val="0"/>
        <cfvo type="num" val="100"/>
        <color rgb="FFFF0000"/>
      </dataBar>
      <extLst>
        <ext xmlns:x14="http://schemas.microsoft.com/office/spreadsheetml/2009/9/main" uri="{B025F937-C7B1-47D3-B67F-A62EFF666E3E}">
          <x14:id>{C8C79993-864F-48D0-B50C-4C07061293D7}</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{1FF17021-46D4-43D8-86DC-BE86649D8538}</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{749B6262-9F42-4CA3-A944-2D24458A30B7}</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{16F9335E-FE84-4292-AF03-EE0C760781BD}</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{6B12CF3B-35D2-4945-B80E-0D02B4EFEB29}</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{FB6C86F4-E2BC-4AD1-9B1A-ED18F18A03A5}</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{2E5D166F-CDDD-48F8-86AF-07665799E42A}</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{5C68F29F-AEFF-48BF-B88A-7C5269733D4C}</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{4983A442-AB93-4DF5-993D-18D46BAAC55C}</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{FA7754C3-FACB-421E-8FC4-39265A4600A4}</x14:id>
        </ext>
      </extLst>
    </cfRule>
    <cfRule type="dataBar" priority="102">
      <dataBar>
        <cfvo type="num" val="0"/>
        <cfvo type="num" val="100"/>
        <color rgb="FFFF0000"/>
      </dataBar>
      <extLst>
        <ext xmlns:x14="http://schemas.microsoft.com/office/spreadsheetml/2009/9/main" uri="{B025F937-C7B1-47D3-B67F-A62EFF666E3E}">
          <x14:id>{D061DC10-36DC-4E43-8B5F-92D77D88EE99}</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{19FEB83C-CB45-46FD-9D9E-A328EDECD5C8}</x14:id>
        </ext>
      </extLst>
    </cfRule>
  </conditionalFormatting>
  <conditionalFormatting sqref="Z45">
    <cfRule type="containsText" dxfId="107" priority="93" operator="containsText" text="seems most">
      <formula>NOT(ISERROR(SEARCH("seems most",Z45)))</formula>
    </cfRule>
  </conditionalFormatting>
  <conditionalFormatting sqref="Z46">
    <cfRule type="containsText" dxfId="10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{5F311290-FBCB-474B-86BB-46B704FEDBC3}</x14:id>
        </ext>
      </extLst>
    </cfRule>
    <cfRule type="dataBar" priority="27">
      <dataBar>
        <cfvo type="num" val="0"/>
        <cfvo type="num" val="100"/>
        <color rgb="FFFF0000"/>
      </dataBar>
      <extLst>
        <ext xmlns:x14="http://schemas.microsoft.com/office/spreadsheetml/2009/9/main" uri="{B025F937-C7B1-47D3-B67F-A62EFF666E3E}">
          <x14:id>{983EAA4F-6C3C-4FD7-8027-12877896A8CD}</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{345B7C8F-45FE-407B-BFE1-6EFCBEF344A2}</x14:id>
        </ext>
      </extLst>
    </cfRule>
  </conditionalFormatting>
  <conditionalFormatting sqref="Z65">
    <cfRule type="containsText" dxfId="105" priority="18" operator="containsText" text="seems most">
      <formula>NOT(ISERROR(SEARCH("seems most",Z65)))</formula>
    </cfRule>
  </conditionalFormatting>
  <conditionalFormatting sqref="Z66">
    <cfRule type="containsText" dxfId="10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{48F63A48-E5BC-4074-AAF2-8692717510FC}</x14:id>
        </ext>
      </extLst>
    </cfRule>
    <cfRule type="dataBar" priority="101">
      <dataBar>
        <cfvo type="num" val="0"/>
        <cfvo type="num" val="100"/>
        <color rgb="FF00FF00"/>
      </dataBar>
      <extLst>
        <ext xmlns:x14="http://schemas.microsoft.com/office/spreadsheetml/2009/9/main" uri="{B025F937-C7B1-47D3-B67F-A62EFF666E3E}">
          <x14:id>{30797CB8-A37F-4FCB-901D-1168BD5101F0}</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{86AC3DFF-9178-4F76-A581-C750E4E9C250}</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{68CC583A-0CCD-43B2-9B10-DD886680E773}</x14:id>
        </ext>
      </extLst>
    </cfRule>
    <cfRule type="dataBar" priority="97">
      <dataBar>
        <cfvo type="num" val="0"/>
        <cfvo type="num" val="100"/>
        <color rgb="FFFF0000"/>
      </dataBar>
      <extLst>
        <ext xmlns:x14="http://schemas.microsoft.com/office/spreadsheetml/2009/9/main" uri="{B025F937-C7B1-47D3-B67F-A62EFF666E3E}">
          <x14:id>{A17F3521-C5B6-44C0-A382-DD0BE8F5B6B3}</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{19C623C6-8087-47A1-B7CB-BE1427D4199A}</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{9F8ED61A-1E62-48AD-ADD9-4BED6F18AB21}</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{DB214509-FB63-4CEC-BEDE-EAA43DA2800C}</x14:id>
        </ext>
      </extLst>
    </cfRule>
    <cfRule type="dataBar" priority="26">
      <dataBar>
        <cfvo type="num" val="0"/>
        <cfvo type="num" val="100"/>
        <color rgb="FF00FF00"/>
      </dataBar>
      <extLst>
        <ext xmlns:x14="http://schemas.microsoft.com/office/spreadsheetml/2009/9/main" uri="{B025F937-C7B1-47D3-B67F-A62EFF666E3E}">
          <x14:id>{D29DCFE2-EA5B-4476-A156-0DB4288DC369}</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{90539E1C-63A3-436B-ADD5-D9BE541FB4E3}</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{3C45830E-E92F-4873-9C57-C10354AF3FA8}</x14:id>
        </ext>
      </extLst>
    </cfRule>
    <cfRule type="dataBar" priority="23">
      <dataBar showValue="0">
        <cfvo type="num" val="0"/>
        <cfvo type="num" val="&quot;1--&quot;"/>
        <color rgb="FFFF0000"/>
      </dataBar>
      <extLst>
        <ext xmlns:x14="http://schemas.microsoft.com/office/spreadsheetml/2009/9/main" uri="{B025F937-C7B1-47D3-B67F-A62EFF666E3E}">
          <x14:id>{FD1273AE-0BF4-45DD-B4FE-0045FA5E2FBC}</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{495202E3-D265-4960-B3CC-25C85479D7F5}</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{BDA8804B-9A4A-48D2-9853-18C164AFA86F}</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{795647BE-99F2-4039-8BA3-2DA0FD3E3F54}</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{4002501E-4353-44DB-9F35-DC561229FB10}</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{7C69EBED-2AAC-4223-B586-5E707D4F1589}</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{CB12931E-F359-4DA2-8224-24CCA128D557}</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{A2C5D3F3-66C7-4084-94DE-6C7EC00D22B8}</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{FD6CD329-DB5E-42DC-BCC1-AB6ED303C098}</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{6ACF0BD6-AB0C-4B7B-A6DA-D3D6C0A3E914}</x14:id>
        </ext>
      </extLst>
    </cfRule>
    <cfRule type="dataBar" priority="89">
      <dataBar>
        <cfvo type="min"/>
        <cfvo type="max"/>
        <color rgb="FFFF555A"/>
      </dataBar>
      <extLst>
        <ext xmlns:x14="http://schemas.microsoft.com/office/spreadsheetml/2009/9/main" uri="{B025F937-C7B1-47D3-B67F-A62EFF666E3E}">
          <x14:id>{64C9AFDC-0BEA-4193-B9EF-68D0A14F466D}</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{B05BEA5E-58FE-482C-9B99-C93AE0ED4153}</x14:id>
        </ext>
      </extLst>
    </cfRule>
  </conditionalFormatting>
  <conditionalFormatting sqref="AE45">
    <cfRule type="containsText" dxfId="103" priority="78" operator="containsText" text="seems most">
      <formula>NOT(ISERROR(SEARCH("seems most",AE45)))</formula>
    </cfRule>
  </conditionalFormatting>
  <conditionalFormatting sqref="AE46">
    <cfRule type="containsText" dxfId="10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{3C25F9BD-BDA5-4DD9-A6D5-EFEC560D4A9B}</x14:id>
        </ext>
      </extLst>
    </cfRule>
    <cfRule type="dataBar" priority="12">
      <dataBar>
        <cfvo type="num" val="0"/>
        <cfvo type="num" val="100"/>
        <color rgb="FFFF0000"/>
      </dataBar>
      <extLst>
        <ext xmlns:x14="http://schemas.microsoft.com/office/spreadsheetml/2009/9/main" uri="{B025F937-C7B1-47D3-B67F-A62EFF666E3E}">
          <x14:id>{BE1DFADB-816F-4236-BF32-CE7D95CD03DE}</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{EA3FB580-46CC-45CE-8DD9-1817C107C4A9}</x14:id>
        </ext>
      </extLst>
    </cfRule>
  </conditionalFormatting>
  <conditionalFormatting sqref="AE65">
    <cfRule type="containsText" dxfId="101" priority="3" operator="containsText" text="seems most">
      <formula>NOT(ISERROR(SEARCH("seems most",AE65)))</formula>
    </cfRule>
  </conditionalFormatting>
  <conditionalFormatting sqref="AE66">
    <cfRule type="containsText" dxfId="10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{65961E29-D500-4F53-833B-0CF6859BAD01}</x14:id>
        </ext>
      </extLst>
    </cfRule>
    <cfRule type="dataBar" priority="88">
      <dataBar>
        <cfvo type="min"/>
        <cfvo type="max"/>
        <color rgb="FF63C384"/>
      </dataBar>
      <extLst>
        <ext xmlns:x14="http://schemas.microsoft.com/office/spreadsheetml/2009/9/main" uri="{B025F937-C7B1-47D3-B67F-A62EFF666E3E}">
          <x14:id>{86C1B163-885E-43C4-8439-A5E1F6D45EA7}</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{87057589-E466-4876-8D6E-8EB16DC7CA95}</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{2A5AB0C8-3CEF-4D75-8D93-3A92021FC2BF}</x14:id>
        </ext>
      </extLst>
    </cfRule>
    <cfRule type="dataBar" priority="83">
      <dataBar showValue="0">
        <cfvo type="num" val="0"/>
        <cfvo type="num" val="&quot;1--&quot;"/>
        <color rgb="FFFF0000"/>
      </dataBar>
      <extLst>
        <ext xmlns:x14="http://schemas.microsoft.com/office/spreadsheetml/2009/9/main" uri="{B025F937-C7B1-47D3-B67F-A62EFF666E3E}">
          <x14:id>{C5F2C569-C8E0-4F7D-97A4-ED1BAB783279}</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{C2574809-4735-41D8-996B-31490E4F31E8}</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{B46D5524-A1AA-411A-ADD6-D8AE72CCA459}</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{98CA086B-A538-4525-97C3-BDF001C5F700}</x14:id>
        </ext>
      </extLst>
    </cfRule>
    <cfRule type="dataBar" priority="13">
      <dataBar>
        <cfvo type="min"/>
        <cfvo type="max"/>
        <color rgb="FF63C384"/>
      </dataBar>
      <extLst>
        <ext xmlns:x14="http://schemas.microsoft.com/office/spreadsheetml/2009/9/main" uri="{B025F937-C7B1-47D3-B67F-A62EFF666E3E}">
          <x14:id>{D916D5FC-1B36-49AF-BC3D-E6F1276128CD}</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{9C0B9014-A01F-457D-B6AC-30D8DA5186A0}</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{CC065080-F7A6-4A49-ABBB-1B6D41EE6A17}</x14:id>
        </ext>
      </extLst>
    </cfRule>
    <cfRule type="dataBar" priority="7">
      <dataBar>
        <cfvo type="num" val="0"/>
        <cfvo type="num" val="100"/>
        <color rgb="FFFF0000"/>
      </dataBar>
      <extLst>
        <ext xmlns:x14="http://schemas.microsoft.com/office/spreadsheetml/2009/9/main" uri="{B025F937-C7B1-47D3-B67F-A62EFF666E3E}">
          <x14:id>{CFD0F966-4C6C-4D7F-9E7D-6037A9683F12}</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{19E8FA06-CCFE-423B-BFCA-FE9403CE6D6A}</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{C39E3AAE-A7BD-4406-8FD2-54371514D511}</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{905EB0CB-F6F8-4673-8530-7D2BA9C01BF3}</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{900DE690-85AF-4FD9-B9D8-AA2BF6D10FD8}</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{8915190D-393B-43EF-A704-1D1B8887A5C4}</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{34C33C59-248A-4A5D-ACB7-E62BDDDF7CCA}</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{CA206FEF-859E-4ECE-BCE7-A1C00FC9DB75}</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{9D3C117B-548E-462F-BC63-D81EA8454BB4}</x14:id>
        </ext>
      </extLst>
    </cfRule>
  </conditionalFormatting>
  <pageMargins left="0.7" right="0.7" top="0.75" bottom="0.75" header="0.3" footer="0.3"/>
  <pageSetup paperSize="9" orientation="portrait" horizontalDpi="0"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dataBar" id="{D7073654-B6F5-4177-BCB8-4335C7745924}">
            <x14:dataBar minLength="0" maxLength="100" gradient="0">
              <x14:cfvo type="num">
                <xm:f>0</xm:f>
              </x14:cfvo>
              <x14:cfvo type="num">
                <xm:f>100</xm:f>
              </x14:cfvo>
              <x14:negativeFillColor rgb="FFFF0000"/>
              <x14:axisColor rgb="FF000000"/>
            </x14:dataBar>
          </x14:cfRule>
          <x14:cfRule type="dataBar" id="{6AC0C39A-BC93-4665-A485-F7E234A24FDB}">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0D4E6459-7814-462E-9131-5B12BF8441BD}">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B9E830AA-18B6-4C67-83EE-2888265677A7}">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FBBFDA3-D760-44B0-8031-4D0A2A3C8578}">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BAAE9CBF-DD58-4195-A7F1-D581F0C39E4A}">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16E3E917-71F8-4BB4-B982-481445EEEF28}">
            <x14:dataBar minLength="0" maxLength="100" gradient="0">
              <x14:cfvo type="num">
                <xm:f>0</xm:f>
              </x14:cfvo>
              <x14:cfvo type="num">
                <xm:f>100</xm:f>
              </x14:cfvo>
              <x14:negativeFillColor rgb="FFFF0000"/>
              <x14:axisColor rgb="FF000000"/>
            </x14:dataBar>
          </x14:cfRule>
          <x14:cfRule type="dataBar" id="{443DC90F-08B4-4D63-A4FF-AC297ECD3DB2}">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0981AAE3-6A09-4417-A4FF-FF80D1C79419}">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F17AA1CF-4962-487D-95BA-E6210E6A4954}">
            <x14:dataBar minLength="0" maxLength="100">
              <x14:cfvo type="num">
                <xm:f>0</xm:f>
              </x14:cfvo>
              <x14:cfvo type="num">
                <xm:f>"1--"</xm:f>
              </x14:cfvo>
              <x14:negativeFillColor rgb="FFFF0000"/>
              <x14:axisColor rgb="FF000000"/>
            </x14:dataBar>
          </x14:cfRule>
          <x14:cfRule type="dataBar" id="{75389B13-F1D9-4C19-BABE-B263C9615866}">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A49732AF-B6FD-4402-8C88-549394F9F81F}">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738EEE8E-BFBA-4137-A5ED-FEA778E214B0}">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D1D2F6D7-CF9E-4951-A6A8-3003E6EE6902}">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00B3918-8E19-4444-9347-AB767DC24B17}">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C9EE89A7-7AD8-4718-9875-942D739A31CB}">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E9000B63-D725-4F2D-9A74-C51767756145}">
            <x14:dataBar minLength="0" maxLength="100">
              <x14:cfvo type="num">
                <xm:f>0</xm:f>
              </x14:cfvo>
              <x14:cfvo type="num">
                <xm:f>"1--"</xm:f>
              </x14:cfvo>
              <x14:negativeFillColor rgb="FFFF0000"/>
              <x14:axisColor rgb="FF000000"/>
            </x14:dataBar>
          </x14:cfRule>
          <x14:cfRule type="dataBar" id="{E9D4D2AE-E9A6-46E5-80B5-134438C56733}">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A6F49E43-E5DF-437F-AA04-4830AD2D18B4}">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A94E0413-1112-45C7-B20D-14B38AB9A87A}">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AE2758C5-24BB-49C0-806D-7AA398311E73}">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727F0B2F-9A62-4776-8873-C53D9BCCDFEC}">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88C14224-445F-46D8-81A1-685CB7E4CA8C}">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F7AEBCF7-8306-44BA-AD2D-7D14734B8DE0}">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EDB85FC1-C461-4AEC-8749-C91836C9B694}">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6A5A2579-7868-4D43-BB70-0F4864FDCD4E}">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C526842F-6574-4A60-929D-4366465D80C7}">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53C8121E-C229-4248-88FF-D1C28D6664B2}">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6B61C89A-1057-425B-A51E-A9213A8F256B}">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97605179-9AD8-4A72-82EA-63E42423BB80}">
            <x14:dataBar minLength="0" maxLength="100" gradient="0">
              <x14:cfvo type="num">
                <xm:f>0</xm:f>
              </x14:cfvo>
              <x14:cfvo type="num">
                <xm:f>100</xm:f>
              </x14:cfvo>
              <x14:negativeFillColor rgb="FFFF0000"/>
              <x14:axisColor rgb="FF000000"/>
            </x14:dataBar>
          </x14:cfRule>
          <x14:cfRule type="dataBar" id="{E6424FEE-1059-47B7-B602-E28748FBA8AA}">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40D0503B-8EE2-44F2-B79C-61B6C1ECC759}">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9F69CE2D-4F4E-4402-9309-45AF83EA6BFF}">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E6BA2DFA-F6A8-40AF-81F8-F92FE1FF8142}">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0B4EAFC3-152C-48A2-A160-439EE6144B73}">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9017084D-AEC4-4124-BF6C-11597F208D5F}">
            <x14:dataBar minLength="0" maxLength="100">
              <x14:cfvo type="num">
                <xm:f>0</xm:f>
              </x14:cfvo>
              <x14:cfvo type="num">
                <xm:f>"1--"</xm:f>
              </x14:cfvo>
              <x14:negativeFillColor rgb="FFFF0000"/>
              <x14:axisColor rgb="FF000000"/>
            </x14:dataBar>
          </x14:cfRule>
          <x14:cfRule type="dataBar" id="{CF4A6FF0-E799-4A4D-A445-53F7E956CBCE}">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368DFB62-00DD-44FB-ACBE-543AD9C7F6B8}">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9C730C65-F9D0-40A9-82E4-0BD846838A03}">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CD0B657D-FF35-43C5-AF3A-06CD10B88D16}">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2D3D48F1-6272-44DA-AC16-C0C16C55BCB3}">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A2572B27-1ECB-49A9-A3F9-205E71FD2898}">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3062804F-4CC4-480F-8FC7-7F70A431B287}">
            <x14:dataBar minLength="0" maxLength="100">
              <x14:cfvo type="num">
                <xm:f>0</xm:f>
              </x14:cfvo>
              <x14:cfvo type="num">
                <xm:f>"1--"</xm:f>
              </x14:cfvo>
              <x14:negativeFillColor rgb="FFFF0000"/>
              <x14:axisColor rgb="FF000000"/>
            </x14:dataBar>
          </x14:cfRule>
          <x14:cfRule type="dataBar" id="{C238848D-2CE4-4FC3-8A08-D8B475DC5DFE}">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A9AC8760-5469-4F8B-9AB1-DE0C5B99C207}">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568FDF64-40ED-4218-B559-50CDBFA239E3}">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152D6C7C-A1DB-4773-85AD-CE4868E29287}">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BBEB11E7-076B-41EC-8EA6-E6F73E4E7661}">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035A9ADE-6CF2-43B2-BA1D-FA5F17C8F92E}">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FC8FC429-4B6F-4512-BADA-CBE120C61E96}">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300255C4-D446-4C6D-918A-1A900FA4C180}">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3EAF6CBF-4F86-4613-AF84-C2091AA21BC2}">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A41F1B94-0E63-408A-BE16-F56DE9D0BCC6}">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6A917E13-E85F-4B4E-A9C9-0B9BD49822ED}">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97FD7264-328D-4E07-A8E3-B78E3D693601}">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22F96AEA-9D67-4FEB-8F95-32D2AA63D83B}">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8EE1B405-D5C1-4A4C-AC6B-29D22A961867}">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C9B3C428-FC09-4F46-8018-32DA31571961}">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D31D7978-E273-4972-B791-CFFE8AABA2B1}">
            <x14:dataBar minLength="0" maxLength="100" gradient="0">
              <x14:cfvo type="num">
                <xm:f>0</xm:f>
              </x14:cfvo>
              <x14:cfvo type="num">
                <xm:f>100</xm:f>
              </x14:cfvo>
              <x14:negativeFillColor rgb="FFFF0000"/>
              <x14:axisColor rgb="FF000000"/>
            </x14:dataBar>
          </x14:cfRule>
          <x14:cfRule type="dataBar" id="{48DD53EE-D610-411A-ADAF-999E37B60A7F}">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35D0C956-FB21-47EC-AFCF-26D893E9A38F}">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E73F39B6-DCC0-4381-ADDF-209B44D3A79C}">
            <x14:dataBar minLength="0" maxLength="100">
              <x14:cfvo type="num">
                <xm:f>0</xm:f>
              </x14:cfvo>
              <x14:cfvo type="num">
                <xm:f>"1--"</xm:f>
              </x14:cfvo>
              <x14:negativeFillColor rgb="FFFF0000"/>
              <x14:axisColor rgb="FF000000"/>
            </x14:dataBar>
          </x14:cfRule>
          <x14:cfRule type="dataBar" id="{55FC57FE-E3D9-4E18-966C-B41F96B98C32}">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42310354-9521-4FB2-AAE6-6DA583F4E6D0}">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ECC9F356-5187-492B-B2F8-03CC4E7E9ACD}">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73205C60-64DF-4CF6-8A0A-DB20B836E93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C4F8E0F-900A-4606-87CB-EC56017F5EA9}">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7E9C1745-779B-4520-B7E3-E7523168F435}">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06F80012-B6BF-4271-A04C-59E10A750AED}">
            <x14:dataBar minLength="0" maxLength="100">
              <x14:cfvo type="num">
                <xm:f>0</xm:f>
              </x14:cfvo>
              <x14:cfvo type="num">
                <xm:f>"1--"</xm:f>
              </x14:cfvo>
              <x14:negativeFillColor rgb="FFFF0000"/>
              <x14:axisColor rgb="FF000000"/>
            </x14:dataBar>
          </x14:cfRule>
          <x14:cfRule type="dataBar" id="{C8C79993-864F-48D0-B50C-4C07061293D7}">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1FF17021-46D4-43D8-86DC-BE86649D8538}">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749B6262-9F42-4CA3-A944-2D24458A30B7}">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16F9335E-FE84-4292-AF03-EE0C760781BD}">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6B12CF3B-35D2-4945-B80E-0D02B4EFEB29}">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FB6C86F4-E2BC-4AD1-9B1A-ED18F18A03A5}">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2E5D166F-CDDD-48F8-86AF-07665799E42A}">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5C68F29F-AEFF-48BF-B88A-7C5269733D4C}">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4983A442-AB93-4DF5-993D-18D46BAAC55C}">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FA7754C3-FACB-421E-8FC4-39265A4600A4}">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061DC10-36DC-4E43-8B5F-92D77D88EE99}">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19FEB83C-CB45-46FD-9D9E-A328EDECD5C8}">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5F311290-FBCB-474B-86BB-46B704FEDBC3}">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983EAA4F-6C3C-4FD7-8027-12877896A8CD}">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345B7C8F-45FE-407B-BFE1-6EFCBEF344A2}">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48F63A48-E5BC-4074-AAF2-8692717510FC}">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0797CB8-A37F-4FCB-901D-1168BD5101F0}">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86AC3DFF-9178-4F76-A581-C750E4E9C250}">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68CC583A-0CCD-43B2-9B10-DD886680E773}">
            <x14:dataBar minLength="0" maxLength="100">
              <x14:cfvo type="num">
                <xm:f>0</xm:f>
              </x14:cfvo>
              <x14:cfvo type="num">
                <xm:f>"1--"</xm:f>
              </x14:cfvo>
              <x14:negativeFillColor rgb="FFFF0000"/>
              <x14:axisColor rgb="FF000000"/>
            </x14:dataBar>
          </x14:cfRule>
          <x14:cfRule type="dataBar" id="{A17F3521-C5B6-44C0-A382-DD0BE8F5B6B3}">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19C623C6-8087-47A1-B7CB-BE1427D4199A}">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9F8ED61A-1E62-48AD-ADD9-4BED6F18AB21}">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DB214509-FB63-4CEC-BEDE-EAA43DA2800C}">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29DCFE2-EA5B-4476-A156-0DB4288DC369}">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90539E1C-63A3-436B-ADD5-D9BE541FB4E3}">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3C45830E-E92F-4873-9C57-C10354AF3FA8}">
            <x14:dataBar minLength="0" maxLength="100" gradient="0">
              <x14:cfvo type="num">
                <xm:f>0</xm:f>
              </x14:cfvo>
              <x14:cfvo type="num">
                <xm:f>100</xm:f>
              </x14:cfvo>
              <x14:negativeFillColor rgb="FFFF0000"/>
              <x14:axisColor rgb="FF000000"/>
            </x14:dataBar>
          </x14:cfRule>
          <x14:cfRule type="dataBar" id="{FD1273AE-0BF4-45DD-B4FE-0045FA5E2FBC}">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495202E3-D265-4960-B3CC-25C85479D7F5}">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BDA8804B-9A4A-48D2-9853-18C164AFA86F}">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795647BE-99F2-4039-8BA3-2DA0FD3E3F54}">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4002501E-4353-44DB-9F35-DC561229FB10}">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7C69EBED-2AAC-4223-B586-5E707D4F1589}">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CB12931E-F359-4DA2-8224-24CCA128D557}">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A2C5D3F3-66C7-4084-94DE-6C7EC00D22B8}">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FD6CD329-DB5E-42DC-BCC1-AB6ED303C098}">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6ACF0BD6-AB0C-4B7B-A6DA-D3D6C0A3E914}">
            <x14:dataBar minLength="0" maxLength="100" gradient="0">
              <x14:cfvo type="num">
                <xm:f>0</xm:f>
              </x14:cfvo>
              <x14:cfvo type="num">
                <xm:f>100</xm:f>
              </x14:cfvo>
              <x14:negativeFillColor rgb="FFFF0000"/>
              <x14:axisColor rgb="FF000000"/>
            </x14:dataBar>
          </x14:cfRule>
          <x14:cfRule type="dataBar" id="{64C9AFDC-0BEA-4193-B9EF-68D0A14F466D}">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B05BEA5E-58FE-482C-9B99-C93AE0ED4153}">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3C25F9BD-BDA5-4DD9-A6D5-EFEC560D4A9B}">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BE1DFADB-816F-4236-BF32-CE7D95CD03DE}">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EA3FB580-46CC-45CE-8DD9-1817C107C4A9}">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65961E29-D500-4F53-833B-0CF6859BAD01}">
            <x14:dataBar minLength="0" maxLength="100" gradient="0">
              <x14:cfvo type="num">
                <xm:f>0</xm:f>
              </x14:cfvo>
              <x14:cfvo type="num">
                <xm:f>100</xm:f>
              </x14:cfvo>
              <x14:negativeFillColor rgb="FFFF0000"/>
              <x14:axisColor rgb="FF000000"/>
            </x14:dataBar>
          </x14:cfRule>
          <x14:cfRule type="dataBar" id="{86C1B163-885E-43C4-8439-A5E1F6D45EA7}">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87057589-E466-4876-8D6E-8EB16DC7CA95}">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2A5AB0C8-3CEF-4D75-8D93-3A92021FC2BF}">
            <x14:dataBar minLength="0" maxLength="100" gradient="0">
              <x14:cfvo type="num">
                <xm:f>0</xm:f>
              </x14:cfvo>
              <x14:cfvo type="num">
                <xm:f>100</xm:f>
              </x14:cfvo>
              <x14:negativeFillColor rgb="FFFF0000"/>
              <x14:axisColor rgb="FF000000"/>
            </x14:dataBar>
          </x14:cfRule>
          <x14:cfRule type="dataBar" id="{C5F2C569-C8E0-4F7D-97A4-ED1BAB783279}">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C2574809-4735-41D8-996B-31490E4F31E8}">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B46D5524-A1AA-411A-ADD6-D8AE72CCA459}">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98CA086B-A538-4525-97C3-BDF001C5F700}">
            <x14:dataBar minLength="0" maxLength="100" gradient="0">
              <x14:cfvo type="num">
                <xm:f>0</xm:f>
              </x14:cfvo>
              <x14:cfvo type="num">
                <xm:f>100</xm:f>
              </x14:cfvo>
              <x14:negativeFillColor rgb="FFFF0000"/>
              <x14:axisColor rgb="FF000000"/>
            </x14:dataBar>
          </x14:cfRule>
          <x14:cfRule type="dataBar" id="{D916D5FC-1B36-49AF-BC3D-E6F1276128CD}">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9C0B9014-A01F-457D-B6AC-30D8DA5186A0}">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CC065080-F7A6-4A49-ABBB-1B6D41EE6A17}">
            <x14:dataBar minLength="0" maxLength="100">
              <x14:cfvo type="num">
                <xm:f>0</xm:f>
              </x14:cfvo>
              <x14:cfvo type="num">
                <xm:f>"1--"</xm:f>
              </x14:cfvo>
              <x14:negativeFillColor rgb="FFFF0000"/>
              <x14:axisColor rgb="FF000000"/>
            </x14:dataBar>
          </x14:cfRule>
          <x14:cfRule type="dataBar" id="{CFD0F966-4C6C-4D7F-9E7D-6037A9683F12}">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19E8FA06-CCFE-423B-BFCA-FE9403CE6D6A}">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C39E3AAE-A7BD-4406-8FD2-54371514D511}">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905EB0CB-F6F8-4673-8530-7D2BA9C01BF3}">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900DE690-85AF-4FD9-B9D8-AA2BF6D10FD8}">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8915190D-393B-43EF-A704-1D1B8887A5C4}">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34C33C59-248A-4A5D-ACB7-E62BDDDF7CCA}">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CA206FEF-859E-4ECE-BCE7-A1C00FC9DB75}">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9D3C117B-548E-462F-BC63-D81EA8454BB4}">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33F89-9A88-4322-A192-D45902578171}">
  <dimension ref="A1:AH1389"/>
  <sheetViews>
    <sheetView zoomScale="40" zoomScaleNormal="40" workbookViewId="0">
      <selection activeCell="J570" sqref="J570:J572"/>
    </sheetView>
  </sheetViews>
  <sheetFormatPr defaultColWidth="8.54296875" defaultRowHeight="28.5" x14ac:dyDescent="0.35"/>
  <cols>
    <col min="1" max="1" width="77.81640625" style="17" customWidth="1"/>
    <col min="2" max="2" width="33.1796875" style="17" customWidth="1"/>
    <col min="3" max="3" width="12" style="18" hidden="1" customWidth="1"/>
    <col min="4" max="4" width="16.54296875" style="18" hidden="1" customWidth="1"/>
    <col min="5" max="5" width="20.54296875" style="19" hidden="1" customWidth="1"/>
    <col min="6" max="6" width="24.54296875" style="18" hidden="1" customWidth="1"/>
    <col min="7" max="7" width="18.453125" style="18" hidden="1" customWidth="1"/>
    <col min="8" max="8" width="20.54296875" style="18" hidden="1" customWidth="1"/>
    <col min="9" max="9" width="13.1796875" style="21" hidden="1" customWidth="1"/>
    <col min="10" max="10" width="31.81640625" style="38" customWidth="1"/>
    <col min="11" max="12" width="14.54296875" style="21" hidden="1" customWidth="1"/>
    <col min="13" max="17" width="14.54296875" style="18" hidden="1" customWidth="1"/>
    <col min="18" max="18" width="11.81640625" style="18" hidden="1" customWidth="1"/>
    <col min="19" max="19" width="15.81640625" style="18" hidden="1" customWidth="1"/>
    <col min="20" max="20" width="13.54296875" style="23" hidden="1" customWidth="1"/>
    <col min="21" max="21" width="13.54296875" style="18" hidden="1" customWidth="1"/>
    <col min="22" max="22" width="18" style="18" hidden="1" customWidth="1"/>
    <col min="23" max="23" width="13.81640625" style="23" hidden="1" customWidth="1"/>
    <col min="24" max="24" width="14" style="16" customWidth="1"/>
    <col min="25" max="16384" width="8.54296875" style="16"/>
  </cols>
  <sheetData>
    <row r="1" spans="1:33" s="9" customFormat="1" ht="90.65" customHeight="1" x14ac:dyDescent="0.35">
      <c r="A1" s="1" t="s">
        <v>9</v>
      </c>
      <c r="B1" s="1" t="s">
        <v>10</v>
      </c>
      <c r="C1" s="2" t="s">
        <v>11</v>
      </c>
      <c r="D1" s="2" t="s">
        <v>12</v>
      </c>
      <c r="E1" s="3" t="s">
        <v>13</v>
      </c>
      <c r="F1" s="2" t="s">
        <v>14</v>
      </c>
      <c r="G1" s="2" t="s">
        <v>15</v>
      </c>
      <c r="H1" s="2" t="s">
        <v>16</v>
      </c>
      <c r="I1" s="4" t="s">
        <v>17</v>
      </c>
      <c r="J1" s="5" t="s">
        <v>18</v>
      </c>
      <c r="K1" s="6" t="s">
        <v>19</v>
      </c>
      <c r="L1" s="6" t="s">
        <v>20</v>
      </c>
      <c r="M1" s="7" t="s">
        <v>21</v>
      </c>
      <c r="N1" s="7" t="s">
        <v>22</v>
      </c>
      <c r="O1" s="7" t="s">
        <v>23</v>
      </c>
      <c r="P1" s="7" t="s">
        <v>24</v>
      </c>
      <c r="Q1" s="7" t="s">
        <v>25</v>
      </c>
      <c r="R1" s="7" t="s">
        <v>26</v>
      </c>
      <c r="S1" s="7" t="s">
        <v>27</v>
      </c>
      <c r="T1" s="8" t="s">
        <v>28</v>
      </c>
      <c r="U1" s="7" t="s">
        <v>29</v>
      </c>
      <c r="V1" s="7" t="s">
        <v>30</v>
      </c>
      <c r="W1" s="8" t="s">
        <v>31</v>
      </c>
    </row>
    <row r="2" spans="1:33" ht="21" x14ac:dyDescent="0.35">
      <c r="A2" s="10" t="s">
        <v>32</v>
      </c>
      <c r="B2" s="10" t="s">
        <v>33</v>
      </c>
      <c r="C2" s="11" t="s">
        <v>34</v>
      </c>
      <c r="D2" s="11" t="s">
        <v>35</v>
      </c>
      <c r="E2" s="12" t="s">
        <v>36</v>
      </c>
      <c r="F2" s="11" t="s">
        <v>37</v>
      </c>
      <c r="G2" s="13">
        <v>44853</v>
      </c>
      <c r="H2" s="14" t="s">
        <v>38</v>
      </c>
      <c r="I2" s="15">
        <f>N2+0.75*O2+0.5*P2+0.25*Q2</f>
        <v>5.75</v>
      </c>
      <c r="J2" s="185">
        <f>AVERAGE(I2:I4)</f>
        <v>5.833333333333333</v>
      </c>
      <c r="K2" s="186">
        <f>_xlfn.STDEV.S(I2:I4)</f>
        <v>1.1273124382057247</v>
      </c>
      <c r="L2" s="186">
        <f>100*K2/J2</f>
        <v>19.32535608352671</v>
      </c>
      <c r="M2" s="11">
        <f>SUM(N2:Q2)</f>
        <v>9</v>
      </c>
      <c r="N2" s="11">
        <v>1</v>
      </c>
      <c r="O2" s="11">
        <v>4</v>
      </c>
      <c r="P2" s="11">
        <v>3</v>
      </c>
      <c r="Q2" s="11">
        <v>1</v>
      </c>
      <c r="R2" s="11">
        <v>0</v>
      </c>
      <c r="S2" s="11">
        <v>3</v>
      </c>
      <c r="T2" s="187">
        <f>AVERAGE(S2:S4)</f>
        <v>2.3333333333333335</v>
      </c>
      <c r="U2" s="11" t="s">
        <v>39</v>
      </c>
      <c r="V2" s="11">
        <v>19</v>
      </c>
      <c r="W2" s="187">
        <f>AVERAGE(V2:V4)</f>
        <v>15</v>
      </c>
    </row>
    <row r="3" spans="1:33" ht="21" x14ac:dyDescent="0.35">
      <c r="A3" s="10" t="s">
        <v>32</v>
      </c>
      <c r="B3" s="10" t="s">
        <v>33</v>
      </c>
      <c r="C3" s="11" t="s">
        <v>34</v>
      </c>
      <c r="D3" s="11" t="s">
        <v>35</v>
      </c>
      <c r="E3" s="12" t="s">
        <v>36</v>
      </c>
      <c r="F3" s="11" t="s">
        <v>40</v>
      </c>
      <c r="G3" s="13">
        <v>43875</v>
      </c>
      <c r="H3" s="14" t="s">
        <v>41</v>
      </c>
      <c r="I3" s="15">
        <f>N3+0.75*O3+0.5*P3+0.25*Q3</f>
        <v>7</v>
      </c>
      <c r="J3" s="185"/>
      <c r="K3" s="186"/>
      <c r="L3" s="186"/>
      <c r="M3" s="11">
        <f>SUM(N3:Q3)</f>
        <v>10</v>
      </c>
      <c r="N3" s="11">
        <v>2</v>
      </c>
      <c r="O3" s="11">
        <v>5</v>
      </c>
      <c r="P3" s="11">
        <v>2</v>
      </c>
      <c r="Q3" s="11">
        <v>1</v>
      </c>
      <c r="R3" s="11">
        <v>0</v>
      </c>
      <c r="S3" s="11">
        <v>2</v>
      </c>
      <c r="T3" s="187"/>
      <c r="U3" s="11" t="s">
        <v>39</v>
      </c>
      <c r="V3" s="11">
        <v>20</v>
      </c>
      <c r="W3" s="187"/>
    </row>
    <row r="4" spans="1:33" ht="21" x14ac:dyDescent="0.35">
      <c r="A4" s="10" t="s">
        <v>32</v>
      </c>
      <c r="B4" s="10" t="s">
        <v>33</v>
      </c>
      <c r="C4" s="11" t="s">
        <v>34</v>
      </c>
      <c r="D4" s="11" t="s">
        <v>35</v>
      </c>
      <c r="E4" s="12">
        <v>119.38</v>
      </c>
      <c r="F4" s="11" t="s">
        <v>42</v>
      </c>
      <c r="G4" s="13">
        <v>43881</v>
      </c>
      <c r="H4" s="14" t="s">
        <v>43</v>
      </c>
      <c r="I4" s="15">
        <f>N4+0.75*O4+0.5*P4+0.25*Q4</f>
        <v>4.75</v>
      </c>
      <c r="J4" s="185"/>
      <c r="K4" s="186"/>
      <c r="L4" s="186"/>
      <c r="M4" s="11">
        <f>SUM(N4:Q4)</f>
        <v>7</v>
      </c>
      <c r="N4" s="11">
        <v>1</v>
      </c>
      <c r="O4" s="11">
        <v>4</v>
      </c>
      <c r="P4" s="11">
        <v>1</v>
      </c>
      <c r="Q4" s="11">
        <v>1</v>
      </c>
      <c r="R4" s="11">
        <v>0</v>
      </c>
      <c r="S4" s="11">
        <v>2</v>
      </c>
      <c r="T4" s="187"/>
      <c r="U4" s="11" t="s">
        <v>39</v>
      </c>
      <c r="V4" s="11">
        <v>6</v>
      </c>
      <c r="W4" s="187"/>
    </row>
    <row r="5" spans="1:33" ht="21" x14ac:dyDescent="0.35">
      <c r="A5" s="17" t="s">
        <v>44</v>
      </c>
      <c r="B5" s="17" t="s">
        <v>45</v>
      </c>
      <c r="C5" s="18" t="s">
        <v>34</v>
      </c>
      <c r="D5" s="18" t="s">
        <v>35</v>
      </c>
      <c r="E5" s="19" t="s">
        <v>46</v>
      </c>
      <c r="F5" s="18" t="s">
        <v>37</v>
      </c>
      <c r="G5" s="20">
        <v>44863</v>
      </c>
      <c r="H5" s="18" t="s">
        <v>47</v>
      </c>
      <c r="I5" s="21">
        <f t="shared" ref="I5:I68" si="0">N5+0.75*O5+0.5*P5+0.25*Q5</f>
        <v>3</v>
      </c>
      <c r="J5" s="182">
        <f>AVERAGE(I5:I10)</f>
        <v>2.4166666666666665</v>
      </c>
      <c r="K5" s="183">
        <f>_xlfn.STDEV.S(I5:I10)</f>
        <v>1.3570801990548191</v>
      </c>
      <c r="L5" s="183">
        <f>100*K5/J5</f>
        <v>56.155042719509758</v>
      </c>
      <c r="M5" s="18">
        <f t="shared" ref="M5:M68" si="1">SUM(N5:Q5)</f>
        <v>4</v>
      </c>
      <c r="N5" s="18">
        <v>2</v>
      </c>
      <c r="O5" s="18">
        <v>0</v>
      </c>
      <c r="P5" s="18">
        <v>2</v>
      </c>
      <c r="Q5" s="18">
        <v>0</v>
      </c>
      <c r="R5" s="18">
        <v>0</v>
      </c>
      <c r="S5" s="18">
        <v>3</v>
      </c>
      <c r="T5" s="184">
        <f>AVERAGE(S5:S10)</f>
        <v>2.3333333333333335</v>
      </c>
      <c r="U5" s="18" t="s">
        <v>39</v>
      </c>
      <c r="V5" s="18">
        <v>20</v>
      </c>
      <c r="W5" s="184">
        <f>AVERAGE(V5:V10)</f>
        <v>15.4</v>
      </c>
    </row>
    <row r="6" spans="1:33" ht="21" x14ac:dyDescent="0.35">
      <c r="A6" s="17" t="s">
        <v>44</v>
      </c>
      <c r="B6" s="17" t="s">
        <v>45</v>
      </c>
      <c r="C6" s="18" t="s">
        <v>34</v>
      </c>
      <c r="D6" s="18" t="s">
        <v>35</v>
      </c>
      <c r="E6" s="19" t="s">
        <v>46</v>
      </c>
      <c r="F6" s="18" t="s">
        <v>48</v>
      </c>
      <c r="G6" s="20">
        <v>44928</v>
      </c>
      <c r="H6" s="18" t="s">
        <v>49</v>
      </c>
      <c r="I6" s="21">
        <f t="shared" si="0"/>
        <v>2</v>
      </c>
      <c r="J6" s="182"/>
      <c r="K6" s="183"/>
      <c r="L6" s="183"/>
      <c r="M6" s="18">
        <f t="shared" si="1"/>
        <v>3</v>
      </c>
      <c r="N6" s="18">
        <v>1</v>
      </c>
      <c r="O6" s="18">
        <v>0</v>
      </c>
      <c r="P6" s="18">
        <v>2</v>
      </c>
      <c r="Q6" s="18">
        <v>0</v>
      </c>
      <c r="R6" s="18">
        <v>0</v>
      </c>
      <c r="S6" s="18">
        <v>3</v>
      </c>
      <c r="T6" s="184"/>
      <c r="U6" s="18" t="s">
        <v>39</v>
      </c>
      <c r="V6" s="18">
        <v>20</v>
      </c>
      <c r="W6" s="184"/>
    </row>
    <row r="7" spans="1:33" ht="21" x14ac:dyDescent="0.35">
      <c r="A7" s="17" t="s">
        <v>44</v>
      </c>
      <c r="B7" s="17" t="s">
        <v>45</v>
      </c>
      <c r="C7" s="18" t="s">
        <v>34</v>
      </c>
      <c r="D7" s="18" t="s">
        <v>35</v>
      </c>
      <c r="E7" s="19" t="s">
        <v>46</v>
      </c>
      <c r="F7" s="24" t="s">
        <v>50</v>
      </c>
      <c r="G7" s="20">
        <v>44491</v>
      </c>
      <c r="H7" s="18" t="s">
        <v>51</v>
      </c>
      <c r="I7" s="21">
        <f t="shared" si="0"/>
        <v>2.5</v>
      </c>
      <c r="J7" s="182"/>
      <c r="K7" s="183"/>
      <c r="L7" s="183"/>
      <c r="M7" s="18">
        <f t="shared" si="1"/>
        <v>3</v>
      </c>
      <c r="N7" s="18">
        <v>2</v>
      </c>
      <c r="O7" s="18">
        <v>0</v>
      </c>
      <c r="P7" s="18">
        <v>1</v>
      </c>
      <c r="Q7" s="18">
        <v>0</v>
      </c>
      <c r="R7" s="18">
        <v>0</v>
      </c>
      <c r="S7" s="18">
        <v>2</v>
      </c>
      <c r="T7" s="184"/>
      <c r="U7" s="18" t="s">
        <v>39</v>
      </c>
      <c r="V7" s="18">
        <v>16</v>
      </c>
      <c r="W7" s="184"/>
    </row>
    <row r="8" spans="1:33" ht="21" customHeight="1" x14ac:dyDescent="0.35">
      <c r="A8" s="17" t="s">
        <v>44</v>
      </c>
      <c r="B8" s="17" t="s">
        <v>45</v>
      </c>
      <c r="C8" s="18" t="s">
        <v>34</v>
      </c>
      <c r="D8" s="18" t="s">
        <v>35</v>
      </c>
      <c r="E8" s="19" t="s">
        <v>46</v>
      </c>
      <c r="F8" s="18" t="s">
        <v>52</v>
      </c>
      <c r="G8" s="20">
        <v>44595</v>
      </c>
      <c r="H8" s="42" t="s">
        <v>53</v>
      </c>
      <c r="I8" s="21">
        <f t="shared" si="0"/>
        <v>4</v>
      </c>
      <c r="J8" s="182"/>
      <c r="K8" s="183"/>
      <c r="L8" s="183"/>
      <c r="M8" s="18">
        <f t="shared" si="1"/>
        <v>5</v>
      </c>
      <c r="N8" s="18">
        <v>3</v>
      </c>
      <c r="O8" s="18">
        <v>0</v>
      </c>
      <c r="P8" s="18">
        <v>2</v>
      </c>
      <c r="Q8" s="18">
        <v>0</v>
      </c>
      <c r="R8" s="18">
        <v>0</v>
      </c>
      <c r="S8" s="18">
        <v>3</v>
      </c>
      <c r="T8" s="184"/>
      <c r="U8" s="18" t="s">
        <v>39</v>
      </c>
      <c r="V8" s="18">
        <v>21</v>
      </c>
      <c r="W8" s="184"/>
      <c r="Y8" s="25"/>
    </row>
    <row r="9" spans="1:33" ht="21" x14ac:dyDescent="0.35">
      <c r="A9" s="17" t="s">
        <v>44</v>
      </c>
      <c r="B9" s="17" t="s">
        <v>45</v>
      </c>
      <c r="C9" s="18" t="s">
        <v>34</v>
      </c>
      <c r="D9" s="18" t="s">
        <v>35</v>
      </c>
      <c r="E9" s="19" t="s">
        <v>46</v>
      </c>
      <c r="F9" s="24" t="s">
        <v>54</v>
      </c>
      <c r="G9" s="20">
        <v>44249</v>
      </c>
      <c r="H9" s="42" t="s">
        <v>55</v>
      </c>
      <c r="I9" s="21">
        <f t="shared" si="0"/>
        <v>0</v>
      </c>
      <c r="J9" s="182"/>
      <c r="K9" s="183"/>
      <c r="L9" s="183"/>
      <c r="M9" s="18">
        <f t="shared" si="1"/>
        <v>0</v>
      </c>
      <c r="N9" s="18">
        <v>0</v>
      </c>
      <c r="O9" s="18">
        <v>0</v>
      </c>
      <c r="P9" s="18">
        <v>0</v>
      </c>
      <c r="Q9" s="18">
        <v>0</v>
      </c>
      <c r="R9" s="18">
        <v>0</v>
      </c>
      <c r="S9" s="18">
        <v>0</v>
      </c>
      <c r="T9" s="184"/>
      <c r="U9" s="18" t="s">
        <v>56</v>
      </c>
      <c r="V9" s="18">
        <v>0</v>
      </c>
      <c r="W9" s="184"/>
    </row>
    <row r="10" spans="1:33" ht="21" x14ac:dyDescent="0.35">
      <c r="A10" s="17" t="s">
        <v>44</v>
      </c>
      <c r="B10" s="17" t="s">
        <v>45</v>
      </c>
      <c r="C10" s="18" t="s">
        <v>34</v>
      </c>
      <c r="D10" s="18" t="s">
        <v>35</v>
      </c>
      <c r="E10" s="19" t="s">
        <v>46</v>
      </c>
      <c r="F10" s="18" t="s">
        <v>57</v>
      </c>
      <c r="G10" s="20">
        <v>44796</v>
      </c>
      <c r="H10" s="18" t="s">
        <v>58</v>
      </c>
      <c r="I10" s="21">
        <f t="shared" si="0"/>
        <v>3</v>
      </c>
      <c r="J10" s="182"/>
      <c r="K10" s="183"/>
      <c r="L10" s="183"/>
      <c r="M10" s="18">
        <f t="shared" si="1"/>
        <v>4</v>
      </c>
      <c r="N10" s="18">
        <v>2</v>
      </c>
      <c r="O10" s="18">
        <v>0</v>
      </c>
      <c r="P10" s="18">
        <v>2</v>
      </c>
      <c r="Q10" s="18">
        <v>0</v>
      </c>
      <c r="R10" s="18">
        <v>0</v>
      </c>
      <c r="S10" s="18">
        <v>3</v>
      </c>
      <c r="T10" s="184"/>
      <c r="U10" s="18" t="s">
        <v>39</v>
      </c>
      <c r="W10" s="184"/>
    </row>
    <row r="11" spans="1:33" ht="21" x14ac:dyDescent="0.35">
      <c r="A11" s="17" t="s">
        <v>59</v>
      </c>
      <c r="B11" s="17" t="s">
        <v>60</v>
      </c>
      <c r="C11" s="18" t="s">
        <v>34</v>
      </c>
      <c r="D11" s="18" t="s">
        <v>61</v>
      </c>
      <c r="E11" s="19" t="s">
        <v>62</v>
      </c>
      <c r="F11" s="24" t="s">
        <v>37</v>
      </c>
      <c r="G11" s="20">
        <v>44256</v>
      </c>
      <c r="H11" s="18" t="s">
        <v>63</v>
      </c>
      <c r="I11" s="21">
        <f t="shared" si="0"/>
        <v>0</v>
      </c>
      <c r="J11" s="182">
        <f>AVERAGE(I11:I15)</f>
        <v>0</v>
      </c>
      <c r="K11" s="183">
        <f>_xlfn.STDEV.S(I11:I15)</f>
        <v>0</v>
      </c>
      <c r="L11" s="183">
        <v>0</v>
      </c>
      <c r="M11" s="18">
        <f t="shared" si="1"/>
        <v>0</v>
      </c>
      <c r="N11" s="18">
        <v>0</v>
      </c>
      <c r="O11" s="18">
        <v>0</v>
      </c>
      <c r="P11" s="18">
        <v>0</v>
      </c>
      <c r="Q11" s="18">
        <v>0</v>
      </c>
      <c r="R11" s="18">
        <v>0</v>
      </c>
      <c r="S11" s="18">
        <v>0</v>
      </c>
      <c r="T11" s="184">
        <f>AVERAGE(S11:S15)</f>
        <v>0</v>
      </c>
      <c r="U11" s="18" t="s">
        <v>56</v>
      </c>
      <c r="V11" s="18">
        <v>0</v>
      </c>
      <c r="W11" s="184">
        <f>AVERAGE(V11:V15)</f>
        <v>0</v>
      </c>
    </row>
    <row r="12" spans="1:33" ht="21" x14ac:dyDescent="0.35">
      <c r="A12" s="17" t="s">
        <v>59</v>
      </c>
      <c r="B12" s="17" t="s">
        <v>60</v>
      </c>
      <c r="C12" s="18" t="s">
        <v>34</v>
      </c>
      <c r="D12" s="18" t="s">
        <v>61</v>
      </c>
      <c r="E12" s="19" t="s">
        <v>62</v>
      </c>
      <c r="F12" s="24" t="s">
        <v>40</v>
      </c>
      <c r="G12" s="20">
        <v>43875</v>
      </c>
      <c r="H12" s="18" t="s">
        <v>64</v>
      </c>
      <c r="I12" s="21">
        <f t="shared" si="0"/>
        <v>0</v>
      </c>
      <c r="J12" s="182"/>
      <c r="K12" s="183"/>
      <c r="L12" s="183"/>
      <c r="M12" s="18">
        <f t="shared" si="1"/>
        <v>0</v>
      </c>
      <c r="N12" s="18">
        <v>0</v>
      </c>
      <c r="O12" s="18">
        <v>0</v>
      </c>
      <c r="P12" s="18">
        <v>0</v>
      </c>
      <c r="Q12" s="18">
        <v>0</v>
      </c>
      <c r="R12" s="18">
        <v>0</v>
      </c>
      <c r="S12" s="18">
        <v>0</v>
      </c>
      <c r="T12" s="184"/>
      <c r="U12" s="18" t="s">
        <v>56</v>
      </c>
      <c r="V12" s="18">
        <v>0</v>
      </c>
      <c r="W12" s="184"/>
    </row>
    <row r="13" spans="1:33" ht="21" x14ac:dyDescent="0.35">
      <c r="A13" s="17" t="s">
        <v>59</v>
      </c>
      <c r="B13" s="17" t="s">
        <v>60</v>
      </c>
      <c r="C13" s="18" t="s">
        <v>34</v>
      </c>
      <c r="D13" s="18" t="s">
        <v>61</v>
      </c>
      <c r="E13" s="19" t="s">
        <v>62</v>
      </c>
      <c r="F13" s="24" t="s">
        <v>37</v>
      </c>
      <c r="G13" s="20">
        <v>44256</v>
      </c>
      <c r="H13" s="18" t="s">
        <v>65</v>
      </c>
      <c r="I13" s="21">
        <f t="shared" si="0"/>
        <v>0</v>
      </c>
      <c r="J13" s="182"/>
      <c r="K13" s="183"/>
      <c r="L13" s="183"/>
      <c r="M13" s="18">
        <f t="shared" si="1"/>
        <v>0</v>
      </c>
      <c r="N13" s="18">
        <v>0</v>
      </c>
      <c r="O13" s="18">
        <v>0</v>
      </c>
      <c r="P13" s="18">
        <v>0</v>
      </c>
      <c r="Q13" s="18">
        <v>0</v>
      </c>
      <c r="R13" s="18">
        <v>0</v>
      </c>
      <c r="S13" s="18">
        <v>0</v>
      </c>
      <c r="T13" s="184"/>
      <c r="U13" s="18" t="s">
        <v>56</v>
      </c>
      <c r="V13" s="18">
        <v>0</v>
      </c>
      <c r="W13" s="184"/>
      <c r="Y13" s="26" t="s">
        <v>66</v>
      </c>
      <c r="AG13" s="27" t="s">
        <v>67</v>
      </c>
    </row>
    <row r="14" spans="1:33" ht="21" x14ac:dyDescent="0.35">
      <c r="A14" s="17" t="s">
        <v>59</v>
      </c>
      <c r="B14" s="17" t="s">
        <v>60</v>
      </c>
      <c r="C14" s="18" t="s">
        <v>34</v>
      </c>
      <c r="D14" s="18" t="s">
        <v>61</v>
      </c>
      <c r="E14" s="19" t="s">
        <v>62</v>
      </c>
      <c r="F14" s="24" t="s">
        <v>40</v>
      </c>
      <c r="G14" s="20">
        <v>43875</v>
      </c>
      <c r="H14" s="18" t="s">
        <v>68</v>
      </c>
      <c r="I14" s="21">
        <f t="shared" si="0"/>
        <v>0</v>
      </c>
      <c r="J14" s="182"/>
      <c r="K14" s="183"/>
      <c r="L14" s="183"/>
      <c r="M14" s="18">
        <f t="shared" si="1"/>
        <v>0</v>
      </c>
      <c r="N14" s="18">
        <v>0</v>
      </c>
      <c r="O14" s="18">
        <v>0</v>
      </c>
      <c r="P14" s="18">
        <v>0</v>
      </c>
      <c r="Q14" s="18">
        <v>0</v>
      </c>
      <c r="R14" s="18">
        <v>0</v>
      </c>
      <c r="S14" s="18">
        <v>0</v>
      </c>
      <c r="T14" s="184"/>
      <c r="U14" s="18" t="s">
        <v>56</v>
      </c>
      <c r="V14" s="18">
        <v>0</v>
      </c>
      <c r="W14" s="184"/>
    </row>
    <row r="15" spans="1:33" ht="21" x14ac:dyDescent="0.35">
      <c r="A15" s="17" t="s">
        <v>59</v>
      </c>
      <c r="B15" s="17" t="s">
        <v>60</v>
      </c>
      <c r="C15" s="18" t="s">
        <v>34</v>
      </c>
      <c r="D15" s="18" t="s">
        <v>61</v>
      </c>
      <c r="E15" s="19" t="s">
        <v>62</v>
      </c>
      <c r="F15" s="24" t="s">
        <v>69</v>
      </c>
      <c r="G15" s="20">
        <v>44231</v>
      </c>
      <c r="H15" s="18" t="s">
        <v>70</v>
      </c>
      <c r="I15" s="21">
        <f t="shared" si="0"/>
        <v>0</v>
      </c>
      <c r="J15" s="182"/>
      <c r="K15" s="183"/>
      <c r="L15" s="183"/>
      <c r="M15" s="18">
        <f t="shared" si="1"/>
        <v>0</v>
      </c>
      <c r="N15" s="18">
        <v>0</v>
      </c>
      <c r="O15" s="18">
        <v>0</v>
      </c>
      <c r="P15" s="18">
        <v>0</v>
      </c>
      <c r="Q15" s="18">
        <v>0</v>
      </c>
      <c r="R15" s="18">
        <v>0</v>
      </c>
      <c r="S15" s="18">
        <v>0</v>
      </c>
      <c r="T15" s="184"/>
      <c r="U15" s="18" t="s">
        <v>56</v>
      </c>
      <c r="V15" s="18">
        <v>0</v>
      </c>
      <c r="W15" s="184"/>
    </row>
    <row r="16" spans="1:33" ht="21" x14ac:dyDescent="0.35">
      <c r="A16" s="17" t="s">
        <v>71</v>
      </c>
      <c r="B16" s="17" t="s">
        <v>72</v>
      </c>
      <c r="C16" s="18" t="s">
        <v>34</v>
      </c>
      <c r="D16" s="18" t="s">
        <v>35</v>
      </c>
      <c r="E16" s="19" t="s">
        <v>73</v>
      </c>
      <c r="F16" s="18" t="s">
        <v>37</v>
      </c>
      <c r="G16" s="20">
        <v>44853</v>
      </c>
      <c r="H16" s="18" t="s">
        <v>74</v>
      </c>
      <c r="I16" s="21">
        <f t="shared" si="0"/>
        <v>0</v>
      </c>
      <c r="J16" s="182">
        <f>AVERAGE(I16:I20)</f>
        <v>0.45</v>
      </c>
      <c r="K16" s="183">
        <f>_xlfn.STDEV.S(I16:I20)</f>
        <v>0.67082039324993692</v>
      </c>
      <c r="L16" s="183">
        <f>100*K16/J16</f>
        <v>149.07119849998597</v>
      </c>
      <c r="M16" s="18">
        <f t="shared" si="1"/>
        <v>0</v>
      </c>
      <c r="N16" s="18">
        <v>0</v>
      </c>
      <c r="O16" s="18">
        <v>0</v>
      </c>
      <c r="P16" s="18">
        <v>0</v>
      </c>
      <c r="Q16" s="18">
        <v>0</v>
      </c>
      <c r="R16" s="18">
        <v>0</v>
      </c>
      <c r="S16" s="18">
        <v>0</v>
      </c>
      <c r="T16" s="184">
        <f>AVERAGE(S16:S20)</f>
        <v>0.4</v>
      </c>
      <c r="U16" s="18" t="s">
        <v>56</v>
      </c>
      <c r="V16" s="18">
        <v>0</v>
      </c>
      <c r="W16" s="184">
        <f>AVERAGE(V16:V20)</f>
        <v>4.5999999999999996</v>
      </c>
    </row>
    <row r="17" spans="1:23" ht="21" x14ac:dyDescent="0.35">
      <c r="A17" s="17" t="s">
        <v>71</v>
      </c>
      <c r="B17" s="17" t="s">
        <v>72</v>
      </c>
      <c r="C17" s="18" t="s">
        <v>34</v>
      </c>
      <c r="D17" s="18" t="s">
        <v>35</v>
      </c>
      <c r="E17" s="19" t="s">
        <v>73</v>
      </c>
      <c r="F17" s="18" t="s">
        <v>40</v>
      </c>
      <c r="G17" s="20">
        <v>44631</v>
      </c>
      <c r="H17" s="18" t="s">
        <v>75</v>
      </c>
      <c r="I17" s="21">
        <f t="shared" si="0"/>
        <v>0.75</v>
      </c>
      <c r="J17" s="182"/>
      <c r="K17" s="183"/>
      <c r="L17" s="183"/>
      <c r="M17" s="18">
        <f t="shared" si="1"/>
        <v>1</v>
      </c>
      <c r="N17" s="18">
        <v>0</v>
      </c>
      <c r="O17" s="18">
        <v>1</v>
      </c>
      <c r="P17" s="18">
        <v>0</v>
      </c>
      <c r="Q17" s="18">
        <v>0</v>
      </c>
      <c r="R17" s="18">
        <v>0</v>
      </c>
      <c r="S17" s="18">
        <v>1</v>
      </c>
      <c r="T17" s="184"/>
      <c r="U17" s="18" t="s">
        <v>76</v>
      </c>
      <c r="V17" s="18">
        <v>16</v>
      </c>
      <c r="W17" s="184"/>
    </row>
    <row r="18" spans="1:23" ht="21" x14ac:dyDescent="0.35">
      <c r="A18" s="17" t="s">
        <v>71</v>
      </c>
      <c r="B18" s="17" t="s">
        <v>72</v>
      </c>
      <c r="C18" s="18" t="s">
        <v>34</v>
      </c>
      <c r="D18" s="18" t="s">
        <v>35</v>
      </c>
      <c r="E18" s="19" t="s">
        <v>73</v>
      </c>
      <c r="F18" s="18" t="s">
        <v>77</v>
      </c>
      <c r="G18" s="20">
        <v>44033</v>
      </c>
      <c r="H18" s="28" t="s">
        <v>78</v>
      </c>
      <c r="I18" s="21">
        <f t="shared" si="0"/>
        <v>0</v>
      </c>
      <c r="J18" s="182"/>
      <c r="K18" s="183"/>
      <c r="L18" s="183"/>
      <c r="M18" s="18">
        <f t="shared" si="1"/>
        <v>0</v>
      </c>
      <c r="N18" s="18">
        <v>0</v>
      </c>
      <c r="O18" s="18">
        <v>0</v>
      </c>
      <c r="P18" s="18">
        <v>0</v>
      </c>
      <c r="Q18" s="18">
        <v>0</v>
      </c>
      <c r="R18" s="18">
        <v>0</v>
      </c>
      <c r="S18" s="18">
        <v>0</v>
      </c>
      <c r="T18" s="184"/>
      <c r="U18" s="29" t="s">
        <v>56</v>
      </c>
      <c r="V18" s="18">
        <v>0</v>
      </c>
      <c r="W18" s="184"/>
    </row>
    <row r="19" spans="1:23" ht="21" x14ac:dyDescent="0.35">
      <c r="A19" s="17" t="s">
        <v>71</v>
      </c>
      <c r="B19" s="17" t="s">
        <v>72</v>
      </c>
      <c r="C19" s="18" t="s">
        <v>34</v>
      </c>
      <c r="D19" s="18" t="s">
        <v>35</v>
      </c>
      <c r="E19" s="19" t="s">
        <v>73</v>
      </c>
      <c r="F19" s="18" t="s">
        <v>48</v>
      </c>
      <c r="G19" s="20">
        <v>44928</v>
      </c>
      <c r="H19" s="18" t="s">
        <v>79</v>
      </c>
      <c r="I19" s="21">
        <f t="shared" si="0"/>
        <v>1.5</v>
      </c>
      <c r="J19" s="182"/>
      <c r="K19" s="183"/>
      <c r="L19" s="183"/>
      <c r="M19" s="18">
        <f t="shared" si="1"/>
        <v>2</v>
      </c>
      <c r="N19" s="18">
        <v>0</v>
      </c>
      <c r="O19" s="18">
        <v>2</v>
      </c>
      <c r="P19" s="18">
        <v>0</v>
      </c>
      <c r="Q19" s="18">
        <v>0</v>
      </c>
      <c r="R19" s="18">
        <v>0</v>
      </c>
      <c r="S19" s="18">
        <v>1</v>
      </c>
      <c r="T19" s="184"/>
      <c r="U19" s="18" t="s">
        <v>76</v>
      </c>
      <c r="V19" s="18">
        <v>7</v>
      </c>
      <c r="W19" s="184"/>
    </row>
    <row r="20" spans="1:23" ht="21" x14ac:dyDescent="0.35">
      <c r="A20" s="17" t="s">
        <v>71</v>
      </c>
      <c r="B20" s="17" t="s">
        <v>72</v>
      </c>
      <c r="C20" s="18" t="s">
        <v>34</v>
      </c>
      <c r="D20" s="18" t="s">
        <v>35</v>
      </c>
      <c r="E20" s="19" t="s">
        <v>73</v>
      </c>
      <c r="F20" s="24" t="s">
        <v>80</v>
      </c>
      <c r="G20" s="20">
        <v>43875</v>
      </c>
      <c r="H20" s="18" t="s">
        <v>81</v>
      </c>
      <c r="I20" s="21">
        <f t="shared" si="0"/>
        <v>0</v>
      </c>
      <c r="J20" s="182"/>
      <c r="K20" s="183"/>
      <c r="L20" s="183"/>
      <c r="M20" s="18">
        <f t="shared" si="1"/>
        <v>0</v>
      </c>
      <c r="N20" s="18">
        <v>0</v>
      </c>
      <c r="O20" s="18">
        <v>0</v>
      </c>
      <c r="P20" s="18">
        <v>0</v>
      </c>
      <c r="Q20" s="18">
        <v>0</v>
      </c>
      <c r="R20" s="18">
        <v>0</v>
      </c>
      <c r="S20" s="18">
        <v>0</v>
      </c>
      <c r="T20" s="184"/>
      <c r="U20" s="18" t="s">
        <v>56</v>
      </c>
      <c r="V20" s="18">
        <v>0</v>
      </c>
      <c r="W20" s="184"/>
    </row>
    <row r="21" spans="1:23" ht="21" x14ac:dyDescent="0.35">
      <c r="A21" s="17" t="s">
        <v>82</v>
      </c>
      <c r="B21" s="17" t="s">
        <v>83</v>
      </c>
      <c r="C21" s="18" t="s">
        <v>84</v>
      </c>
      <c r="D21" s="18" t="s">
        <v>61</v>
      </c>
      <c r="E21" s="19" t="s">
        <v>85</v>
      </c>
      <c r="F21" s="18" t="s">
        <v>37</v>
      </c>
      <c r="G21" s="20">
        <v>44525</v>
      </c>
      <c r="H21" s="18" t="s">
        <v>86</v>
      </c>
      <c r="I21" s="21">
        <f t="shared" si="0"/>
        <v>1</v>
      </c>
      <c r="J21" s="182">
        <f>AVERAGE(I21:I25)</f>
        <v>1.1499999999999999</v>
      </c>
      <c r="K21" s="183">
        <f>_xlfn.STDEV.S(I21:I25)</f>
        <v>0.33541019662496852</v>
      </c>
      <c r="L21" s="183">
        <f>100*K21/J21</f>
        <v>29.166104054345091</v>
      </c>
      <c r="M21" s="18">
        <f t="shared" si="1"/>
        <v>2</v>
      </c>
      <c r="N21" s="18">
        <v>0</v>
      </c>
      <c r="O21" s="18">
        <v>1</v>
      </c>
      <c r="P21" s="18">
        <v>0</v>
      </c>
      <c r="Q21" s="18">
        <v>1</v>
      </c>
      <c r="R21" s="18">
        <v>0</v>
      </c>
      <c r="S21" s="18">
        <v>1</v>
      </c>
      <c r="T21" s="184">
        <f>AVERAGE(S21:S25)</f>
        <v>1</v>
      </c>
      <c r="U21" s="18" t="s">
        <v>76</v>
      </c>
      <c r="V21" s="18">
        <v>7</v>
      </c>
      <c r="W21" s="184">
        <f>AVERAGE(V21:V25)</f>
        <v>7</v>
      </c>
    </row>
    <row r="22" spans="1:23" ht="21" x14ac:dyDescent="0.35">
      <c r="A22" s="17" t="s">
        <v>82</v>
      </c>
      <c r="B22" s="17" t="s">
        <v>83</v>
      </c>
      <c r="C22" s="18" t="s">
        <v>84</v>
      </c>
      <c r="D22" s="18" t="s">
        <v>61</v>
      </c>
      <c r="E22" s="19" t="s">
        <v>85</v>
      </c>
      <c r="F22" s="18" t="s">
        <v>57</v>
      </c>
      <c r="G22" s="20">
        <v>43927</v>
      </c>
      <c r="H22" s="18" t="s">
        <v>87</v>
      </c>
      <c r="I22" s="21">
        <f t="shared" si="0"/>
        <v>1.75</v>
      </c>
      <c r="J22" s="182"/>
      <c r="K22" s="183"/>
      <c r="L22" s="183"/>
      <c r="M22" s="18">
        <f t="shared" si="1"/>
        <v>3</v>
      </c>
      <c r="N22" s="18">
        <v>0</v>
      </c>
      <c r="O22" s="18">
        <v>2</v>
      </c>
      <c r="P22" s="18">
        <v>0</v>
      </c>
      <c r="Q22" s="18">
        <v>1</v>
      </c>
      <c r="R22" s="18">
        <v>0</v>
      </c>
      <c r="S22" s="18">
        <v>1</v>
      </c>
      <c r="T22" s="184"/>
      <c r="U22" s="18" t="s">
        <v>76</v>
      </c>
      <c r="V22" s="30"/>
      <c r="W22" s="184"/>
    </row>
    <row r="23" spans="1:23" ht="21" x14ac:dyDescent="0.35">
      <c r="A23" s="17" t="s">
        <v>82</v>
      </c>
      <c r="B23" s="17" t="s">
        <v>83</v>
      </c>
      <c r="C23" s="18" t="s">
        <v>84</v>
      </c>
      <c r="D23" s="18" t="s">
        <v>61</v>
      </c>
      <c r="E23" s="19" t="s">
        <v>85</v>
      </c>
      <c r="F23" s="18" t="s">
        <v>40</v>
      </c>
      <c r="G23" s="20">
        <v>44665</v>
      </c>
      <c r="H23" s="18" t="s">
        <v>88</v>
      </c>
      <c r="I23" s="21">
        <f t="shared" si="0"/>
        <v>1</v>
      </c>
      <c r="J23" s="182"/>
      <c r="K23" s="183"/>
      <c r="L23" s="183"/>
      <c r="M23" s="18">
        <f t="shared" si="1"/>
        <v>2</v>
      </c>
      <c r="N23" s="18">
        <v>0</v>
      </c>
      <c r="O23" s="18">
        <v>1</v>
      </c>
      <c r="P23" s="18">
        <v>0</v>
      </c>
      <c r="Q23" s="18">
        <v>1</v>
      </c>
      <c r="R23" s="18">
        <v>0</v>
      </c>
      <c r="S23" s="18">
        <v>1</v>
      </c>
      <c r="T23" s="184"/>
      <c r="U23" s="18" t="s">
        <v>76</v>
      </c>
      <c r="V23" s="18">
        <v>8</v>
      </c>
      <c r="W23" s="184"/>
    </row>
    <row r="24" spans="1:23" ht="21" x14ac:dyDescent="0.35">
      <c r="A24" s="17" t="s">
        <v>82</v>
      </c>
      <c r="B24" s="17" t="s">
        <v>83</v>
      </c>
      <c r="C24" s="18" t="s">
        <v>84</v>
      </c>
      <c r="D24" s="18" t="s">
        <v>61</v>
      </c>
      <c r="E24" s="19" t="s">
        <v>85</v>
      </c>
      <c r="F24" s="18" t="s">
        <v>77</v>
      </c>
      <c r="G24" s="20">
        <v>43874</v>
      </c>
      <c r="H24" s="18" t="s">
        <v>89</v>
      </c>
      <c r="I24" s="21">
        <f t="shared" si="0"/>
        <v>1</v>
      </c>
      <c r="J24" s="182"/>
      <c r="K24" s="183"/>
      <c r="L24" s="183"/>
      <c r="M24" s="18">
        <f t="shared" si="1"/>
        <v>2</v>
      </c>
      <c r="N24" s="18">
        <v>0</v>
      </c>
      <c r="O24" s="18">
        <v>1</v>
      </c>
      <c r="P24" s="18">
        <v>0</v>
      </c>
      <c r="Q24" s="18">
        <v>1</v>
      </c>
      <c r="R24" s="18">
        <v>0</v>
      </c>
      <c r="S24" s="18">
        <v>1</v>
      </c>
      <c r="T24" s="184"/>
      <c r="U24" s="18" t="s">
        <v>76</v>
      </c>
      <c r="V24" s="18">
        <v>6</v>
      </c>
      <c r="W24" s="184"/>
    </row>
    <row r="25" spans="1:23" ht="21" x14ac:dyDescent="0.35">
      <c r="A25" s="17" t="s">
        <v>82</v>
      </c>
      <c r="B25" s="17" t="s">
        <v>83</v>
      </c>
      <c r="C25" s="18" t="s">
        <v>84</v>
      </c>
      <c r="D25" s="18" t="s">
        <v>61</v>
      </c>
      <c r="E25" s="19" t="s">
        <v>85</v>
      </c>
      <c r="F25" s="18" t="s">
        <v>48</v>
      </c>
      <c r="G25" s="20">
        <v>44928</v>
      </c>
      <c r="H25" s="18" t="s">
        <v>90</v>
      </c>
      <c r="I25" s="21">
        <f t="shared" si="0"/>
        <v>1</v>
      </c>
      <c r="J25" s="182"/>
      <c r="K25" s="183"/>
      <c r="L25" s="183"/>
      <c r="M25" s="18">
        <f t="shared" si="1"/>
        <v>2</v>
      </c>
      <c r="N25" s="18">
        <v>0</v>
      </c>
      <c r="O25" s="18">
        <v>1</v>
      </c>
      <c r="P25" s="18">
        <v>0</v>
      </c>
      <c r="Q25" s="18">
        <v>1</v>
      </c>
      <c r="R25" s="18">
        <v>0</v>
      </c>
      <c r="S25" s="18">
        <v>1</v>
      </c>
      <c r="T25" s="184"/>
      <c r="U25" s="18" t="s">
        <v>76</v>
      </c>
      <c r="V25" s="18">
        <v>7</v>
      </c>
      <c r="W25" s="184"/>
    </row>
    <row r="26" spans="1:23" ht="21" x14ac:dyDescent="0.35">
      <c r="A26" s="17" t="s">
        <v>91</v>
      </c>
      <c r="B26" s="17" t="s">
        <v>92</v>
      </c>
      <c r="C26" s="18" t="s">
        <v>34</v>
      </c>
      <c r="D26" s="18" t="s">
        <v>61</v>
      </c>
      <c r="E26" s="19" t="s">
        <v>93</v>
      </c>
      <c r="F26" s="18" t="s">
        <v>37</v>
      </c>
      <c r="G26" s="20">
        <v>43945</v>
      </c>
      <c r="H26" s="18" t="s">
        <v>94</v>
      </c>
      <c r="I26" s="21">
        <f t="shared" si="0"/>
        <v>0</v>
      </c>
      <c r="J26" s="182">
        <f>AVERAGE(I26:I30)</f>
        <v>0.45</v>
      </c>
      <c r="K26" s="183">
        <f>_xlfn.STDEV.S(I26:I30)</f>
        <v>1.0062305898749053</v>
      </c>
      <c r="L26" s="183">
        <f>100*K26/J26</f>
        <v>223.60679774997897</v>
      </c>
      <c r="M26" s="18">
        <f t="shared" si="1"/>
        <v>0</v>
      </c>
      <c r="N26" s="18">
        <v>0</v>
      </c>
      <c r="O26" s="18">
        <v>0</v>
      </c>
      <c r="P26" s="18">
        <v>0</v>
      </c>
      <c r="Q26" s="18">
        <v>0</v>
      </c>
      <c r="R26" s="18">
        <v>0</v>
      </c>
      <c r="S26" s="18">
        <v>0</v>
      </c>
      <c r="T26" s="184">
        <f>AVERAGE(S26:S30)</f>
        <v>0.2</v>
      </c>
      <c r="U26" s="18" t="s">
        <v>56</v>
      </c>
      <c r="V26" s="18">
        <v>0</v>
      </c>
      <c r="W26" s="184">
        <f>AVERAGE(V26:V30)</f>
        <v>3</v>
      </c>
    </row>
    <row r="27" spans="1:23" ht="21" x14ac:dyDescent="0.35">
      <c r="A27" s="17" t="s">
        <v>91</v>
      </c>
      <c r="B27" s="17" t="s">
        <v>92</v>
      </c>
      <c r="C27" s="18" t="s">
        <v>34</v>
      </c>
      <c r="D27" s="18" t="s">
        <v>61</v>
      </c>
      <c r="E27" s="19" t="s">
        <v>93</v>
      </c>
      <c r="F27" s="18" t="s">
        <v>40</v>
      </c>
      <c r="G27" s="20">
        <v>43875</v>
      </c>
      <c r="H27" s="18" t="s">
        <v>95</v>
      </c>
      <c r="I27" s="21">
        <f t="shared" si="0"/>
        <v>0</v>
      </c>
      <c r="J27" s="182"/>
      <c r="K27" s="183"/>
      <c r="L27" s="183"/>
      <c r="M27" s="18">
        <f t="shared" si="1"/>
        <v>0</v>
      </c>
      <c r="N27" s="18">
        <v>0</v>
      </c>
      <c r="O27" s="18">
        <v>0</v>
      </c>
      <c r="P27" s="18">
        <v>0</v>
      </c>
      <c r="Q27" s="18">
        <v>0</v>
      </c>
      <c r="R27" s="18">
        <v>0</v>
      </c>
      <c r="S27" s="18">
        <v>0</v>
      </c>
      <c r="T27" s="184"/>
      <c r="U27" s="18" t="s">
        <v>56</v>
      </c>
      <c r="V27" s="18">
        <v>0</v>
      </c>
      <c r="W27" s="184"/>
    </row>
    <row r="28" spans="1:23" ht="21" x14ac:dyDescent="0.35">
      <c r="A28" s="17" t="s">
        <v>91</v>
      </c>
      <c r="B28" s="17" t="s">
        <v>92</v>
      </c>
      <c r="C28" s="18" t="s">
        <v>34</v>
      </c>
      <c r="D28" s="18" t="s">
        <v>61</v>
      </c>
      <c r="E28" s="19" t="s">
        <v>93</v>
      </c>
      <c r="F28" s="18" t="s">
        <v>57</v>
      </c>
      <c r="G28" s="20">
        <v>44799</v>
      </c>
      <c r="H28" s="18" t="s">
        <v>96</v>
      </c>
      <c r="I28" s="21">
        <f t="shared" si="0"/>
        <v>0</v>
      </c>
      <c r="J28" s="182"/>
      <c r="K28" s="183"/>
      <c r="L28" s="183"/>
      <c r="M28" s="18">
        <f t="shared" si="1"/>
        <v>0</v>
      </c>
      <c r="N28" s="18">
        <v>0</v>
      </c>
      <c r="O28" s="18">
        <v>0</v>
      </c>
      <c r="P28" s="18">
        <v>0</v>
      </c>
      <c r="Q28" s="18">
        <v>0</v>
      </c>
      <c r="R28" s="18">
        <v>0</v>
      </c>
      <c r="S28" s="18">
        <v>0</v>
      </c>
      <c r="T28" s="184"/>
      <c r="U28" s="18" t="s">
        <v>56</v>
      </c>
      <c r="V28" s="18">
        <v>0</v>
      </c>
      <c r="W28" s="184"/>
    </row>
    <row r="29" spans="1:23" ht="21" x14ac:dyDescent="0.35">
      <c r="A29" s="17" t="s">
        <v>91</v>
      </c>
      <c r="B29" s="17" t="s">
        <v>92</v>
      </c>
      <c r="C29" s="18" t="s">
        <v>34</v>
      </c>
      <c r="D29" s="18" t="s">
        <v>61</v>
      </c>
      <c r="E29" s="19" t="s">
        <v>93</v>
      </c>
      <c r="F29" s="18" t="s">
        <v>48</v>
      </c>
      <c r="G29" s="20">
        <v>44928</v>
      </c>
      <c r="H29" s="18" t="s">
        <v>97</v>
      </c>
      <c r="I29" s="21">
        <f t="shared" si="0"/>
        <v>2.25</v>
      </c>
      <c r="J29" s="182"/>
      <c r="K29" s="183"/>
      <c r="L29" s="183"/>
      <c r="M29" s="18">
        <f t="shared" si="1"/>
        <v>4</v>
      </c>
      <c r="N29" s="18">
        <v>0</v>
      </c>
      <c r="O29" s="18">
        <v>2</v>
      </c>
      <c r="P29" s="18">
        <v>1</v>
      </c>
      <c r="Q29" s="18">
        <v>1</v>
      </c>
      <c r="R29" s="18">
        <v>0</v>
      </c>
      <c r="S29" s="18">
        <v>1</v>
      </c>
      <c r="T29" s="184"/>
      <c r="U29" s="18" t="s">
        <v>76</v>
      </c>
      <c r="V29" s="18">
        <v>15</v>
      </c>
      <c r="W29" s="184"/>
    </row>
    <row r="30" spans="1:23" ht="21" x14ac:dyDescent="0.35">
      <c r="A30" s="17" t="s">
        <v>91</v>
      </c>
      <c r="B30" s="17" t="s">
        <v>92</v>
      </c>
      <c r="C30" s="18" t="s">
        <v>34</v>
      </c>
      <c r="D30" s="18" t="s">
        <v>61</v>
      </c>
      <c r="E30" s="19" t="s">
        <v>93</v>
      </c>
      <c r="F30" s="24" t="s">
        <v>69</v>
      </c>
      <c r="G30" s="20">
        <v>44299</v>
      </c>
      <c r="H30" s="18" t="s">
        <v>98</v>
      </c>
      <c r="I30" s="21">
        <f t="shared" si="0"/>
        <v>0</v>
      </c>
      <c r="J30" s="182"/>
      <c r="K30" s="183"/>
      <c r="L30" s="183"/>
      <c r="M30" s="18">
        <f t="shared" si="1"/>
        <v>0</v>
      </c>
      <c r="N30" s="18">
        <v>0</v>
      </c>
      <c r="O30" s="18">
        <v>0</v>
      </c>
      <c r="P30" s="18">
        <v>0</v>
      </c>
      <c r="Q30" s="18">
        <v>0</v>
      </c>
      <c r="R30" s="18">
        <v>0</v>
      </c>
      <c r="S30" s="18">
        <v>0</v>
      </c>
      <c r="T30" s="184"/>
      <c r="U30" s="18" t="s">
        <v>56</v>
      </c>
      <c r="V30" s="18">
        <v>0</v>
      </c>
      <c r="W30" s="184"/>
    </row>
    <row r="31" spans="1:23" ht="21" x14ac:dyDescent="0.35">
      <c r="A31" s="17" t="s">
        <v>99</v>
      </c>
      <c r="B31" s="17" t="s">
        <v>100</v>
      </c>
      <c r="C31" s="18" t="s">
        <v>84</v>
      </c>
      <c r="D31" s="18" t="s">
        <v>61</v>
      </c>
      <c r="E31" s="19" t="s">
        <v>101</v>
      </c>
      <c r="F31" s="18" t="s">
        <v>37</v>
      </c>
      <c r="G31" s="20">
        <v>44853</v>
      </c>
      <c r="H31" s="18" t="s">
        <v>102</v>
      </c>
      <c r="I31" s="21">
        <f t="shared" si="0"/>
        <v>0.75</v>
      </c>
      <c r="J31" s="182">
        <f>AVERAGE(I31:I35)</f>
        <v>0.9</v>
      </c>
      <c r="K31" s="183">
        <f>_xlfn.STDEV.S(I31:I35)</f>
        <v>0.33541019662496852</v>
      </c>
      <c r="L31" s="183">
        <f>100*K31/J31</f>
        <v>37.267799624996499</v>
      </c>
      <c r="M31" s="18">
        <f t="shared" si="1"/>
        <v>1</v>
      </c>
      <c r="N31" s="18">
        <v>0</v>
      </c>
      <c r="O31" s="18">
        <v>1</v>
      </c>
      <c r="P31" s="18">
        <v>0</v>
      </c>
      <c r="Q31" s="18">
        <v>0</v>
      </c>
      <c r="R31" s="18">
        <v>0</v>
      </c>
      <c r="S31" s="18">
        <v>1</v>
      </c>
      <c r="T31" s="184">
        <f>AVERAGE(S31:S35)</f>
        <v>1</v>
      </c>
      <c r="U31" s="18" t="s">
        <v>76</v>
      </c>
      <c r="V31" s="18">
        <v>4</v>
      </c>
      <c r="W31" s="184">
        <f>AVERAGE(V31:V35)</f>
        <v>5</v>
      </c>
    </row>
    <row r="32" spans="1:23" ht="21" x14ac:dyDescent="0.35">
      <c r="A32" s="17" t="s">
        <v>99</v>
      </c>
      <c r="B32" s="17" t="s">
        <v>100</v>
      </c>
      <c r="C32" s="18" t="s">
        <v>84</v>
      </c>
      <c r="D32" s="18" t="s">
        <v>61</v>
      </c>
      <c r="E32" s="19" t="s">
        <v>101</v>
      </c>
      <c r="F32" s="18" t="s">
        <v>40</v>
      </c>
      <c r="G32" s="20">
        <v>43875</v>
      </c>
      <c r="H32" s="18" t="s">
        <v>103</v>
      </c>
      <c r="I32" s="21">
        <f t="shared" si="0"/>
        <v>0.75</v>
      </c>
      <c r="J32" s="182"/>
      <c r="K32" s="183"/>
      <c r="L32" s="183"/>
      <c r="M32" s="18">
        <f t="shared" si="1"/>
        <v>1</v>
      </c>
      <c r="N32" s="18">
        <v>0</v>
      </c>
      <c r="O32" s="18">
        <v>1</v>
      </c>
      <c r="P32" s="18">
        <v>0</v>
      </c>
      <c r="Q32" s="18">
        <v>0</v>
      </c>
      <c r="R32" s="18">
        <v>0</v>
      </c>
      <c r="S32" s="18">
        <v>1</v>
      </c>
      <c r="T32" s="184"/>
      <c r="U32" s="18" t="s">
        <v>76</v>
      </c>
      <c r="V32" s="18">
        <v>8</v>
      </c>
      <c r="W32" s="184"/>
    </row>
    <row r="33" spans="1:33" ht="21" x14ac:dyDescent="0.35">
      <c r="A33" s="17" t="s">
        <v>99</v>
      </c>
      <c r="B33" s="17" t="s">
        <v>100</v>
      </c>
      <c r="C33" s="18" t="s">
        <v>84</v>
      </c>
      <c r="D33" s="18" t="s">
        <v>61</v>
      </c>
      <c r="E33" s="19" t="s">
        <v>101</v>
      </c>
      <c r="F33" s="18" t="s">
        <v>48</v>
      </c>
      <c r="G33" s="20">
        <v>44928</v>
      </c>
      <c r="H33" s="18" t="s">
        <v>104</v>
      </c>
      <c r="I33" s="21">
        <f t="shared" si="0"/>
        <v>0.75</v>
      </c>
      <c r="J33" s="182"/>
      <c r="K33" s="183"/>
      <c r="L33" s="183"/>
      <c r="M33" s="18">
        <f t="shared" si="1"/>
        <v>1</v>
      </c>
      <c r="N33" s="18">
        <v>0</v>
      </c>
      <c r="O33" s="18">
        <v>1</v>
      </c>
      <c r="P33" s="18">
        <v>0</v>
      </c>
      <c r="Q33" s="18">
        <v>0</v>
      </c>
      <c r="R33" s="18">
        <v>0</v>
      </c>
      <c r="S33" s="18">
        <v>1</v>
      </c>
      <c r="T33" s="184"/>
      <c r="U33" s="18" t="s">
        <v>76</v>
      </c>
      <c r="V33" s="18">
        <v>4</v>
      </c>
      <c r="W33" s="184"/>
    </row>
    <row r="34" spans="1:33" ht="21" x14ac:dyDescent="0.35">
      <c r="A34" s="17" t="s">
        <v>99</v>
      </c>
      <c r="B34" s="17" t="s">
        <v>100</v>
      </c>
      <c r="C34" s="18" t="s">
        <v>84</v>
      </c>
      <c r="D34" s="18" t="s">
        <v>61</v>
      </c>
      <c r="E34" s="19" t="s">
        <v>101</v>
      </c>
      <c r="F34" s="18" t="s">
        <v>69</v>
      </c>
      <c r="G34" s="20">
        <v>44103</v>
      </c>
      <c r="H34" s="18" t="s">
        <v>105</v>
      </c>
      <c r="I34" s="21">
        <f t="shared" si="0"/>
        <v>0.75</v>
      </c>
      <c r="J34" s="182"/>
      <c r="K34" s="183"/>
      <c r="L34" s="183"/>
      <c r="M34" s="18">
        <f t="shared" si="1"/>
        <v>1</v>
      </c>
      <c r="N34" s="18">
        <v>0</v>
      </c>
      <c r="O34" s="18">
        <v>1</v>
      </c>
      <c r="P34" s="18">
        <v>0</v>
      </c>
      <c r="Q34" s="18">
        <v>0</v>
      </c>
      <c r="R34" s="18">
        <v>0</v>
      </c>
      <c r="S34" s="18">
        <v>1</v>
      </c>
      <c r="T34" s="184"/>
      <c r="U34" s="18" t="s">
        <v>76</v>
      </c>
      <c r="V34" s="18">
        <v>4</v>
      </c>
      <c r="W34" s="184"/>
    </row>
    <row r="35" spans="1:33" ht="21" x14ac:dyDescent="0.35">
      <c r="A35" s="17" t="s">
        <v>99</v>
      </c>
      <c r="B35" s="17" t="s">
        <v>100</v>
      </c>
      <c r="C35" s="18" t="s">
        <v>84</v>
      </c>
      <c r="D35" s="18" t="s">
        <v>61</v>
      </c>
      <c r="E35" s="19" t="s">
        <v>101</v>
      </c>
      <c r="F35" s="24" t="s">
        <v>80</v>
      </c>
      <c r="G35" s="20">
        <v>43860</v>
      </c>
      <c r="H35" s="18" t="s">
        <v>106</v>
      </c>
      <c r="I35" s="21">
        <f t="shared" si="0"/>
        <v>1.5</v>
      </c>
      <c r="J35" s="182"/>
      <c r="K35" s="183"/>
      <c r="L35" s="183"/>
      <c r="M35" s="18">
        <f t="shared" si="1"/>
        <v>3</v>
      </c>
      <c r="N35" s="18">
        <v>0</v>
      </c>
      <c r="O35" s="18">
        <v>1</v>
      </c>
      <c r="P35" s="18">
        <v>1</v>
      </c>
      <c r="Q35" s="18">
        <v>1</v>
      </c>
      <c r="R35" s="18">
        <v>0</v>
      </c>
      <c r="S35" s="18">
        <v>1</v>
      </c>
      <c r="T35" s="184"/>
      <c r="U35" s="18" t="s">
        <v>76</v>
      </c>
      <c r="W35" s="184"/>
    </row>
    <row r="36" spans="1:33" ht="21" x14ac:dyDescent="0.35">
      <c r="A36" s="17" t="s">
        <v>107</v>
      </c>
      <c r="B36" s="17" t="s">
        <v>108</v>
      </c>
      <c r="C36" s="18" t="s">
        <v>34</v>
      </c>
      <c r="D36" s="18" t="s">
        <v>109</v>
      </c>
      <c r="E36" s="19" t="s">
        <v>110</v>
      </c>
      <c r="F36" s="18" t="s">
        <v>37</v>
      </c>
      <c r="G36" s="20">
        <v>44727</v>
      </c>
      <c r="H36" s="18" t="s">
        <v>111</v>
      </c>
      <c r="I36" s="21">
        <f t="shared" si="0"/>
        <v>0</v>
      </c>
      <c r="J36" s="182">
        <f>AVERAGE(I36:I40)</f>
        <v>0.45</v>
      </c>
      <c r="K36" s="183">
        <f>_xlfn.STDEV.S(I36:I40)</f>
        <v>1.0062305898749053</v>
      </c>
      <c r="L36" s="183">
        <f>100*K36/J36</f>
        <v>223.60679774997897</v>
      </c>
      <c r="M36" s="18">
        <f t="shared" si="1"/>
        <v>0</v>
      </c>
      <c r="N36" s="18">
        <v>0</v>
      </c>
      <c r="O36" s="18">
        <v>0</v>
      </c>
      <c r="P36" s="18">
        <v>0</v>
      </c>
      <c r="Q36" s="18">
        <v>0</v>
      </c>
      <c r="R36" s="18">
        <v>0</v>
      </c>
      <c r="S36" s="18">
        <v>0</v>
      </c>
      <c r="T36" s="184">
        <f>AVERAGE(S36:S40)</f>
        <v>0.4</v>
      </c>
      <c r="U36" s="18" t="s">
        <v>56</v>
      </c>
      <c r="V36" s="18">
        <v>0</v>
      </c>
      <c r="W36" s="184">
        <f>AVERAGE(V36:V40)</f>
        <v>2.6</v>
      </c>
      <c r="Y36" s="26" t="s">
        <v>3397</v>
      </c>
      <c r="AG36" s="27" t="s">
        <v>3398</v>
      </c>
    </row>
    <row r="37" spans="1:33" ht="21" x14ac:dyDescent="0.35">
      <c r="A37" s="17" t="s">
        <v>107</v>
      </c>
      <c r="B37" s="17" t="s">
        <v>108</v>
      </c>
      <c r="C37" s="18" t="s">
        <v>34</v>
      </c>
      <c r="D37" s="18" t="s">
        <v>109</v>
      </c>
      <c r="E37" s="19" t="s">
        <v>110</v>
      </c>
      <c r="F37" s="18" t="s">
        <v>40</v>
      </c>
      <c r="G37" s="20">
        <v>43875</v>
      </c>
      <c r="H37" s="18" t="s">
        <v>112</v>
      </c>
      <c r="I37" s="21">
        <f t="shared" si="0"/>
        <v>0</v>
      </c>
      <c r="J37" s="182"/>
      <c r="K37" s="183"/>
      <c r="L37" s="183"/>
      <c r="M37" s="18">
        <f t="shared" si="1"/>
        <v>0</v>
      </c>
      <c r="N37" s="18">
        <v>0</v>
      </c>
      <c r="O37" s="18">
        <v>0</v>
      </c>
      <c r="P37" s="18">
        <v>0</v>
      </c>
      <c r="Q37" s="18">
        <v>0</v>
      </c>
      <c r="R37" s="18">
        <v>0</v>
      </c>
      <c r="S37" s="18">
        <v>0</v>
      </c>
      <c r="T37" s="184"/>
      <c r="U37" s="18" t="s">
        <v>56</v>
      </c>
      <c r="V37" s="18">
        <v>0</v>
      </c>
      <c r="W37" s="184"/>
    </row>
    <row r="38" spans="1:33" ht="21" x14ac:dyDescent="0.35">
      <c r="A38" s="17" t="s">
        <v>107</v>
      </c>
      <c r="B38" s="17" t="s">
        <v>108</v>
      </c>
      <c r="C38" s="18" t="s">
        <v>34</v>
      </c>
      <c r="D38" s="18" t="s">
        <v>109</v>
      </c>
      <c r="E38" s="19" t="s">
        <v>110</v>
      </c>
      <c r="F38" s="18" t="s">
        <v>48</v>
      </c>
      <c r="G38" s="20">
        <v>44928</v>
      </c>
      <c r="H38" s="18" t="s">
        <v>113</v>
      </c>
      <c r="I38" s="21">
        <f t="shared" si="0"/>
        <v>2.25</v>
      </c>
      <c r="J38" s="182"/>
      <c r="K38" s="183"/>
      <c r="L38" s="183"/>
      <c r="M38" s="18">
        <f t="shared" si="1"/>
        <v>3</v>
      </c>
      <c r="N38" s="18">
        <v>0</v>
      </c>
      <c r="O38" s="18">
        <v>3</v>
      </c>
      <c r="P38" s="18">
        <v>0</v>
      </c>
      <c r="Q38" s="18">
        <v>0</v>
      </c>
      <c r="R38" s="18">
        <v>0</v>
      </c>
      <c r="S38" s="18">
        <v>2</v>
      </c>
      <c r="T38" s="184"/>
      <c r="U38" s="18" t="s">
        <v>76</v>
      </c>
      <c r="V38" s="18">
        <v>13</v>
      </c>
      <c r="W38" s="184"/>
    </row>
    <row r="39" spans="1:33" ht="21" x14ac:dyDescent="0.35">
      <c r="A39" s="17" t="s">
        <v>107</v>
      </c>
      <c r="B39" s="17" t="s">
        <v>108</v>
      </c>
      <c r="C39" s="18" t="s">
        <v>34</v>
      </c>
      <c r="D39" s="18" t="s">
        <v>109</v>
      </c>
      <c r="E39" s="19" t="s">
        <v>110</v>
      </c>
      <c r="F39" s="24" t="s">
        <v>42</v>
      </c>
      <c r="G39" s="20">
        <v>44314</v>
      </c>
      <c r="H39" s="18" t="s">
        <v>114</v>
      </c>
      <c r="I39" s="21">
        <f t="shared" si="0"/>
        <v>0</v>
      </c>
      <c r="J39" s="182"/>
      <c r="K39" s="183"/>
      <c r="L39" s="183"/>
      <c r="M39" s="18">
        <f t="shared" si="1"/>
        <v>0</v>
      </c>
      <c r="N39" s="18">
        <v>0</v>
      </c>
      <c r="O39" s="18">
        <v>0</v>
      </c>
      <c r="P39" s="18">
        <v>0</v>
      </c>
      <c r="Q39" s="18">
        <v>0</v>
      </c>
      <c r="R39" s="18">
        <v>0</v>
      </c>
      <c r="S39" s="18">
        <v>0</v>
      </c>
      <c r="T39" s="184"/>
      <c r="U39" s="18" t="s">
        <v>56</v>
      </c>
      <c r="V39" s="18">
        <v>0</v>
      </c>
      <c r="W39" s="184"/>
    </row>
    <row r="40" spans="1:33" ht="21" x14ac:dyDescent="0.35">
      <c r="A40" s="17" t="s">
        <v>107</v>
      </c>
      <c r="B40" s="17" t="s">
        <v>108</v>
      </c>
      <c r="C40" s="18" t="s">
        <v>34</v>
      </c>
      <c r="D40" s="18" t="s">
        <v>109</v>
      </c>
      <c r="E40" s="19" t="s">
        <v>110</v>
      </c>
      <c r="F40" s="18" t="s">
        <v>52</v>
      </c>
      <c r="G40" s="20">
        <v>44879</v>
      </c>
      <c r="H40" s="18" t="s">
        <v>115</v>
      </c>
      <c r="I40" s="21">
        <f t="shared" si="0"/>
        <v>0</v>
      </c>
      <c r="J40" s="182"/>
      <c r="K40" s="183"/>
      <c r="L40" s="183"/>
      <c r="M40" s="18">
        <f t="shared" si="1"/>
        <v>0</v>
      </c>
      <c r="N40" s="18">
        <v>0</v>
      </c>
      <c r="O40" s="18">
        <v>0</v>
      </c>
      <c r="P40" s="18">
        <v>0</v>
      </c>
      <c r="Q40" s="18">
        <v>0</v>
      </c>
      <c r="R40" s="18">
        <v>0</v>
      </c>
      <c r="S40" s="18">
        <v>0</v>
      </c>
      <c r="T40" s="184"/>
      <c r="U40" s="18" t="s">
        <v>56</v>
      </c>
      <c r="V40" s="18">
        <v>0</v>
      </c>
      <c r="W40" s="184"/>
    </row>
    <row r="41" spans="1:33" ht="21" x14ac:dyDescent="0.35">
      <c r="A41" s="17" t="s">
        <v>116</v>
      </c>
      <c r="B41" s="17" t="s">
        <v>117</v>
      </c>
      <c r="C41" s="18" t="s">
        <v>34</v>
      </c>
      <c r="D41" s="18" t="s">
        <v>35</v>
      </c>
      <c r="E41" s="19" t="s">
        <v>118</v>
      </c>
      <c r="F41" s="18" t="s">
        <v>37</v>
      </c>
      <c r="G41" s="20">
        <v>44462</v>
      </c>
      <c r="H41" s="18" t="s">
        <v>119</v>
      </c>
      <c r="I41" s="21">
        <f t="shared" si="0"/>
        <v>3</v>
      </c>
      <c r="J41" s="182">
        <f>AVERAGE(I41:I45)</f>
        <v>2.9</v>
      </c>
      <c r="K41" s="183">
        <f>_xlfn.STDEV.S(I41:I45)</f>
        <v>0.62749501990055723</v>
      </c>
      <c r="L41" s="183">
        <f>100*K41/J41</f>
        <v>21.637759306915765</v>
      </c>
      <c r="M41" s="18">
        <f t="shared" si="1"/>
        <v>5</v>
      </c>
      <c r="N41" s="18">
        <v>1</v>
      </c>
      <c r="O41" s="18">
        <v>1</v>
      </c>
      <c r="P41" s="18">
        <v>2</v>
      </c>
      <c r="Q41" s="18">
        <v>1</v>
      </c>
      <c r="R41" s="18">
        <v>0</v>
      </c>
      <c r="S41" s="18">
        <v>3</v>
      </c>
      <c r="T41" s="184">
        <f>AVERAGE(S41:S45)</f>
        <v>2.4</v>
      </c>
      <c r="U41" s="18" t="s">
        <v>39</v>
      </c>
      <c r="V41" s="18">
        <v>20</v>
      </c>
      <c r="W41" s="184">
        <f>AVERAGE(V41:V45)</f>
        <v>15.75</v>
      </c>
    </row>
    <row r="42" spans="1:33" ht="21" x14ac:dyDescent="0.35">
      <c r="A42" s="17" t="s">
        <v>116</v>
      </c>
      <c r="B42" s="17" t="s">
        <v>117</v>
      </c>
      <c r="C42" s="18" t="s">
        <v>34</v>
      </c>
      <c r="D42" s="18" t="s">
        <v>35</v>
      </c>
      <c r="E42" s="19" t="s">
        <v>118</v>
      </c>
      <c r="F42" s="18" t="s">
        <v>40</v>
      </c>
      <c r="G42" s="20">
        <v>43875</v>
      </c>
      <c r="H42" s="18" t="s">
        <v>120</v>
      </c>
      <c r="I42" s="21">
        <f t="shared" si="0"/>
        <v>3.75</v>
      </c>
      <c r="J42" s="182"/>
      <c r="K42" s="183"/>
      <c r="L42" s="183"/>
      <c r="M42" s="18">
        <f t="shared" si="1"/>
        <v>6</v>
      </c>
      <c r="N42" s="18">
        <v>1</v>
      </c>
      <c r="O42" s="18">
        <v>2</v>
      </c>
      <c r="P42" s="18">
        <v>2</v>
      </c>
      <c r="Q42" s="18">
        <v>1</v>
      </c>
      <c r="R42" s="18">
        <v>0</v>
      </c>
      <c r="S42" s="18">
        <v>2</v>
      </c>
      <c r="T42" s="184"/>
      <c r="U42" s="18" t="s">
        <v>76</v>
      </c>
      <c r="V42" s="18">
        <v>22</v>
      </c>
      <c r="W42" s="184"/>
    </row>
    <row r="43" spans="1:33" ht="21" x14ac:dyDescent="0.35">
      <c r="A43" s="17" t="s">
        <v>116</v>
      </c>
      <c r="B43" s="17" t="s">
        <v>117</v>
      </c>
      <c r="C43" s="18" t="s">
        <v>34</v>
      </c>
      <c r="D43" s="18" t="s">
        <v>35</v>
      </c>
      <c r="E43" s="19" t="s">
        <v>118</v>
      </c>
      <c r="F43" s="18" t="s">
        <v>48</v>
      </c>
      <c r="G43" s="20">
        <v>44928</v>
      </c>
      <c r="H43" s="18" t="s">
        <v>121</v>
      </c>
      <c r="I43" s="21">
        <f t="shared" si="0"/>
        <v>2.75</v>
      </c>
      <c r="J43" s="182"/>
      <c r="K43" s="183"/>
      <c r="L43" s="183"/>
      <c r="M43" s="18">
        <f t="shared" si="1"/>
        <v>5</v>
      </c>
      <c r="N43" s="18">
        <v>0</v>
      </c>
      <c r="O43" s="18">
        <v>2</v>
      </c>
      <c r="P43" s="18">
        <v>2</v>
      </c>
      <c r="Q43" s="18">
        <v>1</v>
      </c>
      <c r="R43" s="18">
        <v>0</v>
      </c>
      <c r="S43" s="18">
        <v>2</v>
      </c>
      <c r="T43" s="184"/>
      <c r="U43" s="18" t="s">
        <v>76</v>
      </c>
      <c r="V43" s="18">
        <v>20</v>
      </c>
      <c r="W43" s="184"/>
    </row>
    <row r="44" spans="1:33" ht="21" x14ac:dyDescent="0.35">
      <c r="A44" s="17" t="s">
        <v>116</v>
      </c>
      <c r="B44" s="17" t="s">
        <v>117</v>
      </c>
      <c r="C44" s="18" t="s">
        <v>34</v>
      </c>
      <c r="D44" s="18" t="s">
        <v>35</v>
      </c>
      <c r="E44" s="19" t="s">
        <v>118</v>
      </c>
      <c r="F44" s="18" t="s">
        <v>42</v>
      </c>
      <c r="G44" s="20">
        <v>44155</v>
      </c>
      <c r="H44" s="18" t="s">
        <v>122</v>
      </c>
      <c r="I44" s="21">
        <f t="shared" si="0"/>
        <v>2</v>
      </c>
      <c r="J44" s="182"/>
      <c r="K44" s="183"/>
      <c r="L44" s="183"/>
      <c r="M44" s="18">
        <f t="shared" si="1"/>
        <v>4</v>
      </c>
      <c r="N44" s="18">
        <v>0</v>
      </c>
      <c r="O44" s="18">
        <v>1</v>
      </c>
      <c r="P44" s="18">
        <v>2</v>
      </c>
      <c r="Q44" s="18">
        <v>1</v>
      </c>
      <c r="R44" s="18">
        <v>0</v>
      </c>
      <c r="S44" s="18">
        <v>2</v>
      </c>
      <c r="T44" s="184"/>
      <c r="U44" s="18" t="s">
        <v>76</v>
      </c>
      <c r="V44" s="18">
        <v>1</v>
      </c>
      <c r="W44" s="184"/>
    </row>
    <row r="45" spans="1:33" ht="21" x14ac:dyDescent="0.35">
      <c r="A45" s="17" t="s">
        <v>116</v>
      </c>
      <c r="B45" s="17" t="s">
        <v>117</v>
      </c>
      <c r="C45" s="18" t="s">
        <v>34</v>
      </c>
      <c r="D45" s="18" t="s">
        <v>35</v>
      </c>
      <c r="E45" s="19" t="s">
        <v>118</v>
      </c>
      <c r="F45" s="18" t="s">
        <v>57</v>
      </c>
      <c r="G45" s="20">
        <v>44245</v>
      </c>
      <c r="H45" s="18" t="s">
        <v>123</v>
      </c>
      <c r="I45" s="21">
        <f t="shared" si="0"/>
        <v>3</v>
      </c>
      <c r="J45" s="182"/>
      <c r="K45" s="183"/>
      <c r="L45" s="183"/>
      <c r="M45" s="18">
        <f t="shared" si="1"/>
        <v>5</v>
      </c>
      <c r="N45" s="18">
        <v>1</v>
      </c>
      <c r="O45" s="18">
        <v>1</v>
      </c>
      <c r="P45" s="18">
        <v>2</v>
      </c>
      <c r="Q45" s="18">
        <v>1</v>
      </c>
      <c r="R45" s="18">
        <v>0</v>
      </c>
      <c r="S45" s="18">
        <v>3</v>
      </c>
      <c r="T45" s="184"/>
      <c r="U45" s="18" t="s">
        <v>39</v>
      </c>
      <c r="W45" s="184"/>
    </row>
    <row r="46" spans="1:33" ht="21" x14ac:dyDescent="0.35">
      <c r="A46" s="17" t="s">
        <v>124</v>
      </c>
      <c r="B46" s="17" t="s">
        <v>125</v>
      </c>
      <c r="C46" s="18" t="s">
        <v>34</v>
      </c>
      <c r="D46" s="18" t="s">
        <v>35</v>
      </c>
      <c r="E46" s="19" t="s">
        <v>126</v>
      </c>
      <c r="F46" s="18" t="s">
        <v>37</v>
      </c>
      <c r="G46" s="20">
        <v>44853</v>
      </c>
      <c r="H46" s="18" t="s">
        <v>127</v>
      </c>
      <c r="I46" s="21">
        <f t="shared" si="0"/>
        <v>0</v>
      </c>
      <c r="J46" s="182">
        <f>AVERAGE(I46:I50)</f>
        <v>0.3</v>
      </c>
      <c r="K46" s="183">
        <f>_xlfn.STDEV.S(I46:I50)</f>
        <v>0.41079191812887461</v>
      </c>
      <c r="L46" s="183">
        <f>100*K46/J46</f>
        <v>136.93063937629154</v>
      </c>
      <c r="M46" s="18">
        <f t="shared" si="1"/>
        <v>0</v>
      </c>
      <c r="N46" s="18">
        <v>0</v>
      </c>
      <c r="O46" s="18">
        <v>0</v>
      </c>
      <c r="P46" s="18">
        <v>0</v>
      </c>
      <c r="Q46" s="18">
        <v>0</v>
      </c>
      <c r="R46" s="18">
        <v>0</v>
      </c>
      <c r="S46" s="18">
        <v>0</v>
      </c>
      <c r="T46" s="184">
        <f>AVERAGE(S46:S50)</f>
        <v>0.2</v>
      </c>
      <c r="U46" s="18" t="s">
        <v>56</v>
      </c>
      <c r="V46" s="18">
        <v>0</v>
      </c>
      <c r="W46" s="184">
        <f>AVERAGE(V46:V50)</f>
        <v>1.25</v>
      </c>
    </row>
    <row r="47" spans="1:33" ht="21" x14ac:dyDescent="0.35">
      <c r="A47" s="17" t="s">
        <v>124</v>
      </c>
      <c r="B47" s="17" t="s">
        <v>125</v>
      </c>
      <c r="C47" s="18" t="s">
        <v>34</v>
      </c>
      <c r="D47" s="18" t="s">
        <v>35</v>
      </c>
      <c r="E47" s="19" t="s">
        <v>126</v>
      </c>
      <c r="F47" s="18" t="s">
        <v>40</v>
      </c>
      <c r="G47" s="20">
        <v>43875</v>
      </c>
      <c r="H47" s="18" t="s">
        <v>128</v>
      </c>
      <c r="I47" s="21">
        <f t="shared" si="0"/>
        <v>0</v>
      </c>
      <c r="J47" s="182"/>
      <c r="K47" s="183"/>
      <c r="L47" s="183"/>
      <c r="M47" s="18">
        <f t="shared" si="1"/>
        <v>0</v>
      </c>
      <c r="N47" s="18">
        <v>0</v>
      </c>
      <c r="O47" s="18">
        <v>0</v>
      </c>
      <c r="P47" s="18">
        <v>0</v>
      </c>
      <c r="Q47" s="18">
        <v>0</v>
      </c>
      <c r="R47" s="18">
        <v>0</v>
      </c>
      <c r="S47" s="18">
        <v>0</v>
      </c>
      <c r="T47" s="184"/>
      <c r="U47" s="18" t="s">
        <v>56</v>
      </c>
      <c r="V47" s="18">
        <v>0</v>
      </c>
      <c r="W47" s="184"/>
    </row>
    <row r="48" spans="1:33" ht="21" x14ac:dyDescent="0.35">
      <c r="A48" s="17" t="s">
        <v>124</v>
      </c>
      <c r="B48" s="17" t="s">
        <v>125</v>
      </c>
      <c r="C48" s="18" t="s">
        <v>34</v>
      </c>
      <c r="D48" s="18" t="s">
        <v>35</v>
      </c>
      <c r="E48" s="19" t="s">
        <v>126</v>
      </c>
      <c r="F48" s="18" t="s">
        <v>48</v>
      </c>
      <c r="G48" s="20">
        <v>44928</v>
      </c>
      <c r="H48" s="18" t="s">
        <v>129</v>
      </c>
      <c r="I48" s="21">
        <f t="shared" si="0"/>
        <v>0.75</v>
      </c>
      <c r="J48" s="182"/>
      <c r="K48" s="183"/>
      <c r="L48" s="183"/>
      <c r="M48" s="18">
        <f t="shared" si="1"/>
        <v>1</v>
      </c>
      <c r="N48" s="18">
        <v>0</v>
      </c>
      <c r="O48" s="18">
        <v>1</v>
      </c>
      <c r="P48" s="18">
        <v>0</v>
      </c>
      <c r="Q48" s="18">
        <v>0</v>
      </c>
      <c r="R48" s="18">
        <v>0</v>
      </c>
      <c r="S48" s="18">
        <v>1</v>
      </c>
      <c r="T48" s="184"/>
      <c r="U48" s="18" t="s">
        <v>76</v>
      </c>
      <c r="V48" s="18">
        <v>5</v>
      </c>
      <c r="W48" s="184"/>
    </row>
    <row r="49" spans="1:34" ht="21" x14ac:dyDescent="0.35">
      <c r="A49" s="17" t="s">
        <v>124</v>
      </c>
      <c r="B49" s="17" t="s">
        <v>125</v>
      </c>
      <c r="C49" s="18" t="s">
        <v>34</v>
      </c>
      <c r="D49" s="18" t="s">
        <v>35</v>
      </c>
      <c r="E49" s="19" t="s">
        <v>126</v>
      </c>
      <c r="F49" s="18" t="s">
        <v>69</v>
      </c>
      <c r="G49" s="20">
        <v>44266</v>
      </c>
      <c r="H49" s="18" t="s">
        <v>130</v>
      </c>
      <c r="I49" s="21">
        <f t="shared" si="0"/>
        <v>0</v>
      </c>
      <c r="J49" s="182"/>
      <c r="K49" s="183"/>
      <c r="L49" s="183"/>
      <c r="M49" s="18">
        <f t="shared" si="1"/>
        <v>0</v>
      </c>
      <c r="N49" s="18">
        <v>0</v>
      </c>
      <c r="O49" s="18">
        <v>0</v>
      </c>
      <c r="P49" s="18">
        <v>0</v>
      </c>
      <c r="Q49" s="18">
        <v>0</v>
      </c>
      <c r="R49" s="18">
        <v>0</v>
      </c>
      <c r="S49" s="18">
        <v>0</v>
      </c>
      <c r="T49" s="184"/>
      <c r="U49" s="18" t="s">
        <v>56</v>
      </c>
      <c r="V49" s="18">
        <v>0</v>
      </c>
      <c r="W49" s="184"/>
    </row>
    <row r="50" spans="1:34" ht="21" x14ac:dyDescent="0.35">
      <c r="A50" s="17" t="s">
        <v>124</v>
      </c>
      <c r="B50" s="17" t="s">
        <v>125</v>
      </c>
      <c r="C50" s="18" t="s">
        <v>34</v>
      </c>
      <c r="D50" s="18" t="s">
        <v>35</v>
      </c>
      <c r="E50" s="19" t="s">
        <v>126</v>
      </c>
      <c r="F50" s="18" t="s">
        <v>57</v>
      </c>
      <c r="G50" s="20">
        <v>44718</v>
      </c>
      <c r="H50" s="18" t="s">
        <v>131</v>
      </c>
      <c r="I50" s="21">
        <f t="shared" si="0"/>
        <v>0.75</v>
      </c>
      <c r="J50" s="182"/>
      <c r="K50" s="183"/>
      <c r="L50" s="183"/>
      <c r="M50" s="18">
        <f t="shared" si="1"/>
        <v>1</v>
      </c>
      <c r="N50" s="18">
        <v>0</v>
      </c>
      <c r="O50" s="18">
        <v>1</v>
      </c>
      <c r="P50" s="18">
        <v>0</v>
      </c>
      <c r="Q50" s="18">
        <v>0</v>
      </c>
      <c r="R50" s="18">
        <v>0</v>
      </c>
      <c r="S50" s="18">
        <v>0</v>
      </c>
      <c r="T50" s="184"/>
      <c r="U50" s="18" t="s">
        <v>76</v>
      </c>
      <c r="W50" s="184"/>
    </row>
    <row r="51" spans="1:34" ht="21" x14ac:dyDescent="0.35">
      <c r="A51" s="17" t="s">
        <v>132</v>
      </c>
      <c r="B51" s="17" t="s">
        <v>133</v>
      </c>
      <c r="C51" s="18" t="s">
        <v>34</v>
      </c>
      <c r="D51" s="18" t="s">
        <v>35</v>
      </c>
      <c r="E51" s="19" t="s">
        <v>134</v>
      </c>
      <c r="F51" s="18" t="s">
        <v>37</v>
      </c>
      <c r="G51" s="20">
        <v>44477</v>
      </c>
      <c r="H51" s="28" t="s">
        <v>135</v>
      </c>
      <c r="I51" s="21">
        <f t="shared" si="0"/>
        <v>2</v>
      </c>
      <c r="J51" s="182">
        <f>AVERAGE(I51:I54)</f>
        <v>3.125</v>
      </c>
      <c r="K51" s="183">
        <f>_xlfn.STDEV.S(I51:I54)</f>
        <v>1.3616778865306827</v>
      </c>
      <c r="L51" s="183">
        <f>100*K51/J51</f>
        <v>43.573692368981845</v>
      </c>
      <c r="M51" s="18">
        <f t="shared" si="1"/>
        <v>3</v>
      </c>
      <c r="N51" s="18">
        <v>0</v>
      </c>
      <c r="O51" s="18">
        <v>2</v>
      </c>
      <c r="P51" s="18">
        <v>1</v>
      </c>
      <c r="Q51" s="18">
        <v>0</v>
      </c>
      <c r="R51" s="18">
        <v>0</v>
      </c>
      <c r="S51" s="18">
        <v>2</v>
      </c>
      <c r="T51" s="184">
        <f>AVERAGE(S51:S54)</f>
        <v>2.5</v>
      </c>
      <c r="U51" s="18" t="s">
        <v>39</v>
      </c>
      <c r="V51" s="31">
        <v>19</v>
      </c>
      <c r="W51" s="184">
        <f>AVERAGE(V51:V54)</f>
        <v>15.333333333333334</v>
      </c>
    </row>
    <row r="52" spans="1:34" ht="21" x14ac:dyDescent="0.35">
      <c r="A52" s="17" t="s">
        <v>132</v>
      </c>
      <c r="B52" s="17" t="s">
        <v>133</v>
      </c>
      <c r="C52" s="18" t="s">
        <v>34</v>
      </c>
      <c r="D52" s="18" t="s">
        <v>35</v>
      </c>
      <c r="E52" s="19" t="s">
        <v>134</v>
      </c>
      <c r="F52" s="18" t="s">
        <v>80</v>
      </c>
      <c r="G52" s="20">
        <v>43978</v>
      </c>
      <c r="H52" s="28" t="s">
        <v>136</v>
      </c>
      <c r="I52" s="21">
        <f t="shared" si="0"/>
        <v>3.75</v>
      </c>
      <c r="J52" s="182"/>
      <c r="K52" s="183"/>
      <c r="L52" s="183"/>
      <c r="M52" s="18">
        <f t="shared" si="1"/>
        <v>5</v>
      </c>
      <c r="N52" s="18">
        <v>1</v>
      </c>
      <c r="O52" s="18">
        <v>3</v>
      </c>
      <c r="P52" s="18">
        <v>1</v>
      </c>
      <c r="Q52" s="18">
        <v>0</v>
      </c>
      <c r="R52" s="18">
        <v>0</v>
      </c>
      <c r="S52" s="18">
        <v>3</v>
      </c>
      <c r="T52" s="184"/>
      <c r="U52" s="18" t="s">
        <v>39</v>
      </c>
      <c r="V52" s="31"/>
      <c r="W52" s="184"/>
    </row>
    <row r="53" spans="1:34" ht="21" x14ac:dyDescent="0.35">
      <c r="A53" s="17" t="s">
        <v>132</v>
      </c>
      <c r="B53" s="17" t="s">
        <v>133</v>
      </c>
      <c r="C53" s="18" t="s">
        <v>34</v>
      </c>
      <c r="D53" s="18" t="s">
        <v>35</v>
      </c>
      <c r="E53" s="19" t="s">
        <v>134</v>
      </c>
      <c r="F53" s="18" t="s">
        <v>42</v>
      </c>
      <c r="G53" s="20">
        <v>44299</v>
      </c>
      <c r="H53" s="28" t="s">
        <v>137</v>
      </c>
      <c r="I53" s="21">
        <f t="shared" si="0"/>
        <v>2</v>
      </c>
      <c r="J53" s="182"/>
      <c r="K53" s="183"/>
      <c r="L53" s="183"/>
      <c r="M53" s="18">
        <f t="shared" si="1"/>
        <v>3</v>
      </c>
      <c r="N53" s="18">
        <v>0</v>
      </c>
      <c r="O53" s="18">
        <v>2</v>
      </c>
      <c r="P53" s="18">
        <v>1</v>
      </c>
      <c r="Q53" s="18">
        <v>0</v>
      </c>
      <c r="R53" s="18">
        <v>0</v>
      </c>
      <c r="S53" s="18">
        <v>2</v>
      </c>
      <c r="T53" s="184"/>
      <c r="U53" s="18" t="s">
        <v>39</v>
      </c>
      <c r="V53" s="31">
        <v>6</v>
      </c>
      <c r="W53" s="184"/>
    </row>
    <row r="54" spans="1:34" ht="21" x14ac:dyDescent="0.35">
      <c r="A54" s="17" t="s">
        <v>132</v>
      </c>
      <c r="B54" s="17" t="s">
        <v>133</v>
      </c>
      <c r="C54" s="18" t="s">
        <v>34</v>
      </c>
      <c r="D54" s="18" t="s">
        <v>35</v>
      </c>
      <c r="E54" s="19" t="s">
        <v>134</v>
      </c>
      <c r="F54" s="18" t="s">
        <v>40</v>
      </c>
      <c r="G54" s="20">
        <v>43875</v>
      </c>
      <c r="H54" s="28" t="s">
        <v>138</v>
      </c>
      <c r="I54" s="21">
        <f t="shared" si="0"/>
        <v>4.75</v>
      </c>
      <c r="J54" s="182"/>
      <c r="K54" s="183"/>
      <c r="L54" s="183"/>
      <c r="M54" s="18">
        <f t="shared" si="1"/>
        <v>6</v>
      </c>
      <c r="N54" s="18">
        <v>2</v>
      </c>
      <c r="O54" s="18">
        <v>3</v>
      </c>
      <c r="P54" s="18">
        <v>1</v>
      </c>
      <c r="Q54" s="18">
        <v>0</v>
      </c>
      <c r="R54" s="18">
        <v>0</v>
      </c>
      <c r="S54" s="18">
        <v>3</v>
      </c>
      <c r="T54" s="184"/>
      <c r="U54" s="18" t="s">
        <v>39</v>
      </c>
      <c r="V54" s="31">
        <v>21</v>
      </c>
      <c r="W54" s="184"/>
    </row>
    <row r="55" spans="1:34" ht="21" x14ac:dyDescent="0.35">
      <c r="A55" s="17" t="s">
        <v>139</v>
      </c>
      <c r="B55" s="17" t="s">
        <v>140</v>
      </c>
      <c r="C55" s="18" t="s">
        <v>34</v>
      </c>
      <c r="D55" s="18" t="s">
        <v>35</v>
      </c>
      <c r="E55" s="19" t="s">
        <v>141</v>
      </c>
      <c r="F55" s="18" t="s">
        <v>37</v>
      </c>
      <c r="G55" s="20">
        <v>44853</v>
      </c>
      <c r="H55" s="28" t="s">
        <v>142</v>
      </c>
      <c r="I55" s="21">
        <f t="shared" si="0"/>
        <v>2</v>
      </c>
      <c r="J55" s="182">
        <f>AVERAGE(I55:I58)</f>
        <v>2.6875</v>
      </c>
      <c r="K55" s="183">
        <f>_xlfn.STDEV.S(I55:I58)</f>
        <v>1.375</v>
      </c>
      <c r="L55" s="183">
        <f>100*K55/J55</f>
        <v>51.162790697674417</v>
      </c>
      <c r="M55" s="18">
        <f t="shared" si="1"/>
        <v>3</v>
      </c>
      <c r="N55" s="18">
        <v>0</v>
      </c>
      <c r="O55" s="18">
        <v>2</v>
      </c>
      <c r="P55" s="18">
        <v>1</v>
      </c>
      <c r="Q55" s="18">
        <v>0</v>
      </c>
      <c r="R55" s="18">
        <v>0</v>
      </c>
      <c r="S55" s="18">
        <v>2</v>
      </c>
      <c r="T55" s="184">
        <f>AVERAGE(S55:S58)</f>
        <v>2.25</v>
      </c>
      <c r="U55" s="18" t="s">
        <v>39</v>
      </c>
      <c r="V55" s="31">
        <v>19</v>
      </c>
      <c r="W55" s="184">
        <f>AVERAGE(V55:V58)</f>
        <v>15.333333333333334</v>
      </c>
    </row>
    <row r="56" spans="1:34" ht="21" x14ac:dyDescent="0.35">
      <c r="A56" s="17" t="s">
        <v>139</v>
      </c>
      <c r="B56" s="17" t="s">
        <v>140</v>
      </c>
      <c r="C56" s="18" t="s">
        <v>34</v>
      </c>
      <c r="D56" s="18" t="s">
        <v>35</v>
      </c>
      <c r="E56" s="19" t="s">
        <v>141</v>
      </c>
      <c r="F56" s="18" t="s">
        <v>143</v>
      </c>
      <c r="G56" s="20">
        <v>43875</v>
      </c>
      <c r="H56" s="28" t="s">
        <v>144</v>
      </c>
      <c r="I56" s="21">
        <f t="shared" si="0"/>
        <v>2</v>
      </c>
      <c r="J56" s="182"/>
      <c r="K56" s="183"/>
      <c r="L56" s="183"/>
      <c r="M56" s="18">
        <f t="shared" si="1"/>
        <v>3</v>
      </c>
      <c r="N56" s="18">
        <v>0</v>
      </c>
      <c r="O56" s="18">
        <v>2</v>
      </c>
      <c r="P56" s="18">
        <v>1</v>
      </c>
      <c r="Q56" s="18">
        <v>0</v>
      </c>
      <c r="R56" s="18">
        <v>0</v>
      </c>
      <c r="S56" s="18">
        <v>2</v>
      </c>
      <c r="T56" s="184"/>
      <c r="U56" s="18" t="s">
        <v>39</v>
      </c>
      <c r="V56" s="31">
        <v>6</v>
      </c>
      <c r="W56" s="184"/>
    </row>
    <row r="57" spans="1:34" ht="21" x14ac:dyDescent="0.35">
      <c r="A57" s="17" t="s">
        <v>139</v>
      </c>
      <c r="B57" s="17" t="s">
        <v>140</v>
      </c>
      <c r="C57" s="18" t="s">
        <v>34</v>
      </c>
      <c r="D57" s="18" t="s">
        <v>35</v>
      </c>
      <c r="E57" s="19" t="s">
        <v>141</v>
      </c>
      <c r="F57" s="18" t="s">
        <v>40</v>
      </c>
      <c r="G57" s="20">
        <v>43875</v>
      </c>
      <c r="H57" s="28" t="s">
        <v>145</v>
      </c>
      <c r="I57" s="21">
        <f t="shared" si="0"/>
        <v>4.75</v>
      </c>
      <c r="J57" s="182"/>
      <c r="K57" s="183"/>
      <c r="L57" s="183"/>
      <c r="M57" s="18">
        <f t="shared" si="1"/>
        <v>6</v>
      </c>
      <c r="N57" s="18">
        <v>2</v>
      </c>
      <c r="O57" s="18">
        <v>3</v>
      </c>
      <c r="P57" s="18">
        <v>1</v>
      </c>
      <c r="Q57" s="18">
        <v>0</v>
      </c>
      <c r="R57" s="18">
        <v>0</v>
      </c>
      <c r="S57" s="18">
        <v>3</v>
      </c>
      <c r="T57" s="184"/>
      <c r="U57" s="18" t="s">
        <v>39</v>
      </c>
      <c r="V57" s="31">
        <v>21</v>
      </c>
      <c r="W57" s="184"/>
      <c r="Y57" s="26" t="s">
        <v>3420</v>
      </c>
      <c r="AH57" s="27" t="s">
        <v>3419</v>
      </c>
    </row>
    <row r="58" spans="1:34" ht="21" x14ac:dyDescent="0.35">
      <c r="A58" s="17" t="s">
        <v>139</v>
      </c>
      <c r="B58" s="17" t="s">
        <v>140</v>
      </c>
      <c r="C58" s="18" t="s">
        <v>34</v>
      </c>
      <c r="D58" s="18" t="s">
        <v>35</v>
      </c>
      <c r="E58" s="19" t="s">
        <v>141</v>
      </c>
      <c r="F58" s="18" t="s">
        <v>146</v>
      </c>
      <c r="G58" s="20">
        <v>44778</v>
      </c>
      <c r="H58" s="28" t="s">
        <v>147</v>
      </c>
      <c r="I58" s="21">
        <f t="shared" si="0"/>
        <v>2</v>
      </c>
      <c r="J58" s="182"/>
      <c r="K58" s="183"/>
      <c r="L58" s="183"/>
      <c r="M58" s="18">
        <f t="shared" si="1"/>
        <v>3</v>
      </c>
      <c r="N58" s="18">
        <v>0</v>
      </c>
      <c r="O58" s="18">
        <v>2</v>
      </c>
      <c r="P58" s="18">
        <v>1</v>
      </c>
      <c r="Q58" s="18">
        <v>0</v>
      </c>
      <c r="R58" s="18">
        <v>0</v>
      </c>
      <c r="S58" s="18">
        <v>2</v>
      </c>
      <c r="T58" s="184"/>
      <c r="U58" s="18" t="s">
        <v>39</v>
      </c>
      <c r="V58" s="31"/>
      <c r="W58" s="184"/>
    </row>
    <row r="59" spans="1:34" ht="21" x14ac:dyDescent="0.35">
      <c r="A59" s="17" t="s">
        <v>148</v>
      </c>
      <c r="B59" s="17" t="s">
        <v>149</v>
      </c>
      <c r="C59" s="18" t="s">
        <v>34</v>
      </c>
      <c r="D59" s="18" t="s">
        <v>61</v>
      </c>
      <c r="E59" s="19" t="s">
        <v>150</v>
      </c>
      <c r="F59" s="18" t="s">
        <v>37</v>
      </c>
      <c r="G59" s="20">
        <v>44452</v>
      </c>
      <c r="H59" s="28" t="s">
        <v>151</v>
      </c>
      <c r="I59" s="21">
        <f t="shared" si="0"/>
        <v>1.25</v>
      </c>
      <c r="J59" s="182">
        <f>AVERAGE(I59:I62)</f>
        <v>2.3125</v>
      </c>
      <c r="K59" s="183">
        <f>_xlfn.STDEV.S(I59:I62)</f>
        <v>0.82600948339995872</v>
      </c>
      <c r="L59" s="183">
        <f>100*K59/J59</f>
        <v>35.719329011890103</v>
      </c>
      <c r="M59" s="18">
        <f t="shared" si="1"/>
        <v>2</v>
      </c>
      <c r="N59" s="18">
        <v>0</v>
      </c>
      <c r="O59" s="18">
        <v>1</v>
      </c>
      <c r="P59" s="18">
        <v>1</v>
      </c>
      <c r="Q59" s="18">
        <v>0</v>
      </c>
      <c r="R59" s="18">
        <v>0</v>
      </c>
      <c r="S59" s="18">
        <v>2</v>
      </c>
      <c r="T59" s="184">
        <f>AVERAGE(S59:S62)</f>
        <v>2.25</v>
      </c>
      <c r="U59" s="18" t="s">
        <v>39</v>
      </c>
      <c r="V59" s="31">
        <v>9</v>
      </c>
      <c r="W59" s="184">
        <f>AVERAGE(V59:V62)</f>
        <v>10</v>
      </c>
    </row>
    <row r="60" spans="1:34" ht="21" x14ac:dyDescent="0.35">
      <c r="A60" s="17" t="s">
        <v>148</v>
      </c>
      <c r="B60" s="17" t="s">
        <v>149</v>
      </c>
      <c r="C60" s="18" t="s">
        <v>34</v>
      </c>
      <c r="D60" s="18" t="s">
        <v>61</v>
      </c>
      <c r="E60" s="19" t="s">
        <v>150</v>
      </c>
      <c r="F60" s="18" t="s">
        <v>40</v>
      </c>
      <c r="G60" s="20">
        <v>43880</v>
      </c>
      <c r="H60" s="28" t="s">
        <v>152</v>
      </c>
      <c r="I60" s="21">
        <f t="shared" si="0"/>
        <v>3.25</v>
      </c>
      <c r="J60" s="182"/>
      <c r="K60" s="183"/>
      <c r="L60" s="183"/>
      <c r="M60" s="18">
        <f t="shared" si="1"/>
        <v>4</v>
      </c>
      <c r="N60" s="18">
        <v>2</v>
      </c>
      <c r="O60" s="18">
        <v>1</v>
      </c>
      <c r="P60" s="18">
        <v>1</v>
      </c>
      <c r="Q60" s="18">
        <v>0</v>
      </c>
      <c r="R60" s="18">
        <v>0</v>
      </c>
      <c r="S60" s="18">
        <v>2</v>
      </c>
      <c r="T60" s="184"/>
      <c r="U60" s="18" t="s">
        <v>39</v>
      </c>
      <c r="V60" s="31">
        <v>11</v>
      </c>
      <c r="W60" s="184"/>
    </row>
    <row r="61" spans="1:34" ht="21" x14ac:dyDescent="0.35">
      <c r="A61" s="17" t="s">
        <v>148</v>
      </c>
      <c r="B61" s="17" t="s">
        <v>149</v>
      </c>
      <c r="C61" s="18" t="s">
        <v>34</v>
      </c>
      <c r="D61" s="18" t="s">
        <v>61</v>
      </c>
      <c r="E61" s="19" t="s">
        <v>150</v>
      </c>
      <c r="F61" s="18" t="s">
        <v>48</v>
      </c>
      <c r="G61" s="20">
        <v>44575</v>
      </c>
      <c r="H61" s="28" t="s">
        <v>153</v>
      </c>
      <c r="I61" s="21">
        <f t="shared" si="0"/>
        <v>2.25</v>
      </c>
      <c r="J61" s="182"/>
      <c r="K61" s="183"/>
      <c r="L61" s="183"/>
      <c r="M61" s="18">
        <f t="shared" si="1"/>
        <v>3</v>
      </c>
      <c r="N61" s="18">
        <v>1</v>
      </c>
      <c r="O61" s="18">
        <v>1</v>
      </c>
      <c r="P61" s="18">
        <v>1</v>
      </c>
      <c r="Q61" s="18">
        <v>0</v>
      </c>
      <c r="R61" s="18">
        <v>0</v>
      </c>
      <c r="S61" s="18">
        <v>2</v>
      </c>
      <c r="T61" s="184"/>
      <c r="U61" s="18" t="s">
        <v>39</v>
      </c>
      <c r="V61" s="31">
        <v>10</v>
      </c>
      <c r="W61" s="184"/>
    </row>
    <row r="62" spans="1:34" ht="21" x14ac:dyDescent="0.35">
      <c r="A62" s="17" t="s">
        <v>148</v>
      </c>
      <c r="B62" s="17" t="s">
        <v>149</v>
      </c>
      <c r="C62" s="18" t="s">
        <v>34</v>
      </c>
      <c r="D62" s="18" t="s">
        <v>61</v>
      </c>
      <c r="E62" s="19" t="s">
        <v>150</v>
      </c>
      <c r="F62" s="18" t="s">
        <v>57</v>
      </c>
      <c r="G62" s="20">
        <v>44182</v>
      </c>
      <c r="H62" s="28" t="s">
        <v>154</v>
      </c>
      <c r="I62" s="21">
        <f t="shared" si="0"/>
        <v>2.5</v>
      </c>
      <c r="J62" s="182"/>
      <c r="K62" s="183"/>
      <c r="L62" s="183"/>
      <c r="M62" s="18">
        <f t="shared" si="1"/>
        <v>3</v>
      </c>
      <c r="N62" s="18">
        <v>2</v>
      </c>
      <c r="O62" s="18">
        <v>0</v>
      </c>
      <c r="P62" s="18">
        <v>1</v>
      </c>
      <c r="Q62" s="18">
        <v>0</v>
      </c>
      <c r="R62" s="18">
        <v>0</v>
      </c>
      <c r="S62" s="18">
        <v>3</v>
      </c>
      <c r="T62" s="184"/>
      <c r="U62" s="18" t="s">
        <v>39</v>
      </c>
      <c r="V62" s="31"/>
      <c r="W62" s="184"/>
    </row>
    <row r="63" spans="1:34" ht="21" x14ac:dyDescent="0.35">
      <c r="A63" s="17" t="s">
        <v>155</v>
      </c>
      <c r="B63" s="17" t="s">
        <v>156</v>
      </c>
      <c r="C63" s="18" t="s">
        <v>34</v>
      </c>
      <c r="D63" s="18" t="s">
        <v>61</v>
      </c>
      <c r="E63" s="19" t="s">
        <v>157</v>
      </c>
      <c r="F63" s="18" t="s">
        <v>37</v>
      </c>
      <c r="G63" s="20">
        <v>44496</v>
      </c>
      <c r="H63" s="28" t="s">
        <v>158</v>
      </c>
      <c r="I63" s="21">
        <f t="shared" si="0"/>
        <v>0.75</v>
      </c>
      <c r="J63" s="182">
        <f>AVERAGE(I63:I66)</f>
        <v>1.8125</v>
      </c>
      <c r="K63" s="183">
        <f>_xlfn.STDEV.S(I63:I66)</f>
        <v>0.94372930440884373</v>
      </c>
      <c r="L63" s="183">
        <f>100*K63/J63</f>
        <v>52.067823691522413</v>
      </c>
      <c r="M63" s="18">
        <f t="shared" si="1"/>
        <v>1</v>
      </c>
      <c r="N63" s="18">
        <v>0</v>
      </c>
      <c r="O63" s="18">
        <v>1</v>
      </c>
      <c r="P63" s="18">
        <v>0</v>
      </c>
      <c r="Q63" s="18">
        <v>0</v>
      </c>
      <c r="R63" s="18">
        <v>0</v>
      </c>
      <c r="S63" s="18">
        <v>1</v>
      </c>
      <c r="T63" s="184">
        <f>AVERAGE(S63:S66)</f>
        <v>1</v>
      </c>
      <c r="U63" s="18" t="s">
        <v>76</v>
      </c>
      <c r="V63" s="31">
        <v>4</v>
      </c>
      <c r="W63" s="184">
        <f>AVERAGE(V63:V66)</f>
        <v>10.333333333333334</v>
      </c>
    </row>
    <row r="64" spans="1:34" ht="21" x14ac:dyDescent="0.35">
      <c r="A64" s="17" t="s">
        <v>155</v>
      </c>
      <c r="B64" s="17" t="s">
        <v>156</v>
      </c>
      <c r="C64" s="18" t="s">
        <v>34</v>
      </c>
      <c r="D64" s="18" t="s">
        <v>61</v>
      </c>
      <c r="E64" s="19" t="s">
        <v>157</v>
      </c>
      <c r="F64" s="18" t="s">
        <v>159</v>
      </c>
      <c r="G64" s="20">
        <v>44344</v>
      </c>
      <c r="H64" s="28" t="s">
        <v>160</v>
      </c>
      <c r="I64" s="21">
        <f t="shared" si="0"/>
        <v>1.5</v>
      </c>
      <c r="J64" s="182"/>
      <c r="K64" s="183"/>
      <c r="L64" s="183"/>
      <c r="M64" s="18">
        <f t="shared" si="1"/>
        <v>2</v>
      </c>
      <c r="N64" s="18">
        <v>0</v>
      </c>
      <c r="O64" s="18">
        <v>2</v>
      </c>
      <c r="P64" s="18">
        <v>0</v>
      </c>
      <c r="Q64" s="18">
        <v>0</v>
      </c>
      <c r="R64" s="18">
        <v>0</v>
      </c>
      <c r="S64" s="18">
        <v>1</v>
      </c>
      <c r="T64" s="184"/>
      <c r="U64" s="18" t="s">
        <v>76</v>
      </c>
      <c r="V64" s="31"/>
      <c r="W64" s="184"/>
    </row>
    <row r="65" spans="1:23" ht="21" x14ac:dyDescent="0.35">
      <c r="A65" s="17" t="s">
        <v>155</v>
      </c>
      <c r="B65" s="17" t="s">
        <v>156</v>
      </c>
      <c r="C65" s="18" t="s">
        <v>34</v>
      </c>
      <c r="D65" s="18" t="s">
        <v>61</v>
      </c>
      <c r="E65" s="19" t="s">
        <v>157</v>
      </c>
      <c r="F65" s="18" t="s">
        <v>40</v>
      </c>
      <c r="G65" s="20">
        <v>43875</v>
      </c>
      <c r="H65" s="28" t="s">
        <v>161</v>
      </c>
      <c r="I65" s="21">
        <f t="shared" si="0"/>
        <v>3</v>
      </c>
      <c r="J65" s="182"/>
      <c r="K65" s="183"/>
      <c r="L65" s="183"/>
      <c r="M65" s="18">
        <f t="shared" si="1"/>
        <v>4</v>
      </c>
      <c r="N65" s="18">
        <v>1</v>
      </c>
      <c r="O65" s="18">
        <v>2</v>
      </c>
      <c r="P65" s="18">
        <v>1</v>
      </c>
      <c r="Q65" s="18">
        <v>0</v>
      </c>
      <c r="R65" s="18">
        <v>0</v>
      </c>
      <c r="S65" s="18">
        <v>1</v>
      </c>
      <c r="T65" s="184"/>
      <c r="U65" s="18" t="s">
        <v>76</v>
      </c>
      <c r="V65" s="31">
        <v>14</v>
      </c>
      <c r="W65" s="184"/>
    </row>
    <row r="66" spans="1:23" ht="21" x14ac:dyDescent="0.35">
      <c r="A66" s="17" t="s">
        <v>155</v>
      </c>
      <c r="B66" s="17" t="s">
        <v>156</v>
      </c>
      <c r="C66" s="18" t="s">
        <v>34</v>
      </c>
      <c r="D66" s="18" t="s">
        <v>61</v>
      </c>
      <c r="E66" s="19" t="s">
        <v>157</v>
      </c>
      <c r="F66" s="18" t="s">
        <v>48</v>
      </c>
      <c r="G66" s="20">
        <v>43859</v>
      </c>
      <c r="H66" s="28" t="s">
        <v>162</v>
      </c>
      <c r="I66" s="21">
        <f t="shared" si="0"/>
        <v>2</v>
      </c>
      <c r="J66" s="182"/>
      <c r="K66" s="183"/>
      <c r="L66" s="183"/>
      <c r="M66" s="18">
        <f t="shared" si="1"/>
        <v>3</v>
      </c>
      <c r="N66" s="18">
        <v>0</v>
      </c>
      <c r="O66" s="18">
        <v>2</v>
      </c>
      <c r="P66" s="18">
        <v>1</v>
      </c>
      <c r="Q66" s="18">
        <v>0</v>
      </c>
      <c r="R66" s="18">
        <v>0</v>
      </c>
      <c r="S66" s="18">
        <v>1</v>
      </c>
      <c r="T66" s="184"/>
      <c r="U66" s="18" t="s">
        <v>76</v>
      </c>
      <c r="V66" s="31">
        <v>13</v>
      </c>
      <c r="W66" s="184"/>
    </row>
    <row r="67" spans="1:23" ht="21" x14ac:dyDescent="0.35">
      <c r="A67" s="17" t="s">
        <v>163</v>
      </c>
      <c r="B67" s="17" t="s">
        <v>164</v>
      </c>
      <c r="C67" s="18" t="s">
        <v>34</v>
      </c>
      <c r="D67" s="18" t="s">
        <v>61</v>
      </c>
      <c r="E67" s="19" t="s">
        <v>165</v>
      </c>
      <c r="F67" s="18" t="s">
        <v>37</v>
      </c>
      <c r="G67" s="20">
        <v>44677</v>
      </c>
      <c r="H67" s="18" t="s">
        <v>166</v>
      </c>
      <c r="I67" s="21">
        <f t="shared" si="0"/>
        <v>0</v>
      </c>
      <c r="J67" s="182">
        <f>AVERAGE(I67:I70)</f>
        <v>0.5625</v>
      </c>
      <c r="K67" s="183">
        <f>_xlfn.STDEV.S(I67:I70)</f>
        <v>1.125</v>
      </c>
      <c r="L67" s="183">
        <f>100*K67/J67</f>
        <v>200</v>
      </c>
      <c r="M67" s="18">
        <f t="shared" si="1"/>
        <v>0</v>
      </c>
      <c r="N67" s="18">
        <v>0</v>
      </c>
      <c r="O67" s="18">
        <v>0</v>
      </c>
      <c r="P67" s="18">
        <v>0</v>
      </c>
      <c r="Q67" s="18">
        <v>0</v>
      </c>
      <c r="R67" s="18">
        <v>0</v>
      </c>
      <c r="S67" s="18">
        <v>0</v>
      </c>
      <c r="T67" s="184">
        <f>AVERAGE(S67:S70)</f>
        <v>0.25</v>
      </c>
      <c r="U67" s="18" t="s">
        <v>56</v>
      </c>
      <c r="V67" s="31">
        <v>0</v>
      </c>
      <c r="W67" s="184">
        <f>AVERAGE(V67:V70)</f>
        <v>3.75</v>
      </c>
    </row>
    <row r="68" spans="1:23" ht="21" x14ac:dyDescent="0.35">
      <c r="A68" s="17" t="s">
        <v>163</v>
      </c>
      <c r="B68" s="17" t="s">
        <v>164</v>
      </c>
      <c r="C68" s="18" t="s">
        <v>34</v>
      </c>
      <c r="D68" s="18" t="s">
        <v>61</v>
      </c>
      <c r="E68" s="19" t="s">
        <v>165</v>
      </c>
      <c r="F68" s="18" t="s">
        <v>40</v>
      </c>
      <c r="G68" s="20">
        <v>43879</v>
      </c>
      <c r="H68" s="18" t="s">
        <v>167</v>
      </c>
      <c r="I68" s="21">
        <f t="shared" si="0"/>
        <v>0</v>
      </c>
      <c r="J68" s="182"/>
      <c r="K68" s="183"/>
      <c r="L68" s="183"/>
      <c r="M68" s="18">
        <f t="shared" si="1"/>
        <v>0</v>
      </c>
      <c r="N68" s="18">
        <v>0</v>
      </c>
      <c r="O68" s="18">
        <v>0</v>
      </c>
      <c r="P68" s="18">
        <v>0</v>
      </c>
      <c r="Q68" s="18">
        <v>0</v>
      </c>
      <c r="R68" s="18">
        <v>0</v>
      </c>
      <c r="S68" s="18">
        <v>0</v>
      </c>
      <c r="T68" s="184"/>
      <c r="U68" s="18" t="s">
        <v>56</v>
      </c>
      <c r="V68" s="31">
        <v>0</v>
      </c>
      <c r="W68" s="184"/>
    </row>
    <row r="69" spans="1:23" ht="21" x14ac:dyDescent="0.35">
      <c r="A69" s="17" t="s">
        <v>163</v>
      </c>
      <c r="B69" s="17" t="s">
        <v>164</v>
      </c>
      <c r="C69" s="18" t="s">
        <v>34</v>
      </c>
      <c r="D69" s="18" t="s">
        <v>61</v>
      </c>
      <c r="E69" s="19" t="s">
        <v>165</v>
      </c>
      <c r="F69" s="18" t="s">
        <v>48</v>
      </c>
      <c r="G69" s="20">
        <v>44188</v>
      </c>
      <c r="H69" s="28" t="s">
        <v>168</v>
      </c>
      <c r="I69" s="21">
        <f t="shared" ref="I69:I132" si="2">N69+0.75*O69+0.5*P69+0.25*Q69</f>
        <v>2.25</v>
      </c>
      <c r="J69" s="182"/>
      <c r="K69" s="183"/>
      <c r="L69" s="183"/>
      <c r="M69" s="18">
        <f t="shared" ref="M69:M132" si="3">SUM(N69:Q69)</f>
        <v>4</v>
      </c>
      <c r="N69" s="18">
        <v>0</v>
      </c>
      <c r="O69" s="18">
        <v>2</v>
      </c>
      <c r="P69" s="18">
        <v>1</v>
      </c>
      <c r="Q69" s="18">
        <v>1</v>
      </c>
      <c r="R69" s="18">
        <v>0</v>
      </c>
      <c r="S69" s="18">
        <v>1</v>
      </c>
      <c r="T69" s="184"/>
      <c r="U69" s="18" t="s">
        <v>76</v>
      </c>
      <c r="V69" s="31">
        <v>15</v>
      </c>
      <c r="W69" s="184"/>
    </row>
    <row r="70" spans="1:23" ht="21" x14ac:dyDescent="0.35">
      <c r="A70" s="17" t="s">
        <v>163</v>
      </c>
      <c r="B70" s="17" t="s">
        <v>164</v>
      </c>
      <c r="C70" s="18" t="s">
        <v>34</v>
      </c>
      <c r="D70" s="18" t="s">
        <v>61</v>
      </c>
      <c r="E70" s="19" t="s">
        <v>165</v>
      </c>
      <c r="F70" s="18" t="s">
        <v>159</v>
      </c>
      <c r="G70" s="20">
        <v>43997</v>
      </c>
      <c r="H70" s="18" t="s">
        <v>169</v>
      </c>
      <c r="I70" s="21">
        <f t="shared" si="2"/>
        <v>0</v>
      </c>
      <c r="J70" s="182"/>
      <c r="K70" s="183"/>
      <c r="L70" s="183"/>
      <c r="M70" s="18">
        <f t="shared" si="3"/>
        <v>0</v>
      </c>
      <c r="N70" s="18">
        <v>0</v>
      </c>
      <c r="O70" s="18">
        <v>0</v>
      </c>
      <c r="P70" s="18">
        <v>0</v>
      </c>
      <c r="Q70" s="18">
        <v>0</v>
      </c>
      <c r="R70" s="18">
        <v>0</v>
      </c>
      <c r="S70" s="18">
        <v>0</v>
      </c>
      <c r="T70" s="184"/>
      <c r="U70" s="18" t="s">
        <v>56</v>
      </c>
      <c r="V70" s="31">
        <v>0</v>
      </c>
      <c r="W70" s="184"/>
    </row>
    <row r="71" spans="1:23" ht="21" x14ac:dyDescent="0.35">
      <c r="A71" s="17" t="s">
        <v>170</v>
      </c>
      <c r="B71" s="17" t="s">
        <v>171</v>
      </c>
      <c r="C71" s="18" t="s">
        <v>34</v>
      </c>
      <c r="D71" s="18" t="s">
        <v>35</v>
      </c>
      <c r="E71" s="19" t="s">
        <v>172</v>
      </c>
      <c r="F71" s="18" t="s">
        <v>37</v>
      </c>
      <c r="G71" s="20">
        <v>44424</v>
      </c>
      <c r="H71" s="28" t="s">
        <v>173</v>
      </c>
      <c r="I71" s="21">
        <f t="shared" si="2"/>
        <v>2</v>
      </c>
      <c r="J71" s="182">
        <f>AVERAGE(I71:I74)</f>
        <v>1.625</v>
      </c>
      <c r="K71" s="183">
        <f>_xlfn.STDEV.S(I71:I74)</f>
        <v>1.1086778913041726</v>
      </c>
      <c r="L71" s="183">
        <f>100*K71/J71</f>
        <v>68.226331772564464</v>
      </c>
      <c r="M71" s="18">
        <f t="shared" si="3"/>
        <v>3</v>
      </c>
      <c r="N71" s="18">
        <v>0</v>
      </c>
      <c r="O71" s="18">
        <v>2</v>
      </c>
      <c r="P71" s="18">
        <v>1</v>
      </c>
      <c r="Q71" s="18">
        <v>0</v>
      </c>
      <c r="R71" s="18">
        <v>0</v>
      </c>
      <c r="S71" s="18">
        <v>2</v>
      </c>
      <c r="T71" s="184">
        <f>AVERAGE(S71:S74)</f>
        <v>1.5</v>
      </c>
      <c r="U71" s="18" t="s">
        <v>76</v>
      </c>
      <c r="V71" s="31">
        <v>16</v>
      </c>
      <c r="W71" s="184">
        <f>AVERAGE(V71:V74)</f>
        <v>9.75</v>
      </c>
    </row>
    <row r="72" spans="1:23" ht="21" x14ac:dyDescent="0.35">
      <c r="A72" s="17" t="s">
        <v>170</v>
      </c>
      <c r="B72" s="17" t="s">
        <v>171</v>
      </c>
      <c r="C72" s="18" t="s">
        <v>34</v>
      </c>
      <c r="D72" s="18" t="s">
        <v>35</v>
      </c>
      <c r="E72" s="19" t="s">
        <v>172</v>
      </c>
      <c r="F72" s="18" t="s">
        <v>40</v>
      </c>
      <c r="G72" s="20">
        <v>44341</v>
      </c>
      <c r="H72" s="28" t="s">
        <v>174</v>
      </c>
      <c r="I72" s="21">
        <f t="shared" si="2"/>
        <v>2</v>
      </c>
      <c r="J72" s="182"/>
      <c r="K72" s="183"/>
      <c r="L72" s="183"/>
      <c r="M72" s="18">
        <f t="shared" si="3"/>
        <v>3</v>
      </c>
      <c r="N72" s="18">
        <v>0</v>
      </c>
      <c r="O72" s="18">
        <v>2</v>
      </c>
      <c r="P72" s="18">
        <v>1</v>
      </c>
      <c r="Q72" s="18">
        <v>0</v>
      </c>
      <c r="R72" s="18">
        <v>0</v>
      </c>
      <c r="S72" s="18">
        <v>2</v>
      </c>
      <c r="T72" s="184"/>
      <c r="U72" s="18" t="s">
        <v>76</v>
      </c>
      <c r="V72" s="31">
        <v>16</v>
      </c>
      <c r="W72" s="184"/>
    </row>
    <row r="73" spans="1:23" ht="21" x14ac:dyDescent="0.35">
      <c r="A73" s="17" t="s">
        <v>170</v>
      </c>
      <c r="B73" s="17" t="s">
        <v>171</v>
      </c>
      <c r="C73" s="18" t="s">
        <v>34</v>
      </c>
      <c r="D73" s="18" t="s">
        <v>35</v>
      </c>
      <c r="E73" s="19" t="s">
        <v>172</v>
      </c>
      <c r="F73" s="18" t="s">
        <v>69</v>
      </c>
      <c r="G73" s="20">
        <v>44216</v>
      </c>
      <c r="H73" s="28" t="s">
        <v>175</v>
      </c>
      <c r="I73" s="21">
        <f t="shared" si="2"/>
        <v>2.5</v>
      </c>
      <c r="J73" s="182"/>
      <c r="K73" s="183"/>
      <c r="L73" s="183"/>
      <c r="M73" s="18">
        <f t="shared" si="3"/>
        <v>3</v>
      </c>
      <c r="N73" s="18">
        <v>2</v>
      </c>
      <c r="O73" s="18">
        <v>0</v>
      </c>
      <c r="P73" s="18">
        <v>1</v>
      </c>
      <c r="Q73" s="18">
        <v>0</v>
      </c>
      <c r="R73" s="18">
        <v>0</v>
      </c>
      <c r="S73" s="18">
        <v>2</v>
      </c>
      <c r="T73" s="184"/>
      <c r="U73" s="18" t="s">
        <v>39</v>
      </c>
      <c r="V73" s="31">
        <v>7</v>
      </c>
      <c r="W73" s="184"/>
    </row>
    <row r="74" spans="1:23" ht="21" x14ac:dyDescent="0.35">
      <c r="A74" s="17" t="s">
        <v>170</v>
      </c>
      <c r="B74" s="17" t="s">
        <v>171</v>
      </c>
      <c r="C74" s="18" t="s">
        <v>34</v>
      </c>
      <c r="D74" s="18" t="s">
        <v>35</v>
      </c>
      <c r="E74" s="19" t="s">
        <v>172</v>
      </c>
      <c r="F74" s="18" t="s">
        <v>48</v>
      </c>
      <c r="G74" s="20">
        <v>44165</v>
      </c>
      <c r="H74" s="18" t="s">
        <v>176</v>
      </c>
      <c r="I74" s="21">
        <f t="shared" si="2"/>
        <v>0</v>
      </c>
      <c r="J74" s="182"/>
      <c r="K74" s="183"/>
      <c r="L74" s="183"/>
      <c r="M74" s="18">
        <f t="shared" si="3"/>
        <v>0</v>
      </c>
      <c r="N74" s="18">
        <v>0</v>
      </c>
      <c r="O74" s="18">
        <v>0</v>
      </c>
      <c r="P74" s="18">
        <v>0</v>
      </c>
      <c r="Q74" s="18">
        <v>0</v>
      </c>
      <c r="R74" s="18">
        <v>0</v>
      </c>
      <c r="S74" s="18">
        <v>0</v>
      </c>
      <c r="T74" s="184"/>
      <c r="U74" s="18" t="s">
        <v>56</v>
      </c>
      <c r="V74" s="31">
        <v>0</v>
      </c>
      <c r="W74" s="184"/>
    </row>
    <row r="75" spans="1:23" ht="21" x14ac:dyDescent="0.35">
      <c r="A75" s="17" t="s">
        <v>177</v>
      </c>
      <c r="B75" s="17" t="s">
        <v>178</v>
      </c>
      <c r="C75" s="18" t="s">
        <v>34</v>
      </c>
      <c r="D75" s="18" t="s">
        <v>61</v>
      </c>
      <c r="E75" s="19" t="s">
        <v>179</v>
      </c>
      <c r="F75" s="18" t="s">
        <v>37</v>
      </c>
      <c r="G75" s="20">
        <v>44354</v>
      </c>
      <c r="H75" s="28" t="s">
        <v>180</v>
      </c>
      <c r="I75" s="21">
        <f t="shared" si="2"/>
        <v>0.75</v>
      </c>
      <c r="J75" s="182">
        <f>AVERAGE(I75:I78)</f>
        <v>0.5</v>
      </c>
      <c r="K75" s="183">
        <f>_xlfn.STDEV.S(I75:I78)</f>
        <v>0.28867513459481287</v>
      </c>
      <c r="L75" s="183">
        <f>100*K75/J75</f>
        <v>57.735026918962575</v>
      </c>
      <c r="M75" s="18">
        <f t="shared" si="3"/>
        <v>2</v>
      </c>
      <c r="N75" s="18">
        <v>0</v>
      </c>
      <c r="O75" s="18">
        <v>0</v>
      </c>
      <c r="P75" s="18">
        <v>1</v>
      </c>
      <c r="Q75" s="18">
        <v>1</v>
      </c>
      <c r="R75" s="18">
        <v>0</v>
      </c>
      <c r="S75" s="18">
        <v>1</v>
      </c>
      <c r="T75" s="184">
        <f>AVERAGE(S75:S78)</f>
        <v>1</v>
      </c>
      <c r="U75" s="18" t="s">
        <v>76</v>
      </c>
      <c r="V75" s="31">
        <v>5</v>
      </c>
      <c r="W75" s="184">
        <f>AVERAGE(V75:V78)</f>
        <v>5</v>
      </c>
    </row>
    <row r="76" spans="1:23" ht="21" x14ac:dyDescent="0.35">
      <c r="A76" s="17" t="s">
        <v>177</v>
      </c>
      <c r="B76" s="17" t="s">
        <v>178</v>
      </c>
      <c r="C76" s="18" t="s">
        <v>34</v>
      </c>
      <c r="D76" s="18" t="s">
        <v>61</v>
      </c>
      <c r="E76" s="19" t="s">
        <v>179</v>
      </c>
      <c r="F76" s="18" t="s">
        <v>42</v>
      </c>
      <c r="G76" s="20">
        <v>44314</v>
      </c>
      <c r="H76" s="28" t="s">
        <v>181</v>
      </c>
      <c r="I76" s="21">
        <f t="shared" si="2"/>
        <v>0.25</v>
      </c>
      <c r="J76" s="182"/>
      <c r="K76" s="183"/>
      <c r="L76" s="183"/>
      <c r="M76" s="18">
        <f t="shared" si="3"/>
        <v>1</v>
      </c>
      <c r="N76" s="18">
        <v>0</v>
      </c>
      <c r="O76" s="18">
        <v>0</v>
      </c>
      <c r="P76" s="18">
        <v>0</v>
      </c>
      <c r="Q76" s="18">
        <v>1</v>
      </c>
      <c r="R76" s="18">
        <v>0</v>
      </c>
      <c r="S76" s="18">
        <v>1</v>
      </c>
      <c r="T76" s="184"/>
      <c r="U76" s="18" t="s">
        <v>76</v>
      </c>
      <c r="V76" s="31">
        <v>5</v>
      </c>
      <c r="W76" s="184"/>
    </row>
    <row r="77" spans="1:23" ht="21" x14ac:dyDescent="0.35">
      <c r="A77" s="17" t="s">
        <v>177</v>
      </c>
      <c r="B77" s="17" t="s">
        <v>178</v>
      </c>
      <c r="C77" s="18" t="s">
        <v>34</v>
      </c>
      <c r="D77" s="18" t="s">
        <v>61</v>
      </c>
      <c r="E77" s="19" t="s">
        <v>179</v>
      </c>
      <c r="F77" s="18" t="s">
        <v>40</v>
      </c>
      <c r="G77" s="20">
        <v>44721</v>
      </c>
      <c r="H77" s="28" t="s">
        <v>182</v>
      </c>
      <c r="I77" s="21">
        <f t="shared" si="2"/>
        <v>0.25</v>
      </c>
      <c r="J77" s="182"/>
      <c r="K77" s="183"/>
      <c r="L77" s="183"/>
      <c r="M77" s="18">
        <f t="shared" si="3"/>
        <v>1</v>
      </c>
      <c r="N77" s="18">
        <v>0</v>
      </c>
      <c r="O77" s="18">
        <v>0</v>
      </c>
      <c r="P77" s="18">
        <v>0</v>
      </c>
      <c r="Q77" s="18">
        <v>1</v>
      </c>
      <c r="R77" s="18">
        <v>0</v>
      </c>
      <c r="S77" s="18">
        <v>1</v>
      </c>
      <c r="T77" s="184"/>
      <c r="U77" s="18" t="s">
        <v>76</v>
      </c>
      <c r="V77" s="31">
        <v>5</v>
      </c>
      <c r="W77" s="184"/>
    </row>
    <row r="78" spans="1:23" ht="21" x14ac:dyDescent="0.35">
      <c r="A78" s="17" t="s">
        <v>177</v>
      </c>
      <c r="B78" s="17" t="s">
        <v>178</v>
      </c>
      <c r="C78" s="18" t="s">
        <v>34</v>
      </c>
      <c r="D78" s="18" t="s">
        <v>61</v>
      </c>
      <c r="E78" s="19" t="s">
        <v>179</v>
      </c>
      <c r="F78" s="18" t="s">
        <v>57</v>
      </c>
      <c r="G78" s="20">
        <v>44537</v>
      </c>
      <c r="H78" s="28" t="s">
        <v>183</v>
      </c>
      <c r="I78" s="21">
        <f t="shared" si="2"/>
        <v>0.75</v>
      </c>
      <c r="J78" s="182"/>
      <c r="K78" s="183"/>
      <c r="L78" s="183"/>
      <c r="M78" s="18">
        <f t="shared" si="3"/>
        <v>2</v>
      </c>
      <c r="N78" s="18">
        <v>0</v>
      </c>
      <c r="O78" s="18">
        <v>0</v>
      </c>
      <c r="P78" s="18">
        <v>1</v>
      </c>
      <c r="Q78" s="18">
        <v>1</v>
      </c>
      <c r="R78" s="18">
        <v>0</v>
      </c>
      <c r="S78" s="18">
        <v>1</v>
      </c>
      <c r="T78" s="184"/>
      <c r="U78" s="18" t="s">
        <v>39</v>
      </c>
      <c r="V78" s="31"/>
      <c r="W78" s="184"/>
    </row>
    <row r="79" spans="1:23" ht="21" x14ac:dyDescent="0.35">
      <c r="A79" s="32" t="s">
        <v>184</v>
      </c>
      <c r="B79" s="17" t="s">
        <v>185</v>
      </c>
      <c r="C79" s="18" t="s">
        <v>34</v>
      </c>
      <c r="D79" s="18" t="s">
        <v>61</v>
      </c>
      <c r="E79" s="19" t="s">
        <v>186</v>
      </c>
      <c r="F79" s="18" t="s">
        <v>37</v>
      </c>
      <c r="G79" s="20">
        <v>44863</v>
      </c>
      <c r="H79" s="28" t="s">
        <v>187</v>
      </c>
      <c r="I79" s="21">
        <f t="shared" si="2"/>
        <v>5.75</v>
      </c>
      <c r="J79" s="182">
        <f>AVERAGE(I79:I82)</f>
        <v>4.1875</v>
      </c>
      <c r="K79" s="183">
        <f>_xlfn.STDEV.S(I79:I82)</f>
        <v>1.6630168369562588</v>
      </c>
      <c r="L79" s="183">
        <f>100*K79/J79</f>
        <v>39.713834912388272</v>
      </c>
      <c r="M79" s="18">
        <f t="shared" si="3"/>
        <v>8</v>
      </c>
      <c r="N79" s="18">
        <v>3</v>
      </c>
      <c r="O79" s="18">
        <v>2</v>
      </c>
      <c r="P79" s="18">
        <v>2</v>
      </c>
      <c r="Q79" s="18">
        <v>1</v>
      </c>
      <c r="R79" s="18">
        <v>0</v>
      </c>
      <c r="S79" s="18">
        <v>4</v>
      </c>
      <c r="T79" s="184">
        <f>AVERAGE(S79:S82)</f>
        <v>2.75</v>
      </c>
      <c r="U79" s="18" t="s">
        <v>39</v>
      </c>
      <c r="V79" s="18">
        <v>17</v>
      </c>
      <c r="W79" s="184">
        <f>AVERAGE(V79:V82)</f>
        <v>19</v>
      </c>
    </row>
    <row r="80" spans="1:23" ht="21" x14ac:dyDescent="0.35">
      <c r="A80" s="32" t="s">
        <v>184</v>
      </c>
      <c r="B80" s="17" t="s">
        <v>185</v>
      </c>
      <c r="C80" s="18" t="s">
        <v>34</v>
      </c>
      <c r="D80" s="18" t="s">
        <v>61</v>
      </c>
      <c r="E80" s="19" t="s">
        <v>186</v>
      </c>
      <c r="F80" s="18" t="s">
        <v>48</v>
      </c>
      <c r="G80" s="20">
        <v>44223</v>
      </c>
      <c r="H80" s="28" t="s">
        <v>188</v>
      </c>
      <c r="I80" s="21">
        <f t="shared" si="2"/>
        <v>2.75</v>
      </c>
      <c r="J80" s="182"/>
      <c r="K80" s="183"/>
      <c r="L80" s="183"/>
      <c r="M80" s="18">
        <f t="shared" si="3"/>
        <v>6</v>
      </c>
      <c r="N80" s="18">
        <v>0</v>
      </c>
      <c r="O80" s="18">
        <v>2</v>
      </c>
      <c r="P80" s="18">
        <v>1</v>
      </c>
      <c r="Q80" s="18">
        <v>3</v>
      </c>
      <c r="R80" s="18">
        <v>0</v>
      </c>
      <c r="S80" s="18">
        <v>2</v>
      </c>
      <c r="T80" s="184"/>
      <c r="U80" s="18" t="s">
        <v>39</v>
      </c>
      <c r="V80" s="18">
        <v>21</v>
      </c>
      <c r="W80" s="184"/>
    </row>
    <row r="81" spans="1:23" ht="21" x14ac:dyDescent="0.35">
      <c r="A81" s="32" t="s">
        <v>184</v>
      </c>
      <c r="B81" s="17" t="s">
        <v>185</v>
      </c>
      <c r="C81" s="18" t="s">
        <v>34</v>
      </c>
      <c r="D81" s="18" t="s">
        <v>61</v>
      </c>
      <c r="E81" s="19" t="s">
        <v>189</v>
      </c>
      <c r="F81" s="18" t="s">
        <v>37</v>
      </c>
      <c r="G81" s="20">
        <v>44916</v>
      </c>
      <c r="H81" s="18" t="s">
        <v>190</v>
      </c>
      <c r="I81" s="21">
        <f>N81+0.75*O81+0.5*P81+0.25*Q81</f>
        <v>5.5</v>
      </c>
      <c r="J81" s="182"/>
      <c r="K81" s="183"/>
      <c r="L81" s="183"/>
      <c r="M81" s="18">
        <f>SUM(N81:Q81)</f>
        <v>8</v>
      </c>
      <c r="N81" s="18">
        <v>3</v>
      </c>
      <c r="O81" s="18">
        <v>2</v>
      </c>
      <c r="P81" s="18">
        <v>1</v>
      </c>
      <c r="Q81" s="18">
        <v>2</v>
      </c>
      <c r="R81" s="18">
        <v>0</v>
      </c>
      <c r="S81" s="18">
        <v>3</v>
      </c>
      <c r="T81" s="184"/>
      <c r="U81" s="18" t="s">
        <v>76</v>
      </c>
      <c r="V81" s="18">
        <v>17</v>
      </c>
      <c r="W81" s="184"/>
    </row>
    <row r="82" spans="1:23" ht="21" x14ac:dyDescent="0.35">
      <c r="A82" s="32" t="s">
        <v>184</v>
      </c>
      <c r="B82" s="17" t="s">
        <v>185</v>
      </c>
      <c r="C82" s="18" t="s">
        <v>34</v>
      </c>
      <c r="D82" s="18" t="s">
        <v>61</v>
      </c>
      <c r="E82" s="19" t="s">
        <v>189</v>
      </c>
      <c r="F82" s="18" t="s">
        <v>48</v>
      </c>
      <c r="G82" s="20">
        <v>44223</v>
      </c>
      <c r="H82" s="18" t="s">
        <v>191</v>
      </c>
      <c r="I82" s="21">
        <f>N82+0.75*O82+0.5*P82+0.25*Q82</f>
        <v>2.75</v>
      </c>
      <c r="J82" s="182"/>
      <c r="K82" s="183"/>
      <c r="L82" s="183"/>
      <c r="M82" s="18">
        <f>SUM(N82:Q82)</f>
        <v>6</v>
      </c>
      <c r="N82" s="18">
        <v>0</v>
      </c>
      <c r="O82" s="18">
        <v>2</v>
      </c>
      <c r="P82" s="18">
        <v>1</v>
      </c>
      <c r="Q82" s="18">
        <v>3</v>
      </c>
      <c r="R82" s="18">
        <v>0</v>
      </c>
      <c r="S82" s="18">
        <v>2</v>
      </c>
      <c r="T82" s="184"/>
      <c r="U82" s="18" t="s">
        <v>39</v>
      </c>
      <c r="V82" s="18">
        <v>21</v>
      </c>
      <c r="W82" s="184"/>
    </row>
    <row r="83" spans="1:23" ht="21" x14ac:dyDescent="0.35">
      <c r="A83" s="17" t="s">
        <v>192</v>
      </c>
      <c r="B83" s="17" t="s">
        <v>193</v>
      </c>
      <c r="C83" s="18" t="s">
        <v>34</v>
      </c>
      <c r="D83" s="18" t="s">
        <v>61</v>
      </c>
      <c r="E83" s="19" t="s">
        <v>194</v>
      </c>
      <c r="F83" s="18" t="s">
        <v>37</v>
      </c>
      <c r="G83" s="20">
        <v>44630</v>
      </c>
      <c r="H83" s="28" t="s">
        <v>195</v>
      </c>
      <c r="I83" s="21">
        <f t="shared" si="2"/>
        <v>1.25</v>
      </c>
      <c r="J83" s="182">
        <f>AVERAGE(I83:I86)</f>
        <v>1.3125</v>
      </c>
      <c r="K83" s="183">
        <f>_xlfn.STDEV.S(I83:I86)</f>
        <v>0.65748890991914588</v>
      </c>
      <c r="L83" s="183">
        <f>100*K83/J83</f>
        <v>50.09439313669683</v>
      </c>
      <c r="M83" s="18">
        <f t="shared" si="3"/>
        <v>2</v>
      </c>
      <c r="N83" s="18">
        <v>0</v>
      </c>
      <c r="O83" s="18">
        <v>1</v>
      </c>
      <c r="P83" s="18">
        <v>1</v>
      </c>
      <c r="Q83" s="18">
        <v>0</v>
      </c>
      <c r="R83" s="18">
        <v>0</v>
      </c>
      <c r="S83" s="18">
        <v>1</v>
      </c>
      <c r="T83" s="184">
        <f>AVERAGE(S83:S86)</f>
        <v>0.75</v>
      </c>
      <c r="U83" s="18" t="s">
        <v>76</v>
      </c>
      <c r="V83" s="18">
        <v>6</v>
      </c>
      <c r="W83" s="184">
        <f>AVERAGE(V83:V86)</f>
        <v>9.6666666666666661</v>
      </c>
    </row>
    <row r="84" spans="1:23" ht="21" x14ac:dyDescent="0.35">
      <c r="A84" s="17" t="s">
        <v>192</v>
      </c>
      <c r="B84" s="17" t="s">
        <v>193</v>
      </c>
      <c r="C84" s="18" t="s">
        <v>34</v>
      </c>
      <c r="D84" s="18" t="s">
        <v>61</v>
      </c>
      <c r="E84" s="19" t="s">
        <v>194</v>
      </c>
      <c r="F84" s="18" t="s">
        <v>40</v>
      </c>
      <c r="G84" s="20">
        <v>43875</v>
      </c>
      <c r="H84" s="28" t="s">
        <v>196</v>
      </c>
      <c r="I84" s="21">
        <f t="shared" si="2"/>
        <v>1</v>
      </c>
      <c r="J84" s="182"/>
      <c r="K84" s="183"/>
      <c r="L84" s="183"/>
      <c r="M84" s="18">
        <f t="shared" si="3"/>
        <v>2</v>
      </c>
      <c r="N84" s="18">
        <v>0</v>
      </c>
      <c r="O84" s="18">
        <v>1</v>
      </c>
      <c r="P84" s="18">
        <v>0</v>
      </c>
      <c r="Q84" s="18">
        <v>1</v>
      </c>
      <c r="R84" s="18">
        <v>0</v>
      </c>
      <c r="S84" s="18">
        <v>1</v>
      </c>
      <c r="T84" s="184"/>
      <c r="U84" s="18" t="s">
        <v>76</v>
      </c>
      <c r="V84" s="18">
        <v>8</v>
      </c>
      <c r="W84" s="184"/>
    </row>
    <row r="85" spans="1:23" ht="21" x14ac:dyDescent="0.35">
      <c r="A85" s="17" t="s">
        <v>192</v>
      </c>
      <c r="B85" s="17" t="s">
        <v>193</v>
      </c>
      <c r="C85" s="18" t="s">
        <v>34</v>
      </c>
      <c r="D85" s="18" t="s">
        <v>61</v>
      </c>
      <c r="E85" s="19" t="s">
        <v>194</v>
      </c>
      <c r="F85" s="18" t="s">
        <v>48</v>
      </c>
      <c r="G85" s="20">
        <v>44928</v>
      </c>
      <c r="H85" s="28" t="s">
        <v>197</v>
      </c>
      <c r="I85" s="21">
        <f t="shared" si="2"/>
        <v>2.25</v>
      </c>
      <c r="J85" s="182"/>
      <c r="K85" s="183"/>
      <c r="L85" s="183"/>
      <c r="M85" s="18">
        <f t="shared" si="3"/>
        <v>4</v>
      </c>
      <c r="N85" s="18">
        <v>0</v>
      </c>
      <c r="O85" s="18">
        <v>2</v>
      </c>
      <c r="P85" s="18">
        <v>1</v>
      </c>
      <c r="Q85" s="18">
        <v>1</v>
      </c>
      <c r="R85" s="18">
        <v>0</v>
      </c>
      <c r="S85" s="18">
        <v>1</v>
      </c>
      <c r="T85" s="184"/>
      <c r="U85" s="18" t="s">
        <v>76</v>
      </c>
      <c r="V85" s="18">
        <v>15</v>
      </c>
      <c r="W85" s="184"/>
    </row>
    <row r="86" spans="1:23" ht="21" x14ac:dyDescent="0.35">
      <c r="A86" s="17" t="s">
        <v>192</v>
      </c>
      <c r="B86" s="17" t="s">
        <v>193</v>
      </c>
      <c r="C86" s="18" t="s">
        <v>34</v>
      </c>
      <c r="D86" s="18" t="s">
        <v>61</v>
      </c>
      <c r="E86" s="19" t="s">
        <v>194</v>
      </c>
      <c r="F86" s="18" t="s">
        <v>57</v>
      </c>
      <c r="G86" s="20">
        <v>44854</v>
      </c>
      <c r="H86" s="28" t="s">
        <v>198</v>
      </c>
      <c r="I86" s="21">
        <f t="shared" si="2"/>
        <v>0.75</v>
      </c>
      <c r="J86" s="182"/>
      <c r="K86" s="183"/>
      <c r="L86" s="183"/>
      <c r="M86" s="18">
        <f t="shared" si="3"/>
        <v>1</v>
      </c>
      <c r="N86" s="18">
        <v>0</v>
      </c>
      <c r="O86" s="18">
        <v>1</v>
      </c>
      <c r="P86" s="18">
        <v>0</v>
      </c>
      <c r="Q86" s="18">
        <v>0</v>
      </c>
      <c r="R86" s="18">
        <v>0</v>
      </c>
      <c r="S86" s="18">
        <v>0</v>
      </c>
      <c r="T86" s="184"/>
      <c r="U86" s="18" t="s">
        <v>76</v>
      </c>
      <c r="W86" s="184"/>
    </row>
    <row r="87" spans="1:23" ht="21" x14ac:dyDescent="0.35">
      <c r="A87" s="17" t="s">
        <v>199</v>
      </c>
      <c r="B87" s="17" t="s">
        <v>200</v>
      </c>
      <c r="C87" s="18" t="s">
        <v>34</v>
      </c>
      <c r="D87" s="18" t="s">
        <v>35</v>
      </c>
      <c r="E87" s="19" t="s">
        <v>201</v>
      </c>
      <c r="F87" s="18" t="s">
        <v>37</v>
      </c>
      <c r="G87" s="20">
        <v>44863</v>
      </c>
      <c r="H87" s="28" t="s">
        <v>202</v>
      </c>
      <c r="I87" s="21">
        <f t="shared" si="2"/>
        <v>1</v>
      </c>
      <c r="J87" s="182">
        <f>AVERAGE(I87:I90)</f>
        <v>1.25</v>
      </c>
      <c r="K87" s="183">
        <f>_xlfn.STDEV.S(I87:I90)</f>
        <v>1.541103500742244</v>
      </c>
      <c r="L87" s="183">
        <f>100*K87/J87</f>
        <v>123.28828005937953</v>
      </c>
      <c r="M87" s="18">
        <f t="shared" si="3"/>
        <v>2</v>
      </c>
      <c r="N87" s="18">
        <v>0</v>
      </c>
      <c r="O87" s="18">
        <v>1</v>
      </c>
      <c r="P87" s="18">
        <v>0</v>
      </c>
      <c r="Q87" s="18">
        <v>1</v>
      </c>
      <c r="R87" s="18">
        <v>0</v>
      </c>
      <c r="S87" s="18">
        <v>2</v>
      </c>
      <c r="T87" s="184">
        <f>AVERAGE(S87:S90)</f>
        <v>1.5</v>
      </c>
      <c r="U87" s="18" t="s">
        <v>76</v>
      </c>
      <c r="V87" s="18">
        <v>6</v>
      </c>
      <c r="W87" s="184">
        <f>AVERAGE(V87:V90)</f>
        <v>6.75</v>
      </c>
    </row>
    <row r="88" spans="1:23" ht="21" x14ac:dyDescent="0.35">
      <c r="A88" s="17" t="s">
        <v>199</v>
      </c>
      <c r="B88" s="17" t="s">
        <v>200</v>
      </c>
      <c r="C88" s="18" t="s">
        <v>34</v>
      </c>
      <c r="D88" s="18" t="s">
        <v>35</v>
      </c>
      <c r="E88" s="19" t="s">
        <v>201</v>
      </c>
      <c r="F88" s="18" t="s">
        <v>40</v>
      </c>
      <c r="G88" s="20">
        <v>43875</v>
      </c>
      <c r="H88" s="28" t="s">
        <v>203</v>
      </c>
      <c r="I88" s="21">
        <f t="shared" si="2"/>
        <v>3.5</v>
      </c>
      <c r="J88" s="182"/>
      <c r="K88" s="183"/>
      <c r="L88" s="183"/>
      <c r="M88" s="18">
        <f t="shared" si="3"/>
        <v>5</v>
      </c>
      <c r="N88" s="18">
        <v>2</v>
      </c>
      <c r="O88" s="18">
        <v>1</v>
      </c>
      <c r="P88" s="18">
        <v>1</v>
      </c>
      <c r="Q88" s="18">
        <v>1</v>
      </c>
      <c r="R88" s="18">
        <v>0</v>
      </c>
      <c r="S88" s="18">
        <v>2</v>
      </c>
      <c r="T88" s="184"/>
      <c r="U88" s="18" t="s">
        <v>76</v>
      </c>
      <c r="V88" s="18">
        <v>12</v>
      </c>
      <c r="W88" s="184"/>
    </row>
    <row r="89" spans="1:23" ht="21" x14ac:dyDescent="0.35">
      <c r="A89" s="17" t="s">
        <v>199</v>
      </c>
      <c r="B89" s="17" t="s">
        <v>200</v>
      </c>
      <c r="C89" s="18" t="s">
        <v>34</v>
      </c>
      <c r="D89" s="18" t="s">
        <v>35</v>
      </c>
      <c r="E89" s="19" t="s">
        <v>201</v>
      </c>
      <c r="F89" s="24" t="s">
        <v>42</v>
      </c>
      <c r="G89" s="20">
        <v>44161</v>
      </c>
      <c r="H89" s="28" t="s">
        <v>204</v>
      </c>
      <c r="I89" s="21">
        <f t="shared" si="2"/>
        <v>0.25</v>
      </c>
      <c r="J89" s="182"/>
      <c r="K89" s="183"/>
      <c r="L89" s="183"/>
      <c r="M89" s="18">
        <f t="shared" si="3"/>
        <v>1</v>
      </c>
      <c r="N89" s="18">
        <v>0</v>
      </c>
      <c r="O89" s="18">
        <v>0</v>
      </c>
      <c r="P89" s="18">
        <v>0</v>
      </c>
      <c r="Q89" s="18">
        <v>1</v>
      </c>
      <c r="R89" s="18">
        <v>0</v>
      </c>
      <c r="S89" s="18">
        <v>1</v>
      </c>
      <c r="T89" s="184"/>
      <c r="U89" s="18" t="s">
        <v>76</v>
      </c>
      <c r="V89" s="18">
        <v>5</v>
      </c>
      <c r="W89" s="184"/>
    </row>
    <row r="90" spans="1:23" ht="21" x14ac:dyDescent="0.35">
      <c r="A90" s="17" t="s">
        <v>199</v>
      </c>
      <c r="B90" s="17" t="s">
        <v>200</v>
      </c>
      <c r="C90" s="18" t="s">
        <v>34</v>
      </c>
      <c r="D90" s="18" t="s">
        <v>35</v>
      </c>
      <c r="E90" s="19" t="s">
        <v>201</v>
      </c>
      <c r="F90" s="18" t="s">
        <v>48</v>
      </c>
      <c r="G90" s="20">
        <v>44928</v>
      </c>
      <c r="H90" s="28" t="s">
        <v>205</v>
      </c>
      <c r="I90" s="21">
        <f t="shared" si="2"/>
        <v>0.25</v>
      </c>
      <c r="J90" s="182"/>
      <c r="K90" s="183"/>
      <c r="L90" s="183"/>
      <c r="M90" s="18">
        <f t="shared" si="3"/>
        <v>1</v>
      </c>
      <c r="N90" s="18">
        <v>0</v>
      </c>
      <c r="O90" s="18">
        <v>0</v>
      </c>
      <c r="P90" s="18">
        <v>0</v>
      </c>
      <c r="Q90" s="18">
        <v>1</v>
      </c>
      <c r="R90" s="18">
        <v>0</v>
      </c>
      <c r="S90" s="18">
        <v>1</v>
      </c>
      <c r="T90" s="184"/>
      <c r="U90" s="18" t="s">
        <v>76</v>
      </c>
      <c r="V90" s="18">
        <v>4</v>
      </c>
      <c r="W90" s="184"/>
    </row>
    <row r="91" spans="1:23" ht="21" x14ac:dyDescent="0.35">
      <c r="A91" s="17" t="s">
        <v>206</v>
      </c>
      <c r="B91" s="17" t="s">
        <v>207</v>
      </c>
      <c r="C91" s="18" t="s">
        <v>84</v>
      </c>
      <c r="D91" s="18" t="s">
        <v>61</v>
      </c>
      <c r="E91" s="19" t="s">
        <v>208</v>
      </c>
      <c r="F91" s="18" t="s">
        <v>37</v>
      </c>
      <c r="G91" s="20">
        <v>44818</v>
      </c>
      <c r="H91" s="28" t="s">
        <v>209</v>
      </c>
      <c r="I91" s="21">
        <f t="shared" si="2"/>
        <v>2.75</v>
      </c>
      <c r="J91" s="182">
        <f>AVERAGE(I91:I94)</f>
        <v>2.375</v>
      </c>
      <c r="K91" s="183">
        <f>_xlfn.STDEV.S(I91:I94)</f>
        <v>0.59511903571190417</v>
      </c>
      <c r="L91" s="183">
        <f>100*K91/J91</f>
        <v>25.05764360892228</v>
      </c>
      <c r="M91" s="18">
        <f t="shared" si="3"/>
        <v>4</v>
      </c>
      <c r="N91" s="18">
        <v>1</v>
      </c>
      <c r="O91" s="18">
        <v>2</v>
      </c>
      <c r="P91" s="18">
        <v>0</v>
      </c>
      <c r="Q91" s="18">
        <v>1</v>
      </c>
      <c r="R91" s="18">
        <v>0</v>
      </c>
      <c r="S91" s="18">
        <v>2</v>
      </c>
      <c r="T91" s="184">
        <f>AVERAGE(S91:S94)</f>
        <v>2</v>
      </c>
      <c r="U91" s="18" t="s">
        <v>39</v>
      </c>
      <c r="V91" s="18">
        <v>10</v>
      </c>
      <c r="W91" s="184">
        <f>AVERAGE(V91:V94)</f>
        <v>9.75</v>
      </c>
    </row>
    <row r="92" spans="1:23" ht="21" x14ac:dyDescent="0.35">
      <c r="A92" s="17" t="s">
        <v>206</v>
      </c>
      <c r="B92" s="17" t="s">
        <v>207</v>
      </c>
      <c r="C92" s="18" t="s">
        <v>84</v>
      </c>
      <c r="D92" s="18" t="s">
        <v>61</v>
      </c>
      <c r="E92" s="19" t="s">
        <v>208</v>
      </c>
      <c r="F92" s="18" t="s">
        <v>40</v>
      </c>
      <c r="G92" s="20">
        <v>44956</v>
      </c>
      <c r="H92" s="28" t="s">
        <v>210</v>
      </c>
      <c r="I92" s="21">
        <f t="shared" si="2"/>
        <v>2</v>
      </c>
      <c r="J92" s="182"/>
      <c r="K92" s="183"/>
      <c r="L92" s="183"/>
      <c r="M92" s="18">
        <f t="shared" si="3"/>
        <v>3</v>
      </c>
      <c r="N92" s="18">
        <v>1</v>
      </c>
      <c r="O92" s="18">
        <v>1</v>
      </c>
      <c r="P92" s="18">
        <v>0</v>
      </c>
      <c r="Q92" s="18">
        <v>1</v>
      </c>
      <c r="R92" s="18">
        <v>0</v>
      </c>
      <c r="S92" s="18">
        <v>2</v>
      </c>
      <c r="T92" s="184"/>
      <c r="U92" s="18" t="s">
        <v>39</v>
      </c>
      <c r="V92" s="18">
        <v>11</v>
      </c>
      <c r="W92" s="184"/>
    </row>
    <row r="93" spans="1:23" ht="21" x14ac:dyDescent="0.35">
      <c r="A93" s="17" t="s">
        <v>206</v>
      </c>
      <c r="B93" s="17" t="s">
        <v>207</v>
      </c>
      <c r="C93" s="18" t="s">
        <v>84</v>
      </c>
      <c r="D93" s="18" t="s">
        <v>61</v>
      </c>
      <c r="E93" s="19" t="s">
        <v>208</v>
      </c>
      <c r="F93" s="18" t="s">
        <v>69</v>
      </c>
      <c r="G93" s="20">
        <v>43978</v>
      </c>
      <c r="H93" s="28" t="s">
        <v>211</v>
      </c>
      <c r="I93" s="21">
        <f t="shared" si="2"/>
        <v>1.75</v>
      </c>
      <c r="J93" s="182"/>
      <c r="K93" s="183"/>
      <c r="L93" s="183"/>
      <c r="M93" s="18">
        <f t="shared" si="3"/>
        <v>3</v>
      </c>
      <c r="N93" s="18">
        <v>1</v>
      </c>
      <c r="O93" s="18">
        <v>0</v>
      </c>
      <c r="P93" s="18">
        <v>1</v>
      </c>
      <c r="Q93" s="18">
        <v>1</v>
      </c>
      <c r="R93" s="18">
        <v>0</v>
      </c>
      <c r="S93" s="18">
        <v>2</v>
      </c>
      <c r="T93" s="184"/>
      <c r="U93" s="18" t="s">
        <v>39</v>
      </c>
      <c r="V93" s="18">
        <v>7</v>
      </c>
      <c r="W93" s="184"/>
    </row>
    <row r="94" spans="1:23" ht="21" x14ac:dyDescent="0.35">
      <c r="A94" s="17" t="s">
        <v>206</v>
      </c>
      <c r="B94" s="17" t="s">
        <v>207</v>
      </c>
      <c r="C94" s="18" t="s">
        <v>84</v>
      </c>
      <c r="D94" s="18" t="s">
        <v>61</v>
      </c>
      <c r="E94" s="19" t="s">
        <v>208</v>
      </c>
      <c r="F94" s="18" t="s">
        <v>48</v>
      </c>
      <c r="G94" s="20">
        <v>44928</v>
      </c>
      <c r="H94" s="28" t="s">
        <v>212</v>
      </c>
      <c r="I94" s="21">
        <f t="shared" si="2"/>
        <v>3</v>
      </c>
      <c r="J94" s="182"/>
      <c r="K94" s="183"/>
      <c r="L94" s="183"/>
      <c r="M94" s="18">
        <f t="shared" si="3"/>
        <v>4</v>
      </c>
      <c r="N94" s="18">
        <v>2</v>
      </c>
      <c r="O94" s="18">
        <v>1</v>
      </c>
      <c r="P94" s="18">
        <v>0</v>
      </c>
      <c r="Q94" s="18">
        <v>1</v>
      </c>
      <c r="R94" s="18">
        <v>0</v>
      </c>
      <c r="S94" s="18">
        <v>2</v>
      </c>
      <c r="T94" s="184"/>
      <c r="U94" s="18" t="s">
        <v>39</v>
      </c>
      <c r="V94" s="18">
        <v>11</v>
      </c>
      <c r="W94" s="184"/>
    </row>
    <row r="95" spans="1:23" ht="21" x14ac:dyDescent="0.35">
      <c r="A95" s="17" t="s">
        <v>213</v>
      </c>
      <c r="B95" s="17" t="s">
        <v>214</v>
      </c>
      <c r="C95" s="18" t="s">
        <v>34</v>
      </c>
      <c r="D95" s="18" t="s">
        <v>35</v>
      </c>
      <c r="E95" s="19" t="s">
        <v>118</v>
      </c>
      <c r="F95" s="18" t="s">
        <v>37</v>
      </c>
      <c r="G95" s="20">
        <v>44414</v>
      </c>
      <c r="H95" s="28" t="s">
        <v>215</v>
      </c>
      <c r="I95" s="21">
        <f t="shared" si="2"/>
        <v>3</v>
      </c>
      <c r="J95" s="182">
        <f>AVERAGE(I95:I98)</f>
        <v>3.0625</v>
      </c>
      <c r="K95" s="183">
        <f>_xlfn.STDEV.S(I95:I98)</f>
        <v>0.4732423621500228</v>
      </c>
      <c r="L95" s="183">
        <f>100*K95/J95</f>
        <v>15.452811825306867</v>
      </c>
      <c r="M95" s="18">
        <f t="shared" si="3"/>
        <v>5</v>
      </c>
      <c r="N95" s="18">
        <v>1</v>
      </c>
      <c r="O95" s="18">
        <v>1</v>
      </c>
      <c r="P95" s="18">
        <v>2</v>
      </c>
      <c r="Q95" s="18">
        <v>1</v>
      </c>
      <c r="R95" s="18">
        <v>0</v>
      </c>
      <c r="S95" s="18">
        <v>3</v>
      </c>
      <c r="T95" s="184">
        <f>AVERAGE(S95:S98)</f>
        <v>2.25</v>
      </c>
      <c r="U95" s="18" t="s">
        <v>39</v>
      </c>
      <c r="V95" s="18">
        <v>20</v>
      </c>
      <c r="W95" s="184">
        <f>AVERAGE(V95:V98)</f>
        <v>17.25</v>
      </c>
    </row>
    <row r="96" spans="1:23" ht="21" x14ac:dyDescent="0.35">
      <c r="A96" s="17" t="s">
        <v>213</v>
      </c>
      <c r="B96" s="17" t="s">
        <v>214</v>
      </c>
      <c r="C96" s="18" t="s">
        <v>34</v>
      </c>
      <c r="D96" s="18" t="s">
        <v>35</v>
      </c>
      <c r="E96" s="19" t="s">
        <v>118</v>
      </c>
      <c r="F96" s="18" t="s">
        <v>40</v>
      </c>
      <c r="G96" s="20">
        <v>43875</v>
      </c>
      <c r="H96" s="28" t="s">
        <v>216</v>
      </c>
      <c r="I96" s="21">
        <f t="shared" si="2"/>
        <v>3.75</v>
      </c>
      <c r="J96" s="182"/>
      <c r="K96" s="183"/>
      <c r="L96" s="183"/>
      <c r="M96" s="18">
        <f t="shared" si="3"/>
        <v>6</v>
      </c>
      <c r="N96" s="18">
        <v>1</v>
      </c>
      <c r="O96" s="18">
        <v>2</v>
      </c>
      <c r="P96" s="18">
        <v>2</v>
      </c>
      <c r="Q96" s="18">
        <v>1</v>
      </c>
      <c r="R96" s="18">
        <v>0</v>
      </c>
      <c r="S96" s="18">
        <v>2</v>
      </c>
      <c r="T96" s="184"/>
      <c r="U96" s="18" t="s">
        <v>76</v>
      </c>
      <c r="V96" s="18">
        <v>23</v>
      </c>
      <c r="W96" s="184"/>
    </row>
    <row r="97" spans="1:23" ht="21" x14ac:dyDescent="0.35">
      <c r="A97" s="17" t="s">
        <v>213</v>
      </c>
      <c r="B97" s="17" t="s">
        <v>214</v>
      </c>
      <c r="C97" s="18" t="s">
        <v>34</v>
      </c>
      <c r="D97" s="18" t="s">
        <v>35</v>
      </c>
      <c r="E97" s="19" t="s">
        <v>118</v>
      </c>
      <c r="F97" s="18" t="s">
        <v>48</v>
      </c>
      <c r="G97" s="20">
        <v>44928</v>
      </c>
      <c r="H97" s="28" t="s">
        <v>217</v>
      </c>
      <c r="I97" s="21">
        <f t="shared" si="2"/>
        <v>2.75</v>
      </c>
      <c r="J97" s="182"/>
      <c r="K97" s="183"/>
      <c r="L97" s="183"/>
      <c r="M97" s="18">
        <f t="shared" si="3"/>
        <v>5</v>
      </c>
      <c r="N97" s="18">
        <v>0</v>
      </c>
      <c r="O97" s="18">
        <v>2</v>
      </c>
      <c r="P97" s="18">
        <v>2</v>
      </c>
      <c r="Q97" s="18">
        <v>1</v>
      </c>
      <c r="R97" s="18">
        <v>0</v>
      </c>
      <c r="S97" s="18">
        <v>2</v>
      </c>
      <c r="T97" s="184"/>
      <c r="U97" s="18" t="s">
        <v>76</v>
      </c>
      <c r="V97" s="18">
        <v>20</v>
      </c>
      <c r="W97" s="184"/>
    </row>
    <row r="98" spans="1:23" ht="21" x14ac:dyDescent="0.35">
      <c r="A98" s="17" t="s">
        <v>213</v>
      </c>
      <c r="B98" s="17" t="s">
        <v>214</v>
      </c>
      <c r="C98" s="18" t="s">
        <v>34</v>
      </c>
      <c r="D98" s="18" t="s">
        <v>35</v>
      </c>
      <c r="E98" s="19" t="s">
        <v>118</v>
      </c>
      <c r="F98" s="18" t="s">
        <v>77</v>
      </c>
      <c r="G98" s="20">
        <v>43950</v>
      </c>
      <c r="H98" s="28" t="s">
        <v>218</v>
      </c>
      <c r="I98" s="21">
        <f t="shared" si="2"/>
        <v>2.75</v>
      </c>
      <c r="J98" s="182"/>
      <c r="K98" s="183"/>
      <c r="L98" s="183"/>
      <c r="M98" s="18">
        <f t="shared" si="3"/>
        <v>5</v>
      </c>
      <c r="N98" s="18">
        <v>0</v>
      </c>
      <c r="O98" s="18">
        <v>2</v>
      </c>
      <c r="P98" s="18">
        <v>2</v>
      </c>
      <c r="Q98" s="18">
        <v>1</v>
      </c>
      <c r="R98" s="18">
        <v>0</v>
      </c>
      <c r="S98" s="18">
        <v>2</v>
      </c>
      <c r="T98" s="184"/>
      <c r="U98" s="18" t="s">
        <v>76</v>
      </c>
      <c r="V98" s="18">
        <v>6</v>
      </c>
      <c r="W98" s="184"/>
    </row>
    <row r="99" spans="1:23" ht="21" x14ac:dyDescent="0.35">
      <c r="A99" s="17" t="s">
        <v>219</v>
      </c>
      <c r="B99" s="17" t="s">
        <v>220</v>
      </c>
      <c r="C99" s="18" t="s">
        <v>34</v>
      </c>
      <c r="D99" s="18" t="s">
        <v>35</v>
      </c>
      <c r="E99" s="19" t="s">
        <v>221</v>
      </c>
      <c r="F99" s="18" t="s">
        <v>80</v>
      </c>
      <c r="G99" s="20">
        <v>43969</v>
      </c>
      <c r="H99" s="28" t="s">
        <v>222</v>
      </c>
      <c r="I99" s="21">
        <f t="shared" si="2"/>
        <v>6.5</v>
      </c>
      <c r="J99" s="182">
        <f>AVERAGE(I99:I102)</f>
        <v>4.8125</v>
      </c>
      <c r="K99" s="183">
        <f>_xlfn.STDEV.S(I99:I102)</f>
        <v>1.8071040368501201</v>
      </c>
      <c r="L99" s="183">
        <f>100*K99/J99</f>
        <v>37.550213752729768</v>
      </c>
      <c r="M99" s="18">
        <f t="shared" si="3"/>
        <v>9</v>
      </c>
      <c r="N99" s="11">
        <v>2</v>
      </c>
      <c r="O99" s="18">
        <v>4</v>
      </c>
      <c r="P99" s="18">
        <v>3</v>
      </c>
      <c r="Q99" s="18">
        <v>0</v>
      </c>
      <c r="R99" s="18">
        <v>0</v>
      </c>
      <c r="S99" s="18">
        <v>3</v>
      </c>
      <c r="T99" s="184">
        <f>AVERAGE(S99:S102)</f>
        <v>3</v>
      </c>
      <c r="U99" s="18" t="s">
        <v>39</v>
      </c>
      <c r="V99" s="11"/>
      <c r="W99" s="184">
        <f>AVERAGE(V99:V102)</f>
        <v>17.666666666666668</v>
      </c>
    </row>
    <row r="100" spans="1:23" ht="21" x14ac:dyDescent="0.35">
      <c r="A100" s="17" t="s">
        <v>219</v>
      </c>
      <c r="B100" s="17" t="s">
        <v>220</v>
      </c>
      <c r="C100" s="18" t="s">
        <v>34</v>
      </c>
      <c r="D100" s="18" t="s">
        <v>35</v>
      </c>
      <c r="E100" s="19" t="s">
        <v>221</v>
      </c>
      <c r="F100" s="18" t="s">
        <v>42</v>
      </c>
      <c r="G100" s="20">
        <v>43879</v>
      </c>
      <c r="H100" s="28" t="s">
        <v>223</v>
      </c>
      <c r="I100" s="21">
        <f t="shared" si="2"/>
        <v>3.25</v>
      </c>
      <c r="J100" s="182"/>
      <c r="K100" s="183"/>
      <c r="L100" s="183"/>
      <c r="M100" s="18">
        <f t="shared" si="3"/>
        <v>5</v>
      </c>
      <c r="N100" s="18">
        <v>1</v>
      </c>
      <c r="O100" s="18">
        <v>1</v>
      </c>
      <c r="P100" s="18">
        <v>3</v>
      </c>
      <c r="Q100" s="18">
        <v>0</v>
      </c>
      <c r="R100" s="18">
        <v>0</v>
      </c>
      <c r="S100" s="18">
        <v>3</v>
      </c>
      <c r="T100" s="184"/>
      <c r="U100" s="18" t="s">
        <v>39</v>
      </c>
      <c r="V100" s="18">
        <v>8</v>
      </c>
      <c r="W100" s="184"/>
    </row>
    <row r="101" spans="1:23" ht="21" x14ac:dyDescent="0.35">
      <c r="A101" s="17" t="s">
        <v>219</v>
      </c>
      <c r="B101" s="17" t="s">
        <v>220</v>
      </c>
      <c r="C101" s="18" t="s">
        <v>34</v>
      </c>
      <c r="D101" s="18" t="s">
        <v>35</v>
      </c>
      <c r="E101" s="19" t="s">
        <v>221</v>
      </c>
      <c r="F101" s="18" t="s">
        <v>37</v>
      </c>
      <c r="G101" s="20">
        <v>44452</v>
      </c>
      <c r="H101" s="28" t="s">
        <v>224</v>
      </c>
      <c r="I101" s="21">
        <f t="shared" si="2"/>
        <v>3.25</v>
      </c>
      <c r="J101" s="182"/>
      <c r="K101" s="183"/>
      <c r="L101" s="183"/>
      <c r="M101" s="18">
        <f t="shared" si="3"/>
        <v>5</v>
      </c>
      <c r="N101" s="18">
        <v>1</v>
      </c>
      <c r="O101" s="18">
        <v>1</v>
      </c>
      <c r="P101" s="18">
        <v>3</v>
      </c>
      <c r="Q101" s="18">
        <v>0</v>
      </c>
      <c r="R101" s="18">
        <v>0</v>
      </c>
      <c r="S101" s="18">
        <v>3</v>
      </c>
      <c r="T101" s="184"/>
      <c r="U101" s="18" t="s">
        <v>39</v>
      </c>
      <c r="V101" s="18">
        <v>21</v>
      </c>
      <c r="W101" s="184"/>
    </row>
    <row r="102" spans="1:23" ht="21" x14ac:dyDescent="0.35">
      <c r="A102" s="17" t="s">
        <v>219</v>
      </c>
      <c r="B102" s="17" t="s">
        <v>220</v>
      </c>
      <c r="C102" s="18" t="s">
        <v>34</v>
      </c>
      <c r="D102" s="18" t="s">
        <v>35</v>
      </c>
      <c r="E102" s="19" t="s">
        <v>221</v>
      </c>
      <c r="F102" s="18" t="s">
        <v>40</v>
      </c>
      <c r="G102" s="20">
        <v>43875</v>
      </c>
      <c r="H102" s="28" t="s">
        <v>225</v>
      </c>
      <c r="I102" s="21">
        <f t="shared" si="2"/>
        <v>6.25</v>
      </c>
      <c r="J102" s="182"/>
      <c r="K102" s="183"/>
      <c r="L102" s="183"/>
      <c r="M102" s="18">
        <f t="shared" si="3"/>
        <v>8</v>
      </c>
      <c r="N102" s="18">
        <v>4</v>
      </c>
      <c r="O102" s="18">
        <v>1</v>
      </c>
      <c r="P102" s="18">
        <v>3</v>
      </c>
      <c r="Q102" s="18">
        <v>0</v>
      </c>
      <c r="R102" s="18">
        <v>0</v>
      </c>
      <c r="S102" s="18">
        <v>3</v>
      </c>
      <c r="T102" s="184"/>
      <c r="U102" s="18" t="s">
        <v>39</v>
      </c>
      <c r="V102" s="18">
        <v>24</v>
      </c>
      <c r="W102" s="184"/>
    </row>
    <row r="103" spans="1:23" ht="21" x14ac:dyDescent="0.35">
      <c r="A103" s="17" t="s">
        <v>226</v>
      </c>
      <c r="B103" s="17" t="s">
        <v>227</v>
      </c>
      <c r="C103" s="18" t="s">
        <v>34</v>
      </c>
      <c r="D103" s="18" t="s">
        <v>61</v>
      </c>
      <c r="E103" s="19" t="s">
        <v>228</v>
      </c>
      <c r="F103" s="18" t="s">
        <v>37</v>
      </c>
      <c r="G103" s="20">
        <v>44496</v>
      </c>
      <c r="H103" s="28" t="s">
        <v>229</v>
      </c>
      <c r="I103" s="21">
        <f t="shared" si="2"/>
        <v>6.5</v>
      </c>
      <c r="J103" s="182">
        <f>AVERAGE(I103:I106)</f>
        <v>6.625</v>
      </c>
      <c r="K103" s="183">
        <f>_xlfn.STDEV.S(I103:I106)</f>
        <v>1.181453906563152</v>
      </c>
      <c r="L103" s="183">
        <f>100*K103/J103</f>
        <v>17.833266514160783</v>
      </c>
      <c r="M103" s="18">
        <f t="shared" si="3"/>
        <v>9</v>
      </c>
      <c r="N103" s="18">
        <v>2</v>
      </c>
      <c r="O103" s="18">
        <v>4</v>
      </c>
      <c r="P103" s="18">
        <v>3</v>
      </c>
      <c r="Q103" s="18">
        <v>0</v>
      </c>
      <c r="R103" s="18">
        <v>0</v>
      </c>
      <c r="S103" s="18">
        <v>4</v>
      </c>
      <c r="T103" s="184">
        <f>AVERAGE(S103:S106)</f>
        <v>3.25</v>
      </c>
      <c r="U103" s="18" t="s">
        <v>39</v>
      </c>
      <c r="V103" s="18">
        <v>19</v>
      </c>
      <c r="W103" s="184">
        <f>AVERAGE(V103:V106)</f>
        <v>18</v>
      </c>
    </row>
    <row r="104" spans="1:23" ht="21" x14ac:dyDescent="0.35">
      <c r="A104" s="17" t="s">
        <v>226</v>
      </c>
      <c r="B104" s="17" t="s">
        <v>227</v>
      </c>
      <c r="C104" s="18" t="s">
        <v>34</v>
      </c>
      <c r="D104" s="18" t="s">
        <v>61</v>
      </c>
      <c r="E104" s="19" t="s">
        <v>228</v>
      </c>
      <c r="F104" s="18" t="s">
        <v>40</v>
      </c>
      <c r="G104" s="20">
        <v>43875</v>
      </c>
      <c r="H104" s="28" t="s">
        <v>230</v>
      </c>
      <c r="I104" s="21">
        <f t="shared" si="2"/>
        <v>7.5</v>
      </c>
      <c r="J104" s="182"/>
      <c r="K104" s="183"/>
      <c r="L104" s="183"/>
      <c r="M104" s="18">
        <f t="shared" si="3"/>
        <v>10</v>
      </c>
      <c r="N104" s="18">
        <v>4</v>
      </c>
      <c r="O104" s="18">
        <v>2</v>
      </c>
      <c r="P104" s="18">
        <v>4</v>
      </c>
      <c r="Q104" s="18">
        <v>0</v>
      </c>
      <c r="R104" s="18">
        <v>0</v>
      </c>
      <c r="S104" s="18">
        <v>3</v>
      </c>
      <c r="T104" s="184"/>
      <c r="U104" s="18" t="s">
        <v>39</v>
      </c>
      <c r="V104" s="18">
        <v>17</v>
      </c>
      <c r="W104" s="184"/>
    </row>
    <row r="105" spans="1:23" ht="21" x14ac:dyDescent="0.35">
      <c r="A105" s="17" t="s">
        <v>226</v>
      </c>
      <c r="B105" s="17" t="s">
        <v>227</v>
      </c>
      <c r="C105" s="18" t="s">
        <v>34</v>
      </c>
      <c r="D105" s="18" t="s">
        <v>61</v>
      </c>
      <c r="E105" s="19" t="s">
        <v>228</v>
      </c>
      <c r="F105" s="18" t="s">
        <v>159</v>
      </c>
      <c r="G105" s="20">
        <v>43997</v>
      </c>
      <c r="H105" s="28" t="s">
        <v>231</v>
      </c>
      <c r="I105" s="21">
        <f t="shared" si="2"/>
        <v>7.5</v>
      </c>
      <c r="J105" s="182"/>
      <c r="K105" s="183"/>
      <c r="L105" s="183"/>
      <c r="M105" s="18">
        <f t="shared" si="3"/>
        <v>9</v>
      </c>
      <c r="N105" s="18">
        <v>6</v>
      </c>
      <c r="O105" s="18">
        <v>1</v>
      </c>
      <c r="P105" s="18">
        <v>1</v>
      </c>
      <c r="Q105" s="18">
        <v>1</v>
      </c>
      <c r="R105" s="18">
        <v>0</v>
      </c>
      <c r="S105" s="18">
        <v>3</v>
      </c>
      <c r="T105" s="184"/>
      <c r="U105" s="18" t="s">
        <v>39</v>
      </c>
      <c r="W105" s="184"/>
    </row>
    <row r="106" spans="1:23" ht="21" x14ac:dyDescent="0.35">
      <c r="A106" s="17" t="s">
        <v>226</v>
      </c>
      <c r="B106" s="17" t="s">
        <v>227</v>
      </c>
      <c r="C106" s="18" t="s">
        <v>34</v>
      </c>
      <c r="D106" s="18" t="s">
        <v>61</v>
      </c>
      <c r="E106" s="19" t="s">
        <v>228</v>
      </c>
      <c r="F106" s="18" t="s">
        <v>57</v>
      </c>
      <c r="G106" s="20">
        <v>43983</v>
      </c>
      <c r="H106" s="28" t="s">
        <v>232</v>
      </c>
      <c r="I106" s="21">
        <f t="shared" si="2"/>
        <v>5</v>
      </c>
      <c r="J106" s="182"/>
      <c r="K106" s="183"/>
      <c r="L106" s="183"/>
      <c r="M106" s="18">
        <f t="shared" si="3"/>
        <v>7</v>
      </c>
      <c r="N106" s="18">
        <v>2</v>
      </c>
      <c r="O106" s="18">
        <v>2</v>
      </c>
      <c r="P106" s="18">
        <v>3</v>
      </c>
      <c r="Q106" s="18">
        <v>0</v>
      </c>
      <c r="R106" s="18">
        <v>0</v>
      </c>
      <c r="S106" s="18">
        <v>3</v>
      </c>
      <c r="T106" s="184"/>
      <c r="U106" s="18" t="s">
        <v>39</v>
      </c>
      <c r="W106" s="184"/>
    </row>
    <row r="107" spans="1:23" ht="21" x14ac:dyDescent="0.35">
      <c r="A107" s="17" t="s">
        <v>233</v>
      </c>
      <c r="B107" s="17" t="s">
        <v>234</v>
      </c>
      <c r="C107" s="18" t="s">
        <v>84</v>
      </c>
      <c r="D107" s="18" t="s">
        <v>61</v>
      </c>
      <c r="E107" s="19" t="s">
        <v>235</v>
      </c>
      <c r="F107" s="18" t="s">
        <v>37</v>
      </c>
      <c r="G107" s="20">
        <v>44646</v>
      </c>
      <c r="H107" s="28" t="s">
        <v>236</v>
      </c>
      <c r="I107" s="21">
        <f t="shared" si="2"/>
        <v>0</v>
      </c>
      <c r="J107" s="182">
        <f>AVERAGE(I107:I110)</f>
        <v>0.375</v>
      </c>
      <c r="K107" s="183">
        <f>_xlfn.STDEV.S(I107:I110)</f>
        <v>0.4330127018922193</v>
      </c>
      <c r="L107" s="183">
        <f>100*K107/J107</f>
        <v>115.47005383792515</v>
      </c>
      <c r="M107" s="18">
        <f t="shared" si="3"/>
        <v>0</v>
      </c>
      <c r="N107" s="18">
        <v>0</v>
      </c>
      <c r="O107" s="18">
        <v>0</v>
      </c>
      <c r="P107" s="18">
        <v>0</v>
      </c>
      <c r="Q107" s="18">
        <v>0</v>
      </c>
      <c r="R107" s="18">
        <v>0</v>
      </c>
      <c r="S107" s="18">
        <v>0</v>
      </c>
      <c r="T107" s="184">
        <f>AVERAGE(S107:S110)</f>
        <v>0.5</v>
      </c>
      <c r="U107" s="18" t="s">
        <v>56</v>
      </c>
      <c r="V107" s="18">
        <v>0</v>
      </c>
      <c r="W107" s="184">
        <f>AVERAGE(V107:V110)</f>
        <v>0</v>
      </c>
    </row>
    <row r="108" spans="1:23" ht="21" x14ac:dyDescent="0.35">
      <c r="A108" s="17" t="s">
        <v>233</v>
      </c>
      <c r="B108" s="17" t="s">
        <v>234</v>
      </c>
      <c r="C108" s="18" t="s">
        <v>84</v>
      </c>
      <c r="D108" s="18" t="s">
        <v>61</v>
      </c>
      <c r="E108" s="19" t="s">
        <v>235</v>
      </c>
      <c r="F108" s="18" t="s">
        <v>237</v>
      </c>
      <c r="G108" s="20">
        <v>44230</v>
      </c>
      <c r="H108" s="28" t="s">
        <v>238</v>
      </c>
      <c r="I108" s="21">
        <f t="shared" si="2"/>
        <v>0</v>
      </c>
      <c r="J108" s="182"/>
      <c r="K108" s="183"/>
      <c r="L108" s="183"/>
      <c r="M108" s="18">
        <f t="shared" si="3"/>
        <v>0</v>
      </c>
      <c r="N108" s="18">
        <v>0</v>
      </c>
      <c r="O108" s="18">
        <v>0</v>
      </c>
      <c r="P108" s="18">
        <v>0</v>
      </c>
      <c r="Q108" s="18">
        <v>0</v>
      </c>
      <c r="R108" s="18">
        <v>0</v>
      </c>
      <c r="S108" s="18">
        <v>0</v>
      </c>
      <c r="T108" s="184"/>
      <c r="U108" s="18" t="s">
        <v>56</v>
      </c>
      <c r="V108" s="18">
        <v>0</v>
      </c>
      <c r="W108" s="184"/>
    </row>
    <row r="109" spans="1:23" ht="21" x14ac:dyDescent="0.35">
      <c r="A109" s="17" t="s">
        <v>233</v>
      </c>
      <c r="B109" s="17" t="s">
        <v>234</v>
      </c>
      <c r="C109" s="18" t="s">
        <v>84</v>
      </c>
      <c r="D109" s="18" t="s">
        <v>61</v>
      </c>
      <c r="E109" s="19" t="s">
        <v>235</v>
      </c>
      <c r="F109" s="18" t="s">
        <v>80</v>
      </c>
      <c r="G109" s="20">
        <v>43848</v>
      </c>
      <c r="H109" s="28" t="s">
        <v>239</v>
      </c>
      <c r="I109" s="21">
        <f t="shared" si="2"/>
        <v>0.75</v>
      </c>
      <c r="J109" s="182"/>
      <c r="K109" s="183"/>
      <c r="L109" s="183"/>
      <c r="M109" s="18">
        <f t="shared" si="3"/>
        <v>1</v>
      </c>
      <c r="N109" s="18">
        <v>0</v>
      </c>
      <c r="O109" s="18">
        <v>1</v>
      </c>
      <c r="P109" s="18">
        <v>0</v>
      </c>
      <c r="Q109" s="18">
        <v>0</v>
      </c>
      <c r="R109" s="18">
        <v>0</v>
      </c>
      <c r="S109" s="18">
        <v>1</v>
      </c>
      <c r="T109" s="184"/>
      <c r="U109" s="18" t="s">
        <v>76</v>
      </c>
      <c r="W109" s="184"/>
    </row>
    <row r="110" spans="1:23" ht="21" x14ac:dyDescent="0.35">
      <c r="A110" s="17" t="s">
        <v>233</v>
      </c>
      <c r="B110" s="17" t="s">
        <v>234</v>
      </c>
      <c r="C110" s="18" t="s">
        <v>84</v>
      </c>
      <c r="D110" s="18" t="s">
        <v>61</v>
      </c>
      <c r="E110" s="19" t="s">
        <v>235</v>
      </c>
      <c r="F110" s="18" t="s">
        <v>57</v>
      </c>
      <c r="G110" s="20">
        <v>44768</v>
      </c>
      <c r="H110" s="28" t="s">
        <v>240</v>
      </c>
      <c r="I110" s="21">
        <f t="shared" si="2"/>
        <v>0.75</v>
      </c>
      <c r="J110" s="182"/>
      <c r="K110" s="183"/>
      <c r="L110" s="183"/>
      <c r="M110" s="18">
        <f t="shared" si="3"/>
        <v>1</v>
      </c>
      <c r="N110" s="18">
        <v>0</v>
      </c>
      <c r="O110" s="18">
        <v>1</v>
      </c>
      <c r="P110" s="18">
        <v>0</v>
      </c>
      <c r="Q110" s="18">
        <v>0</v>
      </c>
      <c r="R110" s="18">
        <v>0</v>
      </c>
      <c r="S110" s="18">
        <v>1</v>
      </c>
      <c r="T110" s="184"/>
      <c r="U110" s="18" t="s">
        <v>76</v>
      </c>
      <c r="W110" s="184"/>
    </row>
    <row r="111" spans="1:23" ht="21" x14ac:dyDescent="0.35">
      <c r="A111" s="17" t="s">
        <v>241</v>
      </c>
      <c r="B111" s="17" t="s">
        <v>242</v>
      </c>
      <c r="C111" s="18" t="s">
        <v>34</v>
      </c>
      <c r="D111" s="18" t="s">
        <v>35</v>
      </c>
      <c r="E111" s="19" t="s">
        <v>243</v>
      </c>
      <c r="F111" s="24" t="s">
        <v>37</v>
      </c>
      <c r="G111" s="20">
        <v>44853</v>
      </c>
      <c r="H111" s="28" t="s">
        <v>244</v>
      </c>
      <c r="I111" s="21">
        <f t="shared" si="2"/>
        <v>5.75</v>
      </c>
      <c r="J111" s="182">
        <f>AVERAGE(I111:I114)</f>
        <v>6.125</v>
      </c>
      <c r="K111" s="183">
        <f>_xlfn.STDEV.S(I111:I114)</f>
        <v>1.1086778913041726</v>
      </c>
      <c r="L111" s="183">
        <f>100*K111/J111</f>
        <v>18.100863531496696</v>
      </c>
      <c r="M111" s="18">
        <f t="shared" si="3"/>
        <v>8</v>
      </c>
      <c r="N111" s="18">
        <v>1</v>
      </c>
      <c r="O111" s="18">
        <v>5</v>
      </c>
      <c r="P111" s="18">
        <v>2</v>
      </c>
      <c r="Q111" s="18">
        <v>0</v>
      </c>
      <c r="R111" s="18">
        <v>0</v>
      </c>
      <c r="S111" s="18">
        <v>3</v>
      </c>
      <c r="T111" s="184">
        <f>AVERAGE(S111:S114)</f>
        <v>3</v>
      </c>
      <c r="U111" s="18" t="s">
        <v>39</v>
      </c>
      <c r="V111" s="18">
        <v>25</v>
      </c>
      <c r="W111" s="184">
        <f>AVERAGE(V111:V114)</f>
        <v>22.25</v>
      </c>
    </row>
    <row r="112" spans="1:23" ht="21" x14ac:dyDescent="0.35">
      <c r="A112" s="17" t="s">
        <v>241</v>
      </c>
      <c r="B112" s="17" t="s">
        <v>242</v>
      </c>
      <c r="C112" s="18" t="s">
        <v>34</v>
      </c>
      <c r="D112" s="18" t="s">
        <v>35</v>
      </c>
      <c r="E112" s="19" t="s">
        <v>243</v>
      </c>
      <c r="F112" s="24" t="s">
        <v>40</v>
      </c>
      <c r="G112" s="20">
        <v>43875</v>
      </c>
      <c r="H112" s="18" t="s">
        <v>245</v>
      </c>
      <c r="I112" s="21">
        <f t="shared" si="2"/>
        <v>7.25</v>
      </c>
      <c r="J112" s="182"/>
      <c r="K112" s="183"/>
      <c r="L112" s="183"/>
      <c r="M112" s="18">
        <f t="shared" si="3"/>
        <v>9</v>
      </c>
      <c r="N112" s="18">
        <v>3</v>
      </c>
      <c r="O112" s="18">
        <v>5</v>
      </c>
      <c r="P112" s="18">
        <v>1</v>
      </c>
      <c r="Q112" s="18">
        <v>0</v>
      </c>
      <c r="R112" s="18">
        <v>0</v>
      </c>
      <c r="S112" s="18">
        <v>3</v>
      </c>
      <c r="T112" s="184"/>
      <c r="U112" s="18" t="s">
        <v>39</v>
      </c>
      <c r="V112" s="18">
        <v>27</v>
      </c>
      <c r="W112" s="184"/>
    </row>
    <row r="113" spans="1:23" ht="21" x14ac:dyDescent="0.35">
      <c r="A113" s="17" t="s">
        <v>241</v>
      </c>
      <c r="B113" s="17" t="s">
        <v>242</v>
      </c>
      <c r="C113" s="18" t="s">
        <v>34</v>
      </c>
      <c r="D113" s="18" t="s">
        <v>35</v>
      </c>
      <c r="E113" s="19" t="s">
        <v>243</v>
      </c>
      <c r="F113" s="24" t="s">
        <v>77</v>
      </c>
      <c r="G113" s="20">
        <v>44027</v>
      </c>
      <c r="H113" s="28" t="s">
        <v>246</v>
      </c>
      <c r="I113" s="21">
        <f t="shared" si="2"/>
        <v>4.75</v>
      </c>
      <c r="J113" s="182"/>
      <c r="K113" s="183"/>
      <c r="L113" s="183"/>
      <c r="M113" s="18">
        <f t="shared" si="3"/>
        <v>7</v>
      </c>
      <c r="N113" s="18">
        <v>1</v>
      </c>
      <c r="O113" s="18">
        <v>4</v>
      </c>
      <c r="P113" s="18">
        <v>1</v>
      </c>
      <c r="Q113" s="18">
        <v>1</v>
      </c>
      <c r="R113" s="18">
        <v>0</v>
      </c>
      <c r="S113" s="18">
        <v>3</v>
      </c>
      <c r="T113" s="184"/>
      <c r="U113" s="18" t="s">
        <v>39</v>
      </c>
      <c r="V113" s="18">
        <v>8</v>
      </c>
      <c r="W113" s="184"/>
    </row>
    <row r="114" spans="1:23" ht="21" x14ac:dyDescent="0.35">
      <c r="A114" s="17" t="s">
        <v>241</v>
      </c>
      <c r="B114" s="17" t="s">
        <v>242</v>
      </c>
      <c r="C114" s="18" t="s">
        <v>34</v>
      </c>
      <c r="D114" s="18" t="s">
        <v>35</v>
      </c>
      <c r="E114" s="19" t="s">
        <v>243</v>
      </c>
      <c r="F114" s="24" t="s">
        <v>247</v>
      </c>
      <c r="G114" s="20">
        <v>44845</v>
      </c>
      <c r="H114" s="18" t="s">
        <v>248</v>
      </c>
      <c r="I114" s="21">
        <f t="shared" si="2"/>
        <v>6.75</v>
      </c>
      <c r="J114" s="182"/>
      <c r="K114" s="183"/>
      <c r="L114" s="183"/>
      <c r="M114" s="18">
        <f t="shared" si="3"/>
        <v>10</v>
      </c>
      <c r="N114" s="18">
        <v>1</v>
      </c>
      <c r="O114" s="18">
        <v>6</v>
      </c>
      <c r="P114" s="18">
        <v>2</v>
      </c>
      <c r="Q114" s="18">
        <v>1</v>
      </c>
      <c r="R114" s="18">
        <v>0</v>
      </c>
      <c r="S114" s="18">
        <v>3</v>
      </c>
      <c r="T114" s="184"/>
      <c r="U114" s="18" t="s">
        <v>39</v>
      </c>
      <c r="V114" s="18">
        <v>29</v>
      </c>
      <c r="W114" s="184"/>
    </row>
    <row r="115" spans="1:23" ht="21" x14ac:dyDescent="0.35">
      <c r="A115" s="17" t="s">
        <v>249</v>
      </c>
      <c r="B115" s="17" t="s">
        <v>250</v>
      </c>
      <c r="C115" s="18" t="s">
        <v>34</v>
      </c>
      <c r="D115" s="18" t="s">
        <v>61</v>
      </c>
      <c r="E115" s="19" t="s">
        <v>251</v>
      </c>
      <c r="F115" s="18" t="s">
        <v>37</v>
      </c>
      <c r="G115" s="20">
        <v>44674</v>
      </c>
      <c r="H115" s="18" t="s">
        <v>252</v>
      </c>
      <c r="I115" s="21">
        <f t="shared" si="2"/>
        <v>0</v>
      </c>
      <c r="J115" s="182">
        <f>AVERAGE(I115:I118)</f>
        <v>0</v>
      </c>
      <c r="K115" s="183">
        <f>_xlfn.STDEV.S(I115:I118)</f>
        <v>0</v>
      </c>
      <c r="L115" s="183">
        <v>0</v>
      </c>
      <c r="M115" s="18">
        <f t="shared" si="3"/>
        <v>0</v>
      </c>
      <c r="N115" s="18">
        <v>0</v>
      </c>
      <c r="O115" s="18">
        <v>0</v>
      </c>
      <c r="P115" s="18">
        <v>0</v>
      </c>
      <c r="Q115" s="18">
        <v>0</v>
      </c>
      <c r="R115" s="18">
        <v>0</v>
      </c>
      <c r="S115" s="18">
        <v>0</v>
      </c>
      <c r="T115" s="184">
        <f>AVERAGE(S115:S118)</f>
        <v>0</v>
      </c>
      <c r="U115" s="18" t="s">
        <v>56</v>
      </c>
      <c r="V115" s="18">
        <v>0</v>
      </c>
      <c r="W115" s="184">
        <f>AVERAGE(V115:V118)</f>
        <v>0.25</v>
      </c>
    </row>
    <row r="116" spans="1:23" ht="21" x14ac:dyDescent="0.35">
      <c r="A116" s="17" t="s">
        <v>249</v>
      </c>
      <c r="B116" s="17" t="s">
        <v>250</v>
      </c>
      <c r="C116" s="18" t="s">
        <v>34</v>
      </c>
      <c r="D116" s="18" t="s">
        <v>61</v>
      </c>
      <c r="E116" s="19" t="s">
        <v>251</v>
      </c>
      <c r="F116" s="18" t="s">
        <v>40</v>
      </c>
      <c r="G116" s="20">
        <v>43875</v>
      </c>
      <c r="H116" s="18" t="s">
        <v>253</v>
      </c>
      <c r="I116" s="21">
        <f t="shared" si="2"/>
        <v>0</v>
      </c>
      <c r="J116" s="182"/>
      <c r="K116" s="183"/>
      <c r="L116" s="183"/>
      <c r="M116" s="18">
        <f t="shared" si="3"/>
        <v>0</v>
      </c>
      <c r="N116" s="18">
        <v>0</v>
      </c>
      <c r="O116" s="18">
        <v>0</v>
      </c>
      <c r="P116" s="18">
        <v>0</v>
      </c>
      <c r="Q116" s="18">
        <v>0</v>
      </c>
      <c r="R116" s="18">
        <v>0</v>
      </c>
      <c r="S116" s="18">
        <v>0</v>
      </c>
      <c r="T116" s="184"/>
      <c r="U116" s="18" t="s">
        <v>76</v>
      </c>
      <c r="V116" s="18">
        <v>1</v>
      </c>
      <c r="W116" s="184"/>
    </row>
    <row r="117" spans="1:23" ht="21" x14ac:dyDescent="0.35">
      <c r="A117" s="17" t="s">
        <v>249</v>
      </c>
      <c r="B117" s="17" t="s">
        <v>250</v>
      </c>
      <c r="C117" s="18" t="s">
        <v>34</v>
      </c>
      <c r="D117" s="18" t="s">
        <v>61</v>
      </c>
      <c r="E117" s="19" t="s">
        <v>251</v>
      </c>
      <c r="F117" s="18" t="s">
        <v>48</v>
      </c>
      <c r="G117" s="20">
        <v>44223</v>
      </c>
      <c r="H117" s="18" t="s">
        <v>254</v>
      </c>
      <c r="I117" s="21">
        <f t="shared" si="2"/>
        <v>0</v>
      </c>
      <c r="J117" s="182"/>
      <c r="K117" s="183"/>
      <c r="L117" s="183"/>
      <c r="M117" s="18">
        <f t="shared" si="3"/>
        <v>0</v>
      </c>
      <c r="N117" s="18">
        <v>0</v>
      </c>
      <c r="O117" s="18">
        <v>0</v>
      </c>
      <c r="P117" s="18">
        <v>0</v>
      </c>
      <c r="Q117" s="18">
        <v>0</v>
      </c>
      <c r="R117" s="18">
        <v>0</v>
      </c>
      <c r="S117" s="18">
        <v>0</v>
      </c>
      <c r="T117" s="184"/>
      <c r="U117" s="18" t="s">
        <v>56</v>
      </c>
      <c r="V117" s="18">
        <v>0</v>
      </c>
      <c r="W117" s="184"/>
    </row>
    <row r="118" spans="1:23" ht="21" x14ac:dyDescent="0.35">
      <c r="A118" s="17" t="s">
        <v>249</v>
      </c>
      <c r="B118" s="17" t="s">
        <v>250</v>
      </c>
      <c r="C118" s="18" t="s">
        <v>34</v>
      </c>
      <c r="D118" s="18" t="s">
        <v>61</v>
      </c>
      <c r="E118" s="19" t="s">
        <v>251</v>
      </c>
      <c r="F118" s="24" t="s">
        <v>255</v>
      </c>
      <c r="G118" s="20">
        <v>44062</v>
      </c>
      <c r="H118" s="18" t="s">
        <v>256</v>
      </c>
      <c r="I118" s="21">
        <f t="shared" si="2"/>
        <v>0</v>
      </c>
      <c r="J118" s="182"/>
      <c r="K118" s="183"/>
      <c r="L118" s="183"/>
      <c r="M118" s="18">
        <f t="shared" si="3"/>
        <v>0</v>
      </c>
      <c r="N118" s="18">
        <v>0</v>
      </c>
      <c r="O118" s="18">
        <v>0</v>
      </c>
      <c r="P118" s="18">
        <v>0</v>
      </c>
      <c r="Q118" s="18">
        <v>0</v>
      </c>
      <c r="R118" s="18">
        <v>0</v>
      </c>
      <c r="S118" s="18">
        <v>0</v>
      </c>
      <c r="T118" s="184"/>
      <c r="U118" s="18" t="s">
        <v>56</v>
      </c>
      <c r="V118" s="18">
        <v>0</v>
      </c>
      <c r="W118" s="184"/>
    </row>
    <row r="119" spans="1:23" ht="21" x14ac:dyDescent="0.35">
      <c r="A119" s="17" t="s">
        <v>257</v>
      </c>
      <c r="B119" s="17" t="s">
        <v>258</v>
      </c>
      <c r="C119" s="18" t="s">
        <v>34</v>
      </c>
      <c r="D119" s="18" t="s">
        <v>35</v>
      </c>
      <c r="E119" s="19" t="s">
        <v>134</v>
      </c>
      <c r="F119" s="18" t="s">
        <v>37</v>
      </c>
      <c r="G119" s="20">
        <v>44853</v>
      </c>
      <c r="H119" s="18" t="s">
        <v>259</v>
      </c>
      <c r="I119" s="21">
        <f t="shared" si="2"/>
        <v>6.5</v>
      </c>
      <c r="J119" s="182">
        <f>AVERAGE(I119:I122)</f>
        <v>5.875</v>
      </c>
      <c r="K119" s="183">
        <f>_xlfn.STDEV.S(I119:I122)</f>
        <v>1.0307764064044151</v>
      </c>
      <c r="L119" s="183">
        <f>100*K119/J119</f>
        <v>17.545130321777279</v>
      </c>
      <c r="M119" s="18">
        <f t="shared" si="3"/>
        <v>10</v>
      </c>
      <c r="N119" s="18">
        <v>4</v>
      </c>
      <c r="O119" s="18">
        <v>0</v>
      </c>
      <c r="P119" s="18">
        <v>4</v>
      </c>
      <c r="Q119" s="18">
        <v>2</v>
      </c>
      <c r="R119" s="18">
        <v>0</v>
      </c>
      <c r="S119" s="18">
        <v>4</v>
      </c>
      <c r="T119" s="184">
        <f>AVERAGE(S119:S122)</f>
        <v>4</v>
      </c>
      <c r="U119" s="18" t="s">
        <v>39</v>
      </c>
      <c r="V119" s="18">
        <v>26</v>
      </c>
      <c r="W119" s="184">
        <f>AVERAGE(V119:V122)</f>
        <v>22</v>
      </c>
    </row>
    <row r="120" spans="1:23" ht="21" x14ac:dyDescent="0.35">
      <c r="A120" s="17" t="s">
        <v>257</v>
      </c>
      <c r="B120" s="17" t="s">
        <v>258</v>
      </c>
      <c r="C120" s="18" t="s">
        <v>34</v>
      </c>
      <c r="D120" s="18" t="s">
        <v>35</v>
      </c>
      <c r="E120" s="19" t="s">
        <v>134</v>
      </c>
      <c r="F120" s="18" t="s">
        <v>48</v>
      </c>
      <c r="G120" s="20">
        <v>44928</v>
      </c>
      <c r="H120" s="18" t="s">
        <v>260</v>
      </c>
      <c r="I120" s="21">
        <f t="shared" si="2"/>
        <v>5</v>
      </c>
      <c r="J120" s="182"/>
      <c r="K120" s="183"/>
      <c r="L120" s="183"/>
      <c r="M120" s="18">
        <f t="shared" si="3"/>
        <v>8</v>
      </c>
      <c r="N120" s="18">
        <v>3</v>
      </c>
      <c r="O120" s="18">
        <v>0</v>
      </c>
      <c r="P120" s="18">
        <v>3</v>
      </c>
      <c r="Q120" s="18">
        <v>2</v>
      </c>
      <c r="R120" s="18">
        <v>0</v>
      </c>
      <c r="S120" s="18">
        <v>4</v>
      </c>
      <c r="T120" s="184"/>
      <c r="U120" s="18" t="s">
        <v>39</v>
      </c>
      <c r="V120" s="18">
        <v>27</v>
      </c>
      <c r="W120" s="184"/>
    </row>
    <row r="121" spans="1:23" ht="21" x14ac:dyDescent="0.35">
      <c r="A121" s="17" t="s">
        <v>257</v>
      </c>
      <c r="B121" s="17" t="s">
        <v>258</v>
      </c>
      <c r="C121" s="18" t="s">
        <v>34</v>
      </c>
      <c r="D121" s="18" t="s">
        <v>35</v>
      </c>
      <c r="E121" s="19" t="s">
        <v>134</v>
      </c>
      <c r="F121" s="18" t="s">
        <v>77</v>
      </c>
      <c r="G121" s="20">
        <v>44133</v>
      </c>
      <c r="H121" s="18" t="s">
        <v>261</v>
      </c>
      <c r="I121" s="21">
        <f t="shared" si="2"/>
        <v>5</v>
      </c>
      <c r="J121" s="182"/>
      <c r="K121" s="183"/>
      <c r="L121" s="183"/>
      <c r="M121" s="18">
        <f t="shared" si="3"/>
        <v>8</v>
      </c>
      <c r="N121" s="18">
        <v>3</v>
      </c>
      <c r="O121" s="18">
        <v>0</v>
      </c>
      <c r="P121" s="18">
        <v>3</v>
      </c>
      <c r="Q121" s="18">
        <v>2</v>
      </c>
      <c r="R121" s="18">
        <v>0</v>
      </c>
      <c r="S121" s="18">
        <v>4</v>
      </c>
      <c r="T121" s="184"/>
      <c r="U121" s="18" t="s">
        <v>39</v>
      </c>
      <c r="V121" s="18">
        <v>9</v>
      </c>
      <c r="W121" s="184"/>
    </row>
    <row r="122" spans="1:23" ht="21" x14ac:dyDescent="0.35">
      <c r="A122" s="17" t="s">
        <v>257</v>
      </c>
      <c r="B122" s="17" t="s">
        <v>258</v>
      </c>
      <c r="C122" s="18" t="s">
        <v>34</v>
      </c>
      <c r="D122" s="18" t="s">
        <v>35</v>
      </c>
      <c r="E122" s="19" t="s">
        <v>134</v>
      </c>
      <c r="F122" s="18" t="s">
        <v>40</v>
      </c>
      <c r="G122" s="20">
        <v>43875</v>
      </c>
      <c r="H122" s="18" t="s">
        <v>262</v>
      </c>
      <c r="I122" s="21">
        <f t="shared" si="2"/>
        <v>7</v>
      </c>
      <c r="J122" s="182"/>
      <c r="K122" s="183"/>
      <c r="L122" s="183"/>
      <c r="M122" s="18">
        <f t="shared" si="3"/>
        <v>10</v>
      </c>
      <c r="N122" s="18">
        <v>5</v>
      </c>
      <c r="O122" s="18">
        <v>0</v>
      </c>
      <c r="P122" s="18">
        <v>3</v>
      </c>
      <c r="Q122" s="18">
        <v>2</v>
      </c>
      <c r="R122" s="18">
        <v>0</v>
      </c>
      <c r="S122" s="18">
        <v>4</v>
      </c>
      <c r="T122" s="184"/>
      <c r="U122" s="18" t="s">
        <v>39</v>
      </c>
      <c r="V122" s="18">
        <v>26</v>
      </c>
      <c r="W122" s="184"/>
    </row>
    <row r="123" spans="1:23" ht="21" x14ac:dyDescent="0.35">
      <c r="A123" s="17" t="s">
        <v>263</v>
      </c>
      <c r="B123" s="17" t="s">
        <v>264</v>
      </c>
      <c r="C123" s="18" t="s">
        <v>84</v>
      </c>
      <c r="D123" s="18" t="s">
        <v>61</v>
      </c>
      <c r="E123" s="19" t="s">
        <v>265</v>
      </c>
      <c r="F123" s="18" t="s">
        <v>37</v>
      </c>
      <c r="G123" s="20">
        <v>44472</v>
      </c>
      <c r="H123" s="18" t="s">
        <v>266</v>
      </c>
      <c r="I123" s="21">
        <f t="shared" si="2"/>
        <v>3.25</v>
      </c>
      <c r="J123" s="182">
        <f>AVERAGE(I123:I126)</f>
        <v>2.625</v>
      </c>
      <c r="K123" s="183">
        <f>_xlfn.STDEV.S(I123:I126)</f>
        <v>0.9464847243000456</v>
      </c>
      <c r="L123" s="183">
        <f>100*K123/J123</f>
        <v>36.05656092571602</v>
      </c>
      <c r="M123" s="18">
        <f t="shared" si="3"/>
        <v>4</v>
      </c>
      <c r="N123" s="18">
        <v>3</v>
      </c>
      <c r="O123" s="18">
        <v>0</v>
      </c>
      <c r="P123" s="18">
        <v>0</v>
      </c>
      <c r="Q123" s="18">
        <v>1</v>
      </c>
      <c r="R123" s="18">
        <v>0</v>
      </c>
      <c r="S123" s="18">
        <v>3</v>
      </c>
      <c r="T123" s="184">
        <f>AVERAGE(S123:S126)</f>
        <v>2.5</v>
      </c>
      <c r="U123" s="18" t="s">
        <v>39</v>
      </c>
      <c r="V123" s="18">
        <v>8</v>
      </c>
      <c r="W123" s="184">
        <f>AVERAGE(V123:V126)</f>
        <v>8.5</v>
      </c>
    </row>
    <row r="124" spans="1:23" ht="21" x14ac:dyDescent="0.35">
      <c r="A124" s="17" t="s">
        <v>263</v>
      </c>
      <c r="B124" s="17" t="s">
        <v>264</v>
      </c>
      <c r="C124" s="18" t="s">
        <v>84</v>
      </c>
      <c r="D124" s="18" t="s">
        <v>61</v>
      </c>
      <c r="E124" s="19" t="s">
        <v>265</v>
      </c>
      <c r="F124" s="18" t="s">
        <v>40</v>
      </c>
      <c r="G124" s="20">
        <v>44760</v>
      </c>
      <c r="H124" s="18" t="s">
        <v>267</v>
      </c>
      <c r="I124" s="21">
        <f t="shared" si="2"/>
        <v>1.25</v>
      </c>
      <c r="J124" s="182"/>
      <c r="K124" s="183"/>
      <c r="L124" s="183"/>
      <c r="M124" s="18">
        <f t="shared" si="3"/>
        <v>2</v>
      </c>
      <c r="N124" s="18">
        <v>1</v>
      </c>
      <c r="O124" s="18">
        <v>0</v>
      </c>
      <c r="P124" s="18">
        <v>0</v>
      </c>
      <c r="Q124" s="18">
        <v>1</v>
      </c>
      <c r="R124" s="18">
        <v>0</v>
      </c>
      <c r="S124" s="18">
        <v>2</v>
      </c>
      <c r="T124" s="184"/>
      <c r="U124" s="18" t="s">
        <v>39</v>
      </c>
      <c r="V124" s="18">
        <v>8</v>
      </c>
      <c r="W124" s="184"/>
    </row>
    <row r="125" spans="1:23" ht="21" x14ac:dyDescent="0.35">
      <c r="A125" s="17" t="s">
        <v>263</v>
      </c>
      <c r="B125" s="17" t="s">
        <v>264</v>
      </c>
      <c r="C125" s="18" t="s">
        <v>84</v>
      </c>
      <c r="D125" s="18" t="s">
        <v>61</v>
      </c>
      <c r="E125" s="19" t="s">
        <v>265</v>
      </c>
      <c r="F125" s="18" t="s">
        <v>48</v>
      </c>
      <c r="G125" s="20">
        <v>44928</v>
      </c>
      <c r="H125" s="18" t="s">
        <v>268</v>
      </c>
      <c r="I125" s="21">
        <f t="shared" si="2"/>
        <v>2.75</v>
      </c>
      <c r="J125" s="182"/>
      <c r="K125" s="183"/>
      <c r="L125" s="183"/>
      <c r="M125" s="18">
        <f t="shared" si="3"/>
        <v>4</v>
      </c>
      <c r="N125" s="18">
        <v>1</v>
      </c>
      <c r="O125" s="18">
        <v>2</v>
      </c>
      <c r="P125" s="18">
        <v>0</v>
      </c>
      <c r="Q125" s="18">
        <v>1</v>
      </c>
      <c r="R125" s="18">
        <v>0</v>
      </c>
      <c r="S125" s="18">
        <v>2</v>
      </c>
      <c r="T125" s="184"/>
      <c r="U125" s="18" t="s">
        <v>76</v>
      </c>
      <c r="V125" s="18">
        <v>12</v>
      </c>
      <c r="W125" s="184"/>
    </row>
    <row r="126" spans="1:23" ht="21" x14ac:dyDescent="0.35">
      <c r="A126" s="17" t="s">
        <v>263</v>
      </c>
      <c r="B126" s="17" t="s">
        <v>264</v>
      </c>
      <c r="C126" s="18" t="s">
        <v>84</v>
      </c>
      <c r="D126" s="18" t="s">
        <v>61</v>
      </c>
      <c r="E126" s="19" t="s">
        <v>265</v>
      </c>
      <c r="F126" s="18" t="s">
        <v>77</v>
      </c>
      <c r="G126" s="20">
        <v>44015</v>
      </c>
      <c r="H126" s="28" t="s">
        <v>269</v>
      </c>
      <c r="I126" s="21">
        <f t="shared" si="2"/>
        <v>3.25</v>
      </c>
      <c r="J126" s="182"/>
      <c r="K126" s="183"/>
      <c r="L126" s="183"/>
      <c r="M126" s="18">
        <f t="shared" si="3"/>
        <v>4</v>
      </c>
      <c r="N126" s="18">
        <v>3</v>
      </c>
      <c r="O126" s="18">
        <v>0</v>
      </c>
      <c r="P126" s="18">
        <v>0</v>
      </c>
      <c r="Q126" s="18">
        <v>1</v>
      </c>
      <c r="R126" s="18">
        <v>0</v>
      </c>
      <c r="S126" s="18">
        <v>3</v>
      </c>
      <c r="T126" s="184"/>
      <c r="U126" s="18" t="s">
        <v>39</v>
      </c>
      <c r="V126" s="18">
        <v>6</v>
      </c>
      <c r="W126" s="184"/>
    </row>
    <row r="127" spans="1:23" ht="21" x14ac:dyDescent="0.35">
      <c r="A127" s="17" t="s">
        <v>270</v>
      </c>
      <c r="B127" s="17" t="s">
        <v>271</v>
      </c>
      <c r="C127" s="18" t="s">
        <v>34</v>
      </c>
      <c r="D127" s="18" t="s">
        <v>61</v>
      </c>
      <c r="E127" s="19" t="s">
        <v>272</v>
      </c>
      <c r="F127" s="18" t="s">
        <v>37</v>
      </c>
      <c r="G127" s="20">
        <v>44455</v>
      </c>
      <c r="H127" s="18" t="s">
        <v>273</v>
      </c>
      <c r="I127" s="21">
        <f t="shared" si="2"/>
        <v>3.25</v>
      </c>
      <c r="J127" s="182">
        <f>AVERAGE(I127:I130)</f>
        <v>3.1875</v>
      </c>
      <c r="K127" s="183">
        <f>_xlfn.STDEV.S(I127:I130)</f>
        <v>1.4487782208928093</v>
      </c>
      <c r="L127" s="183">
        <f>100*K127/J127</f>
        <v>45.451865753499895</v>
      </c>
      <c r="M127" s="18">
        <f t="shared" si="3"/>
        <v>4</v>
      </c>
      <c r="N127" s="18">
        <v>3</v>
      </c>
      <c r="O127" s="18">
        <v>0</v>
      </c>
      <c r="P127" s="18">
        <v>0</v>
      </c>
      <c r="Q127" s="18">
        <v>1</v>
      </c>
      <c r="R127" s="18">
        <v>0</v>
      </c>
      <c r="S127" s="18">
        <v>3</v>
      </c>
      <c r="T127" s="184">
        <f>AVERAGE(S127:S130)</f>
        <v>2.75</v>
      </c>
      <c r="U127" s="18" t="s">
        <v>39</v>
      </c>
      <c r="V127" s="18">
        <v>15</v>
      </c>
      <c r="W127" s="184">
        <f>AVERAGE(V127:V130)</f>
        <v>14.333333333333334</v>
      </c>
    </row>
    <row r="128" spans="1:23" ht="21" x14ac:dyDescent="0.35">
      <c r="A128" s="17" t="s">
        <v>270</v>
      </c>
      <c r="B128" s="17" t="s">
        <v>271</v>
      </c>
      <c r="C128" s="18" t="s">
        <v>34</v>
      </c>
      <c r="D128" s="18" t="s">
        <v>61</v>
      </c>
      <c r="E128" s="19" t="s">
        <v>272</v>
      </c>
      <c r="F128" s="18" t="s">
        <v>40</v>
      </c>
      <c r="G128" s="20">
        <v>43875</v>
      </c>
      <c r="H128" s="18" t="s">
        <v>274</v>
      </c>
      <c r="I128" s="21">
        <f t="shared" si="2"/>
        <v>4.75</v>
      </c>
      <c r="J128" s="182"/>
      <c r="K128" s="183"/>
      <c r="L128" s="183"/>
      <c r="M128" s="18">
        <f t="shared" si="3"/>
        <v>6</v>
      </c>
      <c r="N128" s="18">
        <v>4</v>
      </c>
      <c r="O128" s="18">
        <v>0</v>
      </c>
      <c r="P128" s="18">
        <v>1</v>
      </c>
      <c r="Q128" s="18">
        <v>1</v>
      </c>
      <c r="R128" s="18">
        <v>0</v>
      </c>
      <c r="S128" s="18">
        <v>3</v>
      </c>
      <c r="T128" s="184"/>
      <c r="U128" s="18" t="s">
        <v>39</v>
      </c>
      <c r="V128" s="18">
        <v>17</v>
      </c>
      <c r="W128" s="184"/>
    </row>
    <row r="129" spans="1:23" ht="21" x14ac:dyDescent="0.35">
      <c r="A129" s="17" t="s">
        <v>270</v>
      </c>
      <c r="B129" s="17" t="s">
        <v>271</v>
      </c>
      <c r="C129" s="18" t="s">
        <v>34</v>
      </c>
      <c r="D129" s="18" t="s">
        <v>61</v>
      </c>
      <c r="E129" s="19" t="s">
        <v>272</v>
      </c>
      <c r="F129" s="18" t="s">
        <v>48</v>
      </c>
      <c r="G129" s="20">
        <v>44928</v>
      </c>
      <c r="H129" s="18" t="s">
        <v>275</v>
      </c>
      <c r="I129" s="21">
        <f t="shared" si="2"/>
        <v>1.25</v>
      </c>
      <c r="J129" s="182"/>
      <c r="K129" s="183"/>
      <c r="L129" s="183"/>
      <c r="M129" s="18">
        <f t="shared" si="3"/>
        <v>2</v>
      </c>
      <c r="N129" s="18">
        <v>1</v>
      </c>
      <c r="O129" s="18">
        <v>0</v>
      </c>
      <c r="P129" s="18">
        <v>0</v>
      </c>
      <c r="Q129" s="18">
        <v>1</v>
      </c>
      <c r="R129" s="18">
        <v>0</v>
      </c>
      <c r="S129" s="18">
        <v>2</v>
      </c>
      <c r="T129" s="184"/>
      <c r="U129" s="18" t="s">
        <v>39</v>
      </c>
      <c r="V129" s="18">
        <v>11</v>
      </c>
      <c r="W129" s="184"/>
    </row>
    <row r="130" spans="1:23" ht="21" x14ac:dyDescent="0.35">
      <c r="A130" s="17" t="s">
        <v>270</v>
      </c>
      <c r="B130" s="17" t="s">
        <v>271</v>
      </c>
      <c r="C130" s="18" t="s">
        <v>34</v>
      </c>
      <c r="D130" s="18" t="s">
        <v>61</v>
      </c>
      <c r="E130" s="19" t="s">
        <v>272</v>
      </c>
      <c r="F130" s="18" t="s">
        <v>57</v>
      </c>
      <c r="G130" s="20">
        <v>44223</v>
      </c>
      <c r="H130" s="18" t="s">
        <v>276</v>
      </c>
      <c r="I130" s="21">
        <f t="shared" si="2"/>
        <v>3.5</v>
      </c>
      <c r="J130" s="182"/>
      <c r="K130" s="183"/>
      <c r="L130" s="183"/>
      <c r="M130" s="18">
        <f t="shared" si="3"/>
        <v>4</v>
      </c>
      <c r="N130" s="18">
        <v>3</v>
      </c>
      <c r="O130" s="18">
        <v>0</v>
      </c>
      <c r="P130" s="18">
        <v>1</v>
      </c>
      <c r="Q130" s="18">
        <v>0</v>
      </c>
      <c r="R130" s="18">
        <v>0</v>
      </c>
      <c r="S130" s="18">
        <v>3</v>
      </c>
      <c r="T130" s="184"/>
      <c r="U130" s="18" t="s">
        <v>39</v>
      </c>
      <c r="V130" s="30"/>
      <c r="W130" s="184"/>
    </row>
    <row r="131" spans="1:23" ht="21" x14ac:dyDescent="0.35">
      <c r="A131" s="17" t="s">
        <v>277</v>
      </c>
      <c r="B131" s="17" t="s">
        <v>278</v>
      </c>
      <c r="C131" s="18" t="s">
        <v>84</v>
      </c>
      <c r="D131" s="18" t="s">
        <v>61</v>
      </c>
      <c r="E131" s="19" t="s">
        <v>279</v>
      </c>
      <c r="F131" s="18" t="s">
        <v>37</v>
      </c>
      <c r="G131" s="20">
        <v>44471</v>
      </c>
      <c r="H131" s="18" t="s">
        <v>280</v>
      </c>
      <c r="I131" s="21">
        <f t="shared" si="2"/>
        <v>3</v>
      </c>
      <c r="J131" s="182">
        <f>AVERAGE(I131:I134)</f>
        <v>3.375</v>
      </c>
      <c r="K131" s="183">
        <f>_xlfn.STDEV.S(I131:I134)</f>
        <v>2.0258742968572032</v>
      </c>
      <c r="L131" s="183">
        <f>100*K131/J131</f>
        <v>60.02590509206528</v>
      </c>
      <c r="M131" s="18">
        <f t="shared" si="3"/>
        <v>4</v>
      </c>
      <c r="N131" s="18">
        <v>1</v>
      </c>
      <c r="O131" s="18">
        <v>2</v>
      </c>
      <c r="P131" s="18">
        <v>1</v>
      </c>
      <c r="Q131" s="18">
        <v>0</v>
      </c>
      <c r="R131" s="18">
        <v>0</v>
      </c>
      <c r="S131" s="18">
        <v>3</v>
      </c>
      <c r="T131" s="184">
        <f>AVERAGE(S131:S134)</f>
        <v>2.75</v>
      </c>
      <c r="U131" s="18" t="s">
        <v>39</v>
      </c>
      <c r="V131" s="18">
        <v>7</v>
      </c>
      <c r="W131" s="184">
        <f>AVERAGE(V131:V134)</f>
        <v>6</v>
      </c>
    </row>
    <row r="132" spans="1:23" ht="21" x14ac:dyDescent="0.35">
      <c r="A132" s="17" t="s">
        <v>277</v>
      </c>
      <c r="B132" s="17" t="s">
        <v>278</v>
      </c>
      <c r="C132" s="18" t="s">
        <v>84</v>
      </c>
      <c r="D132" s="18" t="s">
        <v>61</v>
      </c>
      <c r="E132" s="19" t="s">
        <v>279</v>
      </c>
      <c r="F132" s="18" t="s">
        <v>40</v>
      </c>
      <c r="G132" s="20">
        <v>43892</v>
      </c>
      <c r="H132" s="18" t="s">
        <v>281</v>
      </c>
      <c r="I132" s="21">
        <f t="shared" si="2"/>
        <v>2.75</v>
      </c>
      <c r="J132" s="182"/>
      <c r="K132" s="183"/>
      <c r="L132" s="183"/>
      <c r="M132" s="18">
        <f t="shared" si="3"/>
        <v>3</v>
      </c>
      <c r="N132" s="18">
        <v>2</v>
      </c>
      <c r="O132" s="18">
        <v>1</v>
      </c>
      <c r="P132" s="18">
        <v>0</v>
      </c>
      <c r="Q132" s="18">
        <v>0</v>
      </c>
      <c r="R132" s="18">
        <v>0</v>
      </c>
      <c r="S132" s="18">
        <v>2</v>
      </c>
      <c r="T132" s="184"/>
      <c r="U132" s="18" t="s">
        <v>39</v>
      </c>
      <c r="V132" s="18">
        <v>6</v>
      </c>
      <c r="W132" s="184"/>
    </row>
    <row r="133" spans="1:23" ht="21" x14ac:dyDescent="0.35">
      <c r="A133" s="17" t="s">
        <v>277</v>
      </c>
      <c r="B133" s="17" t="s">
        <v>278</v>
      </c>
      <c r="C133" s="18" t="s">
        <v>84</v>
      </c>
      <c r="D133" s="18" t="s">
        <v>61</v>
      </c>
      <c r="E133" s="19" t="s">
        <v>279</v>
      </c>
      <c r="F133" s="18" t="s">
        <v>48</v>
      </c>
      <c r="G133" s="20">
        <v>44928</v>
      </c>
      <c r="H133" s="18" t="s">
        <v>282</v>
      </c>
      <c r="I133" s="21">
        <f t="shared" ref="I133:I178" si="4">N133+0.75*O133+0.5*P133+0.25*Q133</f>
        <v>1.5</v>
      </c>
      <c r="J133" s="182"/>
      <c r="K133" s="183"/>
      <c r="L133" s="183"/>
      <c r="M133" s="18">
        <f t="shared" ref="M133:M196" si="5">SUM(N133:Q133)</f>
        <v>2</v>
      </c>
      <c r="N133" s="18">
        <v>0</v>
      </c>
      <c r="O133" s="18">
        <v>2</v>
      </c>
      <c r="P133" s="18">
        <v>0</v>
      </c>
      <c r="Q133" s="18">
        <v>0</v>
      </c>
      <c r="R133" s="18">
        <v>0</v>
      </c>
      <c r="S133" s="18">
        <v>2</v>
      </c>
      <c r="T133" s="184"/>
      <c r="U133" s="18" t="s">
        <v>76</v>
      </c>
      <c r="V133" s="18">
        <v>5</v>
      </c>
      <c r="W133" s="184"/>
    </row>
    <row r="134" spans="1:23" ht="21" x14ac:dyDescent="0.35">
      <c r="A134" s="17" t="s">
        <v>277</v>
      </c>
      <c r="B134" s="17" t="s">
        <v>278</v>
      </c>
      <c r="C134" s="18" t="s">
        <v>84</v>
      </c>
      <c r="D134" s="18" t="s">
        <v>61</v>
      </c>
      <c r="E134" s="19" t="s">
        <v>279</v>
      </c>
      <c r="F134" s="18" t="s">
        <v>159</v>
      </c>
      <c r="G134" s="20">
        <v>44636</v>
      </c>
      <c r="H134" s="18" t="s">
        <v>283</v>
      </c>
      <c r="I134" s="21">
        <f t="shared" si="4"/>
        <v>6.25</v>
      </c>
      <c r="J134" s="182"/>
      <c r="K134" s="183"/>
      <c r="L134" s="183"/>
      <c r="M134" s="18">
        <f t="shared" si="5"/>
        <v>8</v>
      </c>
      <c r="N134" s="18">
        <v>3</v>
      </c>
      <c r="O134" s="18">
        <v>4</v>
      </c>
      <c r="P134" s="18">
        <v>0</v>
      </c>
      <c r="Q134" s="18">
        <v>1</v>
      </c>
      <c r="R134" s="18">
        <v>0</v>
      </c>
      <c r="S134" s="18">
        <v>4</v>
      </c>
      <c r="T134" s="184"/>
      <c r="U134" s="18" t="s">
        <v>39</v>
      </c>
      <c r="V134" s="30"/>
      <c r="W134" s="184"/>
    </row>
    <row r="135" spans="1:23" ht="21" x14ac:dyDescent="0.35">
      <c r="A135" s="17" t="s">
        <v>284</v>
      </c>
      <c r="B135" s="17" t="s">
        <v>285</v>
      </c>
      <c r="C135" s="18" t="s">
        <v>84</v>
      </c>
      <c r="D135" s="18" t="s">
        <v>61</v>
      </c>
      <c r="E135" s="19" t="s">
        <v>286</v>
      </c>
      <c r="F135" s="18" t="s">
        <v>37</v>
      </c>
      <c r="G135" s="20">
        <v>44873</v>
      </c>
      <c r="H135" s="18" t="s">
        <v>287</v>
      </c>
      <c r="I135" s="21">
        <f t="shared" si="4"/>
        <v>1.5</v>
      </c>
      <c r="J135" s="182">
        <f>AVERAGE(I135:I138)</f>
        <v>1.0625</v>
      </c>
      <c r="K135" s="183">
        <f>_xlfn.STDEV.S(I135:I138)</f>
        <v>0.77392398420861297</v>
      </c>
      <c r="L135" s="183">
        <f>100*K135/J135</f>
        <v>72.839904396104757</v>
      </c>
      <c r="M135" s="18">
        <f t="shared" si="5"/>
        <v>2</v>
      </c>
      <c r="N135" s="18">
        <v>1</v>
      </c>
      <c r="O135" s="18">
        <v>0</v>
      </c>
      <c r="P135" s="18">
        <v>1</v>
      </c>
      <c r="Q135" s="18">
        <v>0</v>
      </c>
      <c r="R135" s="18">
        <v>0</v>
      </c>
      <c r="S135" s="18">
        <v>1</v>
      </c>
      <c r="T135" s="184">
        <f>AVERAGE(S135:S138)</f>
        <v>1</v>
      </c>
      <c r="U135" s="18" t="s">
        <v>39</v>
      </c>
      <c r="V135" s="18">
        <v>7</v>
      </c>
      <c r="W135" s="184">
        <f>AVERAGE(V135:V138)</f>
        <v>4.666666666666667</v>
      </c>
    </row>
    <row r="136" spans="1:23" ht="21" x14ac:dyDescent="0.35">
      <c r="A136" s="17" t="s">
        <v>284</v>
      </c>
      <c r="B136" s="17" t="s">
        <v>285</v>
      </c>
      <c r="C136" s="18" t="s">
        <v>84</v>
      </c>
      <c r="D136" s="18" t="s">
        <v>61</v>
      </c>
      <c r="E136" s="19" t="s">
        <v>286</v>
      </c>
      <c r="F136" s="18" t="s">
        <v>40</v>
      </c>
      <c r="G136" s="20">
        <v>43875</v>
      </c>
      <c r="H136" s="18" t="s">
        <v>288</v>
      </c>
      <c r="I136" s="21">
        <f t="shared" si="4"/>
        <v>1</v>
      </c>
      <c r="J136" s="182"/>
      <c r="K136" s="183"/>
      <c r="L136" s="183"/>
      <c r="M136" s="18">
        <f t="shared" si="5"/>
        <v>1</v>
      </c>
      <c r="N136" s="18">
        <v>1</v>
      </c>
      <c r="O136" s="18">
        <v>0</v>
      </c>
      <c r="P136" s="18">
        <v>0</v>
      </c>
      <c r="Q136" s="18">
        <v>0</v>
      </c>
      <c r="R136" s="18">
        <v>0</v>
      </c>
      <c r="S136" s="18">
        <v>1</v>
      </c>
      <c r="T136" s="184"/>
      <c r="U136" s="18" t="s">
        <v>39</v>
      </c>
      <c r="V136" s="18">
        <v>7</v>
      </c>
      <c r="W136" s="184"/>
    </row>
    <row r="137" spans="1:23" ht="21" x14ac:dyDescent="0.35">
      <c r="A137" s="17" t="s">
        <v>284</v>
      </c>
      <c r="B137" s="17" t="s">
        <v>285</v>
      </c>
      <c r="C137" s="18" t="s">
        <v>84</v>
      </c>
      <c r="D137" s="18" t="s">
        <v>61</v>
      </c>
      <c r="E137" s="19" t="s">
        <v>286</v>
      </c>
      <c r="F137" s="18" t="s">
        <v>48</v>
      </c>
      <c r="G137" s="20">
        <v>44928</v>
      </c>
      <c r="H137" s="18" t="s">
        <v>289</v>
      </c>
      <c r="I137" s="21">
        <f t="shared" si="4"/>
        <v>0</v>
      </c>
      <c r="J137" s="182"/>
      <c r="K137" s="183"/>
      <c r="L137" s="183"/>
      <c r="M137" s="18">
        <f t="shared" si="5"/>
        <v>0</v>
      </c>
      <c r="N137" s="18">
        <v>0</v>
      </c>
      <c r="O137" s="18">
        <v>0</v>
      </c>
      <c r="P137" s="18">
        <v>0</v>
      </c>
      <c r="Q137" s="18">
        <v>0</v>
      </c>
      <c r="R137" s="18">
        <v>0</v>
      </c>
      <c r="S137" s="18">
        <v>0</v>
      </c>
      <c r="T137" s="184"/>
      <c r="U137" s="18" t="s">
        <v>56</v>
      </c>
      <c r="V137" s="18">
        <v>0</v>
      </c>
      <c r="W137" s="184"/>
    </row>
    <row r="138" spans="1:23" ht="21" x14ac:dyDescent="0.35">
      <c r="A138" s="17" t="s">
        <v>284</v>
      </c>
      <c r="B138" s="17" t="s">
        <v>285</v>
      </c>
      <c r="C138" s="18" t="s">
        <v>84</v>
      </c>
      <c r="D138" s="18" t="s">
        <v>61</v>
      </c>
      <c r="E138" s="19" t="s">
        <v>286</v>
      </c>
      <c r="F138" s="18" t="s">
        <v>57</v>
      </c>
      <c r="G138" s="20">
        <v>43838</v>
      </c>
      <c r="H138" s="18" t="s">
        <v>290</v>
      </c>
      <c r="I138" s="21">
        <f t="shared" si="4"/>
        <v>1.75</v>
      </c>
      <c r="J138" s="182"/>
      <c r="K138" s="183"/>
      <c r="L138" s="183"/>
      <c r="M138" s="18">
        <f t="shared" si="5"/>
        <v>2</v>
      </c>
      <c r="N138" s="18">
        <v>1</v>
      </c>
      <c r="O138" s="18">
        <v>1</v>
      </c>
      <c r="P138" s="18">
        <v>0</v>
      </c>
      <c r="Q138" s="18">
        <v>0</v>
      </c>
      <c r="R138" s="18">
        <v>0</v>
      </c>
      <c r="S138" s="18">
        <v>2</v>
      </c>
      <c r="T138" s="184"/>
      <c r="U138" s="18" t="s">
        <v>39</v>
      </c>
      <c r="V138" s="30"/>
      <c r="W138" s="184"/>
    </row>
    <row r="139" spans="1:23" ht="21" x14ac:dyDescent="0.35">
      <c r="A139" s="17" t="s">
        <v>291</v>
      </c>
      <c r="B139" s="17" t="s">
        <v>292</v>
      </c>
      <c r="C139" s="18" t="s">
        <v>34</v>
      </c>
      <c r="D139" s="18" t="s">
        <v>293</v>
      </c>
      <c r="E139" s="19" t="s">
        <v>294</v>
      </c>
      <c r="F139" s="18" t="s">
        <v>37</v>
      </c>
      <c r="G139" s="20">
        <v>44457</v>
      </c>
      <c r="H139" s="18" t="s">
        <v>295</v>
      </c>
      <c r="I139" s="21">
        <f t="shared" si="4"/>
        <v>3.25</v>
      </c>
      <c r="J139" s="182">
        <f>AVERAGE(I139:I142)</f>
        <v>3.125</v>
      </c>
      <c r="K139" s="183">
        <f>_xlfn.STDEV.S(I139:I142)</f>
        <v>0.47871355387816905</v>
      </c>
      <c r="L139" s="183">
        <f>100*K139/J139</f>
        <v>15.31883372410141</v>
      </c>
      <c r="M139" s="18">
        <f t="shared" si="5"/>
        <v>4</v>
      </c>
      <c r="N139" s="18">
        <v>2</v>
      </c>
      <c r="O139" s="18">
        <v>1</v>
      </c>
      <c r="P139" s="18">
        <v>1</v>
      </c>
      <c r="Q139" s="18">
        <v>0</v>
      </c>
      <c r="R139" s="18">
        <v>0</v>
      </c>
      <c r="S139" s="18">
        <v>2</v>
      </c>
      <c r="T139" s="184">
        <f>AVERAGE(S139:S142)</f>
        <v>2.25</v>
      </c>
      <c r="U139" s="18" t="s">
        <v>39</v>
      </c>
      <c r="V139" s="18">
        <v>11</v>
      </c>
      <c r="W139" s="184">
        <f>AVERAGE(V139:V142)</f>
        <v>9.75</v>
      </c>
    </row>
    <row r="140" spans="1:23" ht="21" x14ac:dyDescent="0.35">
      <c r="A140" s="17" t="s">
        <v>291</v>
      </c>
      <c r="B140" s="17" t="s">
        <v>292</v>
      </c>
      <c r="C140" s="18" t="s">
        <v>34</v>
      </c>
      <c r="D140" s="18" t="s">
        <v>293</v>
      </c>
      <c r="E140" s="19" t="s">
        <v>294</v>
      </c>
      <c r="F140" s="18" t="s">
        <v>40</v>
      </c>
      <c r="G140" s="20">
        <v>43875</v>
      </c>
      <c r="H140" s="18" t="s">
        <v>296</v>
      </c>
      <c r="I140" s="21">
        <f t="shared" si="4"/>
        <v>3.75</v>
      </c>
      <c r="J140" s="182"/>
      <c r="K140" s="183"/>
      <c r="L140" s="183"/>
      <c r="M140" s="18">
        <f t="shared" si="5"/>
        <v>4</v>
      </c>
      <c r="N140" s="18">
        <v>3</v>
      </c>
      <c r="O140" s="18">
        <v>1</v>
      </c>
      <c r="P140" s="18">
        <v>0</v>
      </c>
      <c r="Q140" s="18">
        <v>0</v>
      </c>
      <c r="R140" s="18">
        <v>0</v>
      </c>
      <c r="S140" s="18">
        <v>2</v>
      </c>
      <c r="T140" s="184"/>
      <c r="U140" s="18" t="s">
        <v>39</v>
      </c>
      <c r="V140" s="18">
        <v>12</v>
      </c>
      <c r="W140" s="184"/>
    </row>
    <row r="141" spans="1:23" ht="21" x14ac:dyDescent="0.35">
      <c r="A141" s="17" t="s">
        <v>291</v>
      </c>
      <c r="B141" s="17" t="s">
        <v>292</v>
      </c>
      <c r="C141" s="18" t="s">
        <v>34</v>
      </c>
      <c r="D141" s="18" t="s">
        <v>293</v>
      </c>
      <c r="E141" s="19" t="s">
        <v>294</v>
      </c>
      <c r="F141" s="18" t="s">
        <v>48</v>
      </c>
      <c r="G141" s="20">
        <v>44928</v>
      </c>
      <c r="H141" s="18" t="s">
        <v>297</v>
      </c>
      <c r="I141" s="21">
        <f t="shared" si="4"/>
        <v>2.75</v>
      </c>
      <c r="J141" s="182"/>
      <c r="K141" s="183"/>
      <c r="L141" s="183"/>
      <c r="M141" s="18">
        <f t="shared" si="5"/>
        <v>3</v>
      </c>
      <c r="N141" s="18">
        <v>2</v>
      </c>
      <c r="O141" s="18">
        <v>1</v>
      </c>
      <c r="P141" s="18">
        <v>0</v>
      </c>
      <c r="Q141" s="18">
        <v>0</v>
      </c>
      <c r="R141" s="18">
        <v>0</v>
      </c>
      <c r="S141" s="18">
        <v>3</v>
      </c>
      <c r="T141" s="184"/>
      <c r="U141" s="18" t="s">
        <v>39</v>
      </c>
      <c r="V141" s="18">
        <v>10</v>
      </c>
      <c r="W141" s="184"/>
    </row>
    <row r="142" spans="1:23" ht="21" x14ac:dyDescent="0.35">
      <c r="A142" s="17" t="s">
        <v>291</v>
      </c>
      <c r="B142" s="17" t="s">
        <v>292</v>
      </c>
      <c r="C142" s="18" t="s">
        <v>34</v>
      </c>
      <c r="D142" s="18" t="s">
        <v>293</v>
      </c>
      <c r="E142" s="19" t="s">
        <v>294</v>
      </c>
      <c r="F142" s="18" t="s">
        <v>77</v>
      </c>
      <c r="G142" s="20">
        <v>44144</v>
      </c>
      <c r="H142" s="28" t="s">
        <v>298</v>
      </c>
      <c r="I142" s="21">
        <f t="shared" si="4"/>
        <v>2.75</v>
      </c>
      <c r="J142" s="182"/>
      <c r="K142" s="183"/>
      <c r="L142" s="183"/>
      <c r="M142" s="18">
        <f t="shared" si="5"/>
        <v>3</v>
      </c>
      <c r="N142" s="18">
        <v>2</v>
      </c>
      <c r="O142" s="18">
        <v>1</v>
      </c>
      <c r="P142" s="18">
        <v>0</v>
      </c>
      <c r="Q142" s="18">
        <v>0</v>
      </c>
      <c r="R142" s="18">
        <v>0</v>
      </c>
      <c r="S142" s="18">
        <v>2</v>
      </c>
      <c r="T142" s="184"/>
      <c r="U142" s="18" t="s">
        <v>39</v>
      </c>
      <c r="V142" s="18">
        <v>6</v>
      </c>
      <c r="W142" s="184"/>
    </row>
    <row r="143" spans="1:23" ht="21" x14ac:dyDescent="0.35">
      <c r="A143" s="17" t="s">
        <v>299</v>
      </c>
      <c r="B143" s="17" t="s">
        <v>300</v>
      </c>
      <c r="C143" s="18" t="s">
        <v>34</v>
      </c>
      <c r="D143" s="18" t="s">
        <v>293</v>
      </c>
      <c r="E143" s="19" t="s">
        <v>301</v>
      </c>
      <c r="F143" s="18" t="s">
        <v>37</v>
      </c>
      <c r="G143" s="20">
        <v>44529</v>
      </c>
      <c r="H143" s="18" t="s">
        <v>302</v>
      </c>
      <c r="I143" s="21">
        <f t="shared" si="4"/>
        <v>0</v>
      </c>
      <c r="J143" s="182">
        <f>AVERAGE(I143:I146)</f>
        <v>0.5625</v>
      </c>
      <c r="K143" s="183">
        <f>_xlfn.STDEV.S(I143:I146)</f>
        <v>1.125</v>
      </c>
      <c r="L143" s="183">
        <f>100*K143/J143</f>
        <v>200</v>
      </c>
      <c r="M143" s="18">
        <f t="shared" si="5"/>
        <v>0</v>
      </c>
      <c r="N143" s="18">
        <v>0</v>
      </c>
      <c r="O143" s="18">
        <v>0</v>
      </c>
      <c r="P143" s="18">
        <v>0</v>
      </c>
      <c r="Q143" s="18">
        <v>0</v>
      </c>
      <c r="R143" s="18">
        <v>0</v>
      </c>
      <c r="S143" s="18">
        <v>0</v>
      </c>
      <c r="T143" s="184">
        <f>AVERAGE(S143:S146)</f>
        <v>0.25</v>
      </c>
      <c r="U143" s="18" t="s">
        <v>56</v>
      </c>
      <c r="V143" s="18">
        <v>0</v>
      </c>
      <c r="W143" s="184">
        <f>AVERAGE(V143:V146)</f>
        <v>3.75</v>
      </c>
    </row>
    <row r="144" spans="1:23" ht="21" x14ac:dyDescent="0.35">
      <c r="A144" s="17" t="s">
        <v>299</v>
      </c>
      <c r="B144" s="17" t="s">
        <v>300</v>
      </c>
      <c r="C144" s="18" t="s">
        <v>34</v>
      </c>
      <c r="D144" s="18" t="s">
        <v>293</v>
      </c>
      <c r="E144" s="19" t="s">
        <v>301</v>
      </c>
      <c r="F144" s="18" t="s">
        <v>40</v>
      </c>
      <c r="G144" s="20">
        <v>43875</v>
      </c>
      <c r="H144" s="18" t="s">
        <v>303</v>
      </c>
      <c r="I144" s="21">
        <f t="shared" si="4"/>
        <v>0</v>
      </c>
      <c r="J144" s="182"/>
      <c r="K144" s="183"/>
      <c r="L144" s="183"/>
      <c r="M144" s="18">
        <f t="shared" si="5"/>
        <v>0</v>
      </c>
      <c r="N144" s="18">
        <v>0</v>
      </c>
      <c r="O144" s="18">
        <v>0</v>
      </c>
      <c r="P144" s="18">
        <v>0</v>
      </c>
      <c r="Q144" s="18">
        <v>0</v>
      </c>
      <c r="R144" s="18">
        <v>0</v>
      </c>
      <c r="S144" s="18">
        <v>0</v>
      </c>
      <c r="T144" s="184"/>
      <c r="U144" s="18" t="s">
        <v>56</v>
      </c>
      <c r="V144" s="18">
        <v>0</v>
      </c>
      <c r="W144" s="184"/>
    </row>
    <row r="145" spans="1:23" ht="21" x14ac:dyDescent="0.35">
      <c r="A145" s="17" t="s">
        <v>299</v>
      </c>
      <c r="B145" s="17" t="s">
        <v>300</v>
      </c>
      <c r="C145" s="18" t="s">
        <v>34</v>
      </c>
      <c r="D145" s="18" t="s">
        <v>293</v>
      </c>
      <c r="E145" s="19" t="s">
        <v>301</v>
      </c>
      <c r="F145" s="18" t="s">
        <v>48</v>
      </c>
      <c r="G145" s="20">
        <v>44928</v>
      </c>
      <c r="H145" s="18" t="s">
        <v>304</v>
      </c>
      <c r="I145" s="21">
        <f t="shared" si="4"/>
        <v>2.25</v>
      </c>
      <c r="J145" s="182"/>
      <c r="K145" s="183"/>
      <c r="L145" s="183"/>
      <c r="M145" s="18">
        <f t="shared" si="5"/>
        <v>4</v>
      </c>
      <c r="N145" s="18">
        <v>0</v>
      </c>
      <c r="O145" s="18">
        <v>2</v>
      </c>
      <c r="P145" s="18">
        <v>1</v>
      </c>
      <c r="Q145" s="18">
        <v>1</v>
      </c>
      <c r="R145" s="18">
        <v>0</v>
      </c>
      <c r="S145" s="18">
        <v>1</v>
      </c>
      <c r="T145" s="184"/>
      <c r="U145" s="18" t="s">
        <v>76</v>
      </c>
      <c r="V145" s="18">
        <v>15</v>
      </c>
      <c r="W145" s="184"/>
    </row>
    <row r="146" spans="1:23" ht="21" x14ac:dyDescent="0.35">
      <c r="A146" s="17" t="s">
        <v>299</v>
      </c>
      <c r="B146" s="17" t="s">
        <v>300</v>
      </c>
      <c r="C146" s="18" t="s">
        <v>34</v>
      </c>
      <c r="D146" s="18" t="s">
        <v>293</v>
      </c>
      <c r="E146" s="19" t="s">
        <v>301</v>
      </c>
      <c r="F146" s="24" t="s">
        <v>69</v>
      </c>
      <c r="G146" s="20">
        <v>44230</v>
      </c>
      <c r="H146" s="18" t="s">
        <v>305</v>
      </c>
      <c r="I146" s="21">
        <f t="shared" si="4"/>
        <v>0</v>
      </c>
      <c r="J146" s="182"/>
      <c r="K146" s="183"/>
      <c r="L146" s="183"/>
      <c r="M146" s="18">
        <f t="shared" si="5"/>
        <v>0</v>
      </c>
      <c r="N146" s="18">
        <v>0</v>
      </c>
      <c r="O146" s="18">
        <v>0</v>
      </c>
      <c r="P146" s="18">
        <v>0</v>
      </c>
      <c r="Q146" s="18">
        <v>0</v>
      </c>
      <c r="R146" s="18">
        <v>0</v>
      </c>
      <c r="S146" s="18">
        <v>0</v>
      </c>
      <c r="T146" s="184"/>
      <c r="U146" s="18" t="s">
        <v>56</v>
      </c>
      <c r="V146" s="18">
        <v>0</v>
      </c>
      <c r="W146" s="184"/>
    </row>
    <row r="147" spans="1:23" ht="21" x14ac:dyDescent="0.35">
      <c r="A147" s="17" t="s">
        <v>306</v>
      </c>
      <c r="B147" s="17" t="s">
        <v>307</v>
      </c>
      <c r="C147" s="18" t="s">
        <v>34</v>
      </c>
      <c r="D147" s="18" t="s">
        <v>61</v>
      </c>
      <c r="E147" s="19" t="s">
        <v>308</v>
      </c>
      <c r="F147" s="18" t="s">
        <v>37</v>
      </c>
      <c r="G147" s="20">
        <v>44476</v>
      </c>
      <c r="H147" s="18" t="s">
        <v>309</v>
      </c>
      <c r="I147" s="21">
        <f t="shared" si="4"/>
        <v>2</v>
      </c>
      <c r="J147" s="182">
        <f>AVERAGE(I147:I150)</f>
        <v>2.375</v>
      </c>
      <c r="K147" s="183">
        <f>_xlfn.STDEV.S(I147:I150)</f>
        <v>0.77728158775740119</v>
      </c>
      <c r="L147" s="183">
        <f>100*K147/J147</f>
        <v>32.727645800311628</v>
      </c>
      <c r="M147" s="18">
        <f t="shared" si="5"/>
        <v>2</v>
      </c>
      <c r="N147" s="18">
        <v>2</v>
      </c>
      <c r="O147" s="18">
        <v>0</v>
      </c>
      <c r="P147" s="18">
        <v>0</v>
      </c>
      <c r="Q147" s="18">
        <v>0</v>
      </c>
      <c r="R147" s="18">
        <v>0</v>
      </c>
      <c r="S147" s="18">
        <v>1</v>
      </c>
      <c r="T147" s="184">
        <f>AVERAGE(S147:S150)</f>
        <v>1.25</v>
      </c>
      <c r="U147" s="18" t="s">
        <v>39</v>
      </c>
      <c r="V147" s="18">
        <v>11</v>
      </c>
      <c r="W147" s="184">
        <f>AVERAGE(V147:V150)</f>
        <v>13</v>
      </c>
    </row>
    <row r="148" spans="1:23" ht="21" x14ac:dyDescent="0.35">
      <c r="A148" s="17" t="s">
        <v>306</v>
      </c>
      <c r="B148" s="17" t="s">
        <v>307</v>
      </c>
      <c r="C148" s="18" t="s">
        <v>34</v>
      </c>
      <c r="D148" s="18" t="s">
        <v>61</v>
      </c>
      <c r="E148" s="19" t="s">
        <v>308</v>
      </c>
      <c r="F148" s="18" t="s">
        <v>40</v>
      </c>
      <c r="G148" s="20">
        <v>44574</v>
      </c>
      <c r="H148" s="18" t="s">
        <v>310</v>
      </c>
      <c r="I148" s="21">
        <f t="shared" si="4"/>
        <v>3.5</v>
      </c>
      <c r="J148" s="182"/>
      <c r="K148" s="183"/>
      <c r="L148" s="183"/>
      <c r="M148" s="18">
        <f t="shared" si="5"/>
        <v>4</v>
      </c>
      <c r="N148" s="18">
        <v>3</v>
      </c>
      <c r="O148" s="18">
        <v>0</v>
      </c>
      <c r="P148" s="18">
        <v>1</v>
      </c>
      <c r="Q148" s="18">
        <v>0</v>
      </c>
      <c r="R148" s="18">
        <v>0</v>
      </c>
      <c r="S148" s="18">
        <v>2</v>
      </c>
      <c r="T148" s="184"/>
      <c r="U148" s="18" t="s">
        <v>39</v>
      </c>
      <c r="V148" s="18">
        <v>13</v>
      </c>
      <c r="W148" s="184"/>
    </row>
    <row r="149" spans="1:23" ht="21" x14ac:dyDescent="0.35">
      <c r="A149" s="17" t="s">
        <v>306</v>
      </c>
      <c r="B149" s="17" t="s">
        <v>307</v>
      </c>
      <c r="C149" s="18" t="s">
        <v>34</v>
      </c>
      <c r="D149" s="18" t="s">
        <v>61</v>
      </c>
      <c r="E149" s="19" t="s">
        <v>308</v>
      </c>
      <c r="F149" s="18" t="s">
        <v>48</v>
      </c>
      <c r="G149" s="20">
        <v>44928</v>
      </c>
      <c r="H149" s="18" t="s">
        <v>311</v>
      </c>
      <c r="I149" s="21">
        <f t="shared" si="4"/>
        <v>2.25</v>
      </c>
      <c r="J149" s="182"/>
      <c r="K149" s="183"/>
      <c r="L149" s="183"/>
      <c r="M149" s="18">
        <f t="shared" si="5"/>
        <v>4</v>
      </c>
      <c r="N149" s="18">
        <v>0</v>
      </c>
      <c r="O149" s="18">
        <v>2</v>
      </c>
      <c r="P149" s="18">
        <v>1</v>
      </c>
      <c r="Q149" s="18">
        <v>1</v>
      </c>
      <c r="R149" s="18">
        <v>0</v>
      </c>
      <c r="S149" s="18">
        <v>1</v>
      </c>
      <c r="T149" s="184"/>
      <c r="U149" s="18" t="s">
        <v>76</v>
      </c>
      <c r="V149" s="18">
        <v>15</v>
      </c>
      <c r="W149" s="184"/>
    </row>
    <row r="150" spans="1:23" ht="21" x14ac:dyDescent="0.35">
      <c r="A150" s="17" t="s">
        <v>306</v>
      </c>
      <c r="B150" s="17" t="s">
        <v>307</v>
      </c>
      <c r="C150" s="18" t="s">
        <v>34</v>
      </c>
      <c r="D150" s="18" t="s">
        <v>61</v>
      </c>
      <c r="E150" s="19" t="s">
        <v>308</v>
      </c>
      <c r="F150" s="18" t="s">
        <v>159</v>
      </c>
      <c r="G150" s="20">
        <v>43997</v>
      </c>
      <c r="H150" s="18" t="s">
        <v>312</v>
      </c>
      <c r="I150" s="21">
        <f t="shared" si="4"/>
        <v>1.75</v>
      </c>
      <c r="J150" s="182"/>
      <c r="K150" s="183"/>
      <c r="L150" s="183"/>
      <c r="M150" s="18">
        <f t="shared" si="5"/>
        <v>3</v>
      </c>
      <c r="N150" s="18">
        <v>0</v>
      </c>
      <c r="O150" s="18">
        <v>2</v>
      </c>
      <c r="P150" s="18">
        <v>0</v>
      </c>
      <c r="Q150" s="18">
        <v>1</v>
      </c>
      <c r="R150" s="18">
        <v>0</v>
      </c>
      <c r="S150" s="18">
        <v>1</v>
      </c>
      <c r="T150" s="184"/>
      <c r="U150" s="18" t="s">
        <v>76</v>
      </c>
      <c r="V150" s="30"/>
      <c r="W150" s="184"/>
    </row>
    <row r="151" spans="1:23" ht="21" x14ac:dyDescent="0.35">
      <c r="A151" s="17" t="s">
        <v>313</v>
      </c>
      <c r="B151" s="17" t="s">
        <v>314</v>
      </c>
      <c r="C151" s="18" t="s">
        <v>34</v>
      </c>
      <c r="D151" s="18" t="s">
        <v>61</v>
      </c>
      <c r="E151" s="19" t="s">
        <v>315</v>
      </c>
      <c r="F151" s="18" t="s">
        <v>37</v>
      </c>
      <c r="G151" s="20">
        <v>44613</v>
      </c>
      <c r="H151" s="18" t="s">
        <v>316</v>
      </c>
      <c r="I151" s="21">
        <f t="shared" si="4"/>
        <v>0</v>
      </c>
      <c r="J151" s="182">
        <f>AVERAGE(I151:I154)</f>
        <v>0.5625</v>
      </c>
      <c r="K151" s="183">
        <f>_xlfn.STDEV.S(I151:I154)</f>
        <v>1.125</v>
      </c>
      <c r="L151" s="183">
        <f>100*K151/J151</f>
        <v>200</v>
      </c>
      <c r="M151" s="18">
        <f t="shared" si="5"/>
        <v>0</v>
      </c>
      <c r="N151" s="18">
        <v>0</v>
      </c>
      <c r="O151" s="18">
        <v>0</v>
      </c>
      <c r="P151" s="18">
        <v>0</v>
      </c>
      <c r="Q151" s="18">
        <v>0</v>
      </c>
      <c r="R151" s="18">
        <v>0</v>
      </c>
      <c r="S151" s="18">
        <v>0</v>
      </c>
      <c r="T151" s="184">
        <f>AVERAGE(S151:S154)</f>
        <v>0.33333333333333331</v>
      </c>
      <c r="U151" s="18" t="s">
        <v>56</v>
      </c>
      <c r="V151" s="18">
        <v>0</v>
      </c>
      <c r="W151" s="184">
        <f>AVERAGE(V151:V154)</f>
        <v>3.75</v>
      </c>
    </row>
    <row r="152" spans="1:23" ht="21" x14ac:dyDescent="0.35">
      <c r="A152" s="17" t="s">
        <v>313</v>
      </c>
      <c r="B152" s="17" t="s">
        <v>314</v>
      </c>
      <c r="C152" s="18" t="s">
        <v>34</v>
      </c>
      <c r="D152" s="18" t="s">
        <v>61</v>
      </c>
      <c r="E152" s="19" t="s">
        <v>315</v>
      </c>
      <c r="F152" s="18" t="s">
        <v>40</v>
      </c>
      <c r="G152" s="20">
        <v>44216</v>
      </c>
      <c r="H152" s="18" t="s">
        <v>317</v>
      </c>
      <c r="I152" s="21">
        <f t="shared" si="4"/>
        <v>0</v>
      </c>
      <c r="J152" s="182"/>
      <c r="K152" s="183"/>
      <c r="L152" s="183"/>
      <c r="M152" s="18">
        <f t="shared" si="5"/>
        <v>0</v>
      </c>
      <c r="N152" s="18">
        <v>0</v>
      </c>
      <c r="O152" s="18">
        <v>0</v>
      </c>
      <c r="P152" s="18">
        <v>0</v>
      </c>
      <c r="Q152" s="18">
        <v>0</v>
      </c>
      <c r="R152" s="18">
        <v>0</v>
      </c>
      <c r="S152" s="18" t="s">
        <v>318</v>
      </c>
      <c r="T152" s="184"/>
      <c r="U152" s="18" t="s">
        <v>56</v>
      </c>
      <c r="V152" s="18">
        <v>0</v>
      </c>
      <c r="W152" s="184"/>
    </row>
    <row r="153" spans="1:23" ht="21" x14ac:dyDescent="0.35">
      <c r="A153" s="17" t="s">
        <v>313</v>
      </c>
      <c r="B153" s="17" t="s">
        <v>314</v>
      </c>
      <c r="C153" s="18" t="s">
        <v>34</v>
      </c>
      <c r="D153" s="18" t="s">
        <v>61</v>
      </c>
      <c r="E153" s="19" t="s">
        <v>315</v>
      </c>
      <c r="F153" s="18" t="s">
        <v>48</v>
      </c>
      <c r="G153" s="20">
        <v>44928</v>
      </c>
      <c r="H153" s="18" t="s">
        <v>319</v>
      </c>
      <c r="I153" s="21">
        <f t="shared" si="4"/>
        <v>2.25</v>
      </c>
      <c r="J153" s="182"/>
      <c r="K153" s="183"/>
      <c r="L153" s="183"/>
      <c r="M153" s="18">
        <f t="shared" si="5"/>
        <v>4</v>
      </c>
      <c r="N153" s="18">
        <v>0</v>
      </c>
      <c r="O153" s="18">
        <v>2</v>
      </c>
      <c r="P153" s="18">
        <v>1</v>
      </c>
      <c r="Q153" s="18">
        <v>1</v>
      </c>
      <c r="R153" s="18">
        <v>0</v>
      </c>
      <c r="S153" s="18">
        <v>1</v>
      </c>
      <c r="T153" s="184"/>
      <c r="U153" s="18" t="s">
        <v>76</v>
      </c>
      <c r="V153" s="18">
        <v>15</v>
      </c>
      <c r="W153" s="184"/>
    </row>
    <row r="154" spans="1:23" ht="21" x14ac:dyDescent="0.35">
      <c r="A154" s="17" t="s">
        <v>313</v>
      </c>
      <c r="B154" s="17" t="s">
        <v>314</v>
      </c>
      <c r="C154" s="18" t="s">
        <v>34</v>
      </c>
      <c r="D154" s="18" t="s">
        <v>61</v>
      </c>
      <c r="E154" s="19" t="s">
        <v>315</v>
      </c>
      <c r="F154" s="18" t="s">
        <v>69</v>
      </c>
      <c r="G154" s="20">
        <v>44242</v>
      </c>
      <c r="H154" s="18" t="s">
        <v>320</v>
      </c>
      <c r="I154" s="21">
        <f t="shared" si="4"/>
        <v>0</v>
      </c>
      <c r="J154" s="182"/>
      <c r="K154" s="183"/>
      <c r="L154" s="183"/>
      <c r="M154" s="18">
        <f t="shared" si="5"/>
        <v>0</v>
      </c>
      <c r="N154" s="18">
        <v>0</v>
      </c>
      <c r="O154" s="18">
        <v>0</v>
      </c>
      <c r="P154" s="18">
        <v>0</v>
      </c>
      <c r="Q154" s="18">
        <v>0</v>
      </c>
      <c r="R154" s="18">
        <v>0</v>
      </c>
      <c r="S154" s="18">
        <v>0</v>
      </c>
      <c r="T154" s="184"/>
      <c r="U154" s="18" t="s">
        <v>56</v>
      </c>
      <c r="V154" s="18">
        <v>0</v>
      </c>
      <c r="W154" s="184"/>
    </row>
    <row r="155" spans="1:23" ht="21" x14ac:dyDescent="0.35">
      <c r="A155" s="17" t="s">
        <v>321</v>
      </c>
      <c r="B155" s="17" t="s">
        <v>322</v>
      </c>
      <c r="C155" s="18" t="s">
        <v>34</v>
      </c>
      <c r="D155" s="18" t="s">
        <v>61</v>
      </c>
      <c r="E155" s="19" t="s">
        <v>322</v>
      </c>
      <c r="F155" s="18" t="s">
        <v>37</v>
      </c>
      <c r="G155" s="20">
        <v>44313</v>
      </c>
      <c r="H155" s="18" t="s">
        <v>323</v>
      </c>
      <c r="I155" s="21">
        <f t="shared" si="4"/>
        <v>0</v>
      </c>
      <c r="J155" s="182">
        <f>AVERAGE(I155:I158)</f>
        <v>1.25</v>
      </c>
      <c r="K155" s="183">
        <f>_xlfn.STDEV.S(I155:I158)</f>
        <v>1.5</v>
      </c>
      <c r="L155" s="183">
        <f>100*K155/J155</f>
        <v>120</v>
      </c>
      <c r="M155" s="18">
        <f t="shared" si="5"/>
        <v>0</v>
      </c>
      <c r="N155" s="18">
        <v>0</v>
      </c>
      <c r="O155" s="18">
        <v>0</v>
      </c>
      <c r="P155" s="18">
        <v>0</v>
      </c>
      <c r="Q155" s="18">
        <v>0</v>
      </c>
      <c r="R155" s="18">
        <v>0</v>
      </c>
      <c r="S155" s="18">
        <v>0</v>
      </c>
      <c r="T155" s="184">
        <f>AVERAGE(S155:S158)</f>
        <v>0.5</v>
      </c>
      <c r="U155" s="18" t="s">
        <v>56</v>
      </c>
      <c r="V155" s="18">
        <v>0</v>
      </c>
      <c r="W155" s="184">
        <f>AVERAGE(V155:V158)</f>
        <v>7</v>
      </c>
    </row>
    <row r="156" spans="1:23" ht="21" x14ac:dyDescent="0.35">
      <c r="A156" s="17" t="s">
        <v>321</v>
      </c>
      <c r="B156" s="17" t="s">
        <v>322</v>
      </c>
      <c r="C156" s="18" t="s">
        <v>34</v>
      </c>
      <c r="D156" s="18" t="s">
        <v>61</v>
      </c>
      <c r="E156" s="19" t="s">
        <v>322</v>
      </c>
      <c r="F156" s="18" t="s">
        <v>40</v>
      </c>
      <c r="G156" s="20">
        <v>43875</v>
      </c>
      <c r="H156" s="18" t="s">
        <v>324</v>
      </c>
      <c r="I156" s="21">
        <f t="shared" si="4"/>
        <v>3</v>
      </c>
      <c r="J156" s="182"/>
      <c r="K156" s="183"/>
      <c r="L156" s="183"/>
      <c r="M156" s="18">
        <f t="shared" si="5"/>
        <v>4</v>
      </c>
      <c r="N156" s="18">
        <v>1</v>
      </c>
      <c r="O156" s="18">
        <v>2</v>
      </c>
      <c r="P156" s="18">
        <v>1</v>
      </c>
      <c r="Q156" s="18">
        <v>0</v>
      </c>
      <c r="R156" s="18">
        <v>0</v>
      </c>
      <c r="S156" s="18">
        <v>1</v>
      </c>
      <c r="T156" s="184"/>
      <c r="U156" s="18" t="s">
        <v>76</v>
      </c>
      <c r="V156" s="18">
        <v>14</v>
      </c>
      <c r="W156" s="184"/>
    </row>
    <row r="157" spans="1:23" ht="21" x14ac:dyDescent="0.35">
      <c r="A157" s="17" t="s">
        <v>321</v>
      </c>
      <c r="B157" s="17" t="s">
        <v>322</v>
      </c>
      <c r="C157" s="18" t="s">
        <v>34</v>
      </c>
      <c r="D157" s="18" t="s">
        <v>61</v>
      </c>
      <c r="E157" s="19" t="s">
        <v>322</v>
      </c>
      <c r="F157" s="18" t="s">
        <v>48</v>
      </c>
      <c r="G157" s="20">
        <v>44928</v>
      </c>
      <c r="H157" s="18" t="s">
        <v>325</v>
      </c>
      <c r="I157" s="21">
        <f t="shared" si="4"/>
        <v>2</v>
      </c>
      <c r="J157" s="182"/>
      <c r="K157" s="183"/>
      <c r="L157" s="183"/>
      <c r="M157" s="18">
        <f t="shared" si="5"/>
        <v>3</v>
      </c>
      <c r="N157" s="18">
        <v>0</v>
      </c>
      <c r="O157" s="18">
        <v>2</v>
      </c>
      <c r="P157" s="18">
        <v>1</v>
      </c>
      <c r="Q157" s="18">
        <v>0</v>
      </c>
      <c r="R157" s="18">
        <v>1</v>
      </c>
      <c r="S157" s="18">
        <v>1</v>
      </c>
      <c r="T157" s="184"/>
      <c r="U157" s="18" t="s">
        <v>76</v>
      </c>
      <c r="V157" s="18">
        <v>14</v>
      </c>
      <c r="W157" s="184"/>
    </row>
    <row r="158" spans="1:23" ht="21" x14ac:dyDescent="0.35">
      <c r="A158" s="17" t="s">
        <v>321</v>
      </c>
      <c r="B158" s="17" t="s">
        <v>322</v>
      </c>
      <c r="C158" s="18" t="s">
        <v>34</v>
      </c>
      <c r="D158" s="18" t="s">
        <v>61</v>
      </c>
      <c r="E158" s="19" t="s">
        <v>322</v>
      </c>
      <c r="F158" s="18" t="s">
        <v>77</v>
      </c>
      <c r="G158" s="20">
        <v>44314</v>
      </c>
      <c r="H158" s="18" t="s">
        <v>326</v>
      </c>
      <c r="I158" s="21">
        <f t="shared" si="4"/>
        <v>0</v>
      </c>
      <c r="J158" s="182"/>
      <c r="K158" s="183"/>
      <c r="L158" s="183"/>
      <c r="M158" s="18">
        <f t="shared" si="5"/>
        <v>0</v>
      </c>
      <c r="N158" s="18">
        <v>0</v>
      </c>
      <c r="O158" s="18">
        <v>0</v>
      </c>
      <c r="P158" s="18">
        <v>0</v>
      </c>
      <c r="Q158" s="18">
        <v>0</v>
      </c>
      <c r="R158" s="18">
        <v>0</v>
      </c>
      <c r="S158" s="18">
        <v>0</v>
      </c>
      <c r="T158" s="184"/>
      <c r="U158" s="18" t="s">
        <v>56</v>
      </c>
      <c r="V158" s="18">
        <v>0</v>
      </c>
      <c r="W158" s="184"/>
    </row>
    <row r="159" spans="1:23" ht="21" x14ac:dyDescent="0.35">
      <c r="A159" s="17" t="s">
        <v>327</v>
      </c>
      <c r="B159" s="17" t="s">
        <v>328</v>
      </c>
      <c r="C159" s="18" t="s">
        <v>84</v>
      </c>
      <c r="D159" s="18" t="s">
        <v>61</v>
      </c>
      <c r="E159" s="19" t="s">
        <v>329</v>
      </c>
      <c r="F159" s="18" t="s">
        <v>37</v>
      </c>
      <c r="G159" s="20">
        <v>44923</v>
      </c>
      <c r="H159" s="18" t="s">
        <v>330</v>
      </c>
      <c r="I159" s="21">
        <f t="shared" si="4"/>
        <v>2.75</v>
      </c>
      <c r="J159" s="182">
        <f>AVERAGE(I159:I162)</f>
        <v>2.9375</v>
      </c>
      <c r="K159" s="183">
        <f>_xlfn.STDEV.S(I159:I162)</f>
        <v>0.375</v>
      </c>
      <c r="L159" s="183">
        <f>100*K159/J159</f>
        <v>12.76595744680851</v>
      </c>
      <c r="M159" s="18">
        <f t="shared" si="5"/>
        <v>4</v>
      </c>
      <c r="N159" s="18">
        <v>1</v>
      </c>
      <c r="O159" s="18">
        <v>1</v>
      </c>
      <c r="P159" s="18">
        <v>2</v>
      </c>
      <c r="Q159" s="18">
        <v>0</v>
      </c>
      <c r="R159" s="18">
        <v>0</v>
      </c>
      <c r="S159" s="18">
        <v>4</v>
      </c>
      <c r="T159" s="184">
        <f>AVERAGE(S159:S162)</f>
        <v>3.5</v>
      </c>
      <c r="U159" s="18" t="s">
        <v>39</v>
      </c>
      <c r="V159" s="18">
        <v>14</v>
      </c>
      <c r="W159" s="184">
        <f>AVERAGE(V159:V162)</f>
        <v>13.333333333333334</v>
      </c>
    </row>
    <row r="160" spans="1:23" ht="21" x14ac:dyDescent="0.35">
      <c r="A160" s="17" t="s">
        <v>327</v>
      </c>
      <c r="B160" s="17" t="s">
        <v>328</v>
      </c>
      <c r="C160" s="18" t="s">
        <v>84</v>
      </c>
      <c r="D160" s="18" t="s">
        <v>61</v>
      </c>
      <c r="E160" s="19" t="s">
        <v>329</v>
      </c>
      <c r="F160" s="18" t="s">
        <v>40</v>
      </c>
      <c r="G160" s="20">
        <v>43875</v>
      </c>
      <c r="H160" s="18" t="s">
        <v>331</v>
      </c>
      <c r="I160" s="21">
        <f t="shared" si="4"/>
        <v>3.5</v>
      </c>
      <c r="J160" s="182"/>
      <c r="K160" s="183"/>
      <c r="L160" s="183"/>
      <c r="M160" s="18">
        <f t="shared" si="5"/>
        <v>5</v>
      </c>
      <c r="N160" s="18">
        <v>1</v>
      </c>
      <c r="O160" s="18">
        <v>2</v>
      </c>
      <c r="P160" s="18">
        <v>2</v>
      </c>
      <c r="Q160" s="18">
        <v>0</v>
      </c>
      <c r="R160" s="18">
        <v>0</v>
      </c>
      <c r="S160" s="18">
        <v>3</v>
      </c>
      <c r="T160" s="184"/>
      <c r="U160" s="18" t="s">
        <v>39</v>
      </c>
      <c r="V160" s="18">
        <v>19</v>
      </c>
      <c r="W160" s="184"/>
    </row>
    <row r="161" spans="1:23" ht="21" x14ac:dyDescent="0.35">
      <c r="A161" s="17" t="s">
        <v>327</v>
      </c>
      <c r="B161" s="17" t="s">
        <v>328</v>
      </c>
      <c r="C161" s="18" t="s">
        <v>84</v>
      </c>
      <c r="D161" s="18" t="s">
        <v>61</v>
      </c>
      <c r="E161" s="19" t="s">
        <v>329</v>
      </c>
      <c r="F161" s="18" t="s">
        <v>57</v>
      </c>
      <c r="G161" s="20">
        <v>44147</v>
      </c>
      <c r="H161" s="18" t="s">
        <v>332</v>
      </c>
      <c r="I161" s="21">
        <f t="shared" si="4"/>
        <v>2.75</v>
      </c>
      <c r="J161" s="182"/>
      <c r="K161" s="183"/>
      <c r="L161" s="183"/>
      <c r="M161" s="18">
        <f t="shared" si="5"/>
        <v>4</v>
      </c>
      <c r="N161" s="18">
        <v>1</v>
      </c>
      <c r="O161" s="18">
        <v>1</v>
      </c>
      <c r="P161" s="18">
        <v>2</v>
      </c>
      <c r="Q161" s="18">
        <v>0</v>
      </c>
      <c r="R161" s="18">
        <v>0</v>
      </c>
      <c r="S161" s="18">
        <v>4</v>
      </c>
      <c r="T161" s="184"/>
      <c r="U161" s="18" t="s">
        <v>39</v>
      </c>
      <c r="W161" s="184"/>
    </row>
    <row r="162" spans="1:23" ht="21" x14ac:dyDescent="0.35">
      <c r="A162" s="17" t="s">
        <v>327</v>
      </c>
      <c r="B162" s="17" t="s">
        <v>328</v>
      </c>
      <c r="C162" s="18" t="s">
        <v>84</v>
      </c>
      <c r="D162" s="18" t="s">
        <v>61</v>
      </c>
      <c r="E162" s="19" t="s">
        <v>329</v>
      </c>
      <c r="F162" s="18" t="s">
        <v>77</v>
      </c>
      <c r="G162" s="20">
        <v>44034</v>
      </c>
      <c r="H162" s="18" t="s">
        <v>333</v>
      </c>
      <c r="I162" s="21">
        <f t="shared" si="4"/>
        <v>2.75</v>
      </c>
      <c r="J162" s="182"/>
      <c r="K162" s="183"/>
      <c r="L162" s="183"/>
      <c r="M162" s="18">
        <f t="shared" si="5"/>
        <v>4</v>
      </c>
      <c r="N162" s="18">
        <v>1</v>
      </c>
      <c r="O162" s="18">
        <v>1</v>
      </c>
      <c r="P162" s="18">
        <v>2</v>
      </c>
      <c r="Q162" s="18">
        <v>0</v>
      </c>
      <c r="R162" s="18">
        <v>0</v>
      </c>
      <c r="S162" s="18">
        <v>3</v>
      </c>
      <c r="T162" s="184"/>
      <c r="U162" s="18" t="s">
        <v>39</v>
      </c>
      <c r="V162" s="18">
        <v>7</v>
      </c>
      <c r="W162" s="184"/>
    </row>
    <row r="163" spans="1:23" ht="21" x14ac:dyDescent="0.35">
      <c r="A163" s="17" t="s">
        <v>334</v>
      </c>
      <c r="B163" s="17" t="s">
        <v>335</v>
      </c>
      <c r="C163" s="18" t="s">
        <v>34</v>
      </c>
      <c r="D163" s="18" t="s">
        <v>61</v>
      </c>
      <c r="E163" s="19" t="s">
        <v>336</v>
      </c>
      <c r="F163" s="18" t="s">
        <v>37</v>
      </c>
      <c r="G163" s="20">
        <v>44726</v>
      </c>
      <c r="H163" s="18" t="s">
        <v>337</v>
      </c>
      <c r="I163" s="21">
        <f t="shared" si="4"/>
        <v>0</v>
      </c>
      <c r="J163" s="182">
        <f>AVERAGE(I163:I166)</f>
        <v>0.75</v>
      </c>
      <c r="K163" s="183">
        <f>_xlfn.STDEV.S(I163:I166)</f>
        <v>0.61237243569579447</v>
      </c>
      <c r="L163" s="183">
        <f>100*K163/J163</f>
        <v>81.649658092772597</v>
      </c>
      <c r="M163" s="18">
        <f t="shared" si="5"/>
        <v>0</v>
      </c>
      <c r="N163" s="18">
        <v>0</v>
      </c>
      <c r="O163" s="18">
        <v>0</v>
      </c>
      <c r="P163" s="18">
        <v>0</v>
      </c>
      <c r="Q163" s="18">
        <v>0</v>
      </c>
      <c r="R163" s="18">
        <v>0</v>
      </c>
      <c r="S163" s="18">
        <v>0</v>
      </c>
      <c r="T163" s="184">
        <f>AVERAGE(S163:S166)</f>
        <v>0.75</v>
      </c>
      <c r="U163" s="18" t="s">
        <v>56</v>
      </c>
      <c r="V163" s="18">
        <v>0</v>
      </c>
      <c r="W163" s="184">
        <f>AVERAGE(V163:V166)</f>
        <v>3</v>
      </c>
    </row>
    <row r="164" spans="1:23" ht="21" x14ac:dyDescent="0.35">
      <c r="A164" s="17" t="s">
        <v>334</v>
      </c>
      <c r="B164" s="17" t="s">
        <v>335</v>
      </c>
      <c r="C164" s="18" t="s">
        <v>34</v>
      </c>
      <c r="D164" s="18" t="s">
        <v>61</v>
      </c>
      <c r="E164" s="19" t="s">
        <v>336</v>
      </c>
      <c r="F164" s="18" t="s">
        <v>40</v>
      </c>
      <c r="G164" s="20">
        <v>43875</v>
      </c>
      <c r="H164" s="18" t="s">
        <v>338</v>
      </c>
      <c r="I164" s="21">
        <f t="shared" si="4"/>
        <v>0.75</v>
      </c>
      <c r="J164" s="182"/>
      <c r="K164" s="183"/>
      <c r="L164" s="183"/>
      <c r="M164" s="18">
        <f t="shared" si="5"/>
        <v>1</v>
      </c>
      <c r="N164" s="18">
        <v>0</v>
      </c>
      <c r="O164" s="18">
        <v>1</v>
      </c>
      <c r="P164" s="18">
        <v>0</v>
      </c>
      <c r="Q164" s="18">
        <v>0</v>
      </c>
      <c r="R164" s="18">
        <v>0</v>
      </c>
      <c r="S164" s="18">
        <v>1</v>
      </c>
      <c r="T164" s="184"/>
      <c r="U164" s="18" t="s">
        <v>76</v>
      </c>
      <c r="V164" s="18">
        <v>4</v>
      </c>
      <c r="W164" s="184"/>
    </row>
    <row r="165" spans="1:23" ht="21" x14ac:dyDescent="0.35">
      <c r="A165" s="17" t="s">
        <v>334</v>
      </c>
      <c r="B165" s="17" t="s">
        <v>335</v>
      </c>
      <c r="C165" s="18" t="s">
        <v>34</v>
      </c>
      <c r="D165" s="18" t="s">
        <v>61</v>
      </c>
      <c r="E165" s="19" t="s">
        <v>336</v>
      </c>
      <c r="F165" s="18" t="s">
        <v>48</v>
      </c>
      <c r="G165" s="20">
        <v>44928</v>
      </c>
      <c r="H165" s="18" t="s">
        <v>339</v>
      </c>
      <c r="I165" s="21">
        <f t="shared" si="4"/>
        <v>0.75</v>
      </c>
      <c r="J165" s="182"/>
      <c r="K165" s="183"/>
      <c r="L165" s="183"/>
      <c r="M165" s="18">
        <f t="shared" si="5"/>
        <v>1</v>
      </c>
      <c r="N165" s="18">
        <v>0</v>
      </c>
      <c r="O165" s="18">
        <v>1</v>
      </c>
      <c r="P165" s="18">
        <v>0</v>
      </c>
      <c r="Q165" s="18">
        <v>0</v>
      </c>
      <c r="R165" s="18">
        <v>0</v>
      </c>
      <c r="S165" s="18">
        <v>1</v>
      </c>
      <c r="T165" s="184"/>
      <c r="U165" s="18" t="s">
        <v>76</v>
      </c>
      <c r="V165" s="18">
        <v>5</v>
      </c>
      <c r="W165" s="184"/>
    </row>
    <row r="166" spans="1:23" ht="21" x14ac:dyDescent="0.35">
      <c r="A166" s="17" t="s">
        <v>334</v>
      </c>
      <c r="B166" s="17" t="s">
        <v>335</v>
      </c>
      <c r="C166" s="18" t="s">
        <v>34</v>
      </c>
      <c r="D166" s="18" t="s">
        <v>61</v>
      </c>
      <c r="E166" s="19" t="s">
        <v>336</v>
      </c>
      <c r="F166" s="18" t="s">
        <v>57</v>
      </c>
      <c r="G166" s="20">
        <v>44139</v>
      </c>
      <c r="H166" s="18" t="s">
        <v>340</v>
      </c>
      <c r="I166" s="21">
        <f t="shared" si="4"/>
        <v>1.5</v>
      </c>
      <c r="J166" s="182"/>
      <c r="K166" s="183"/>
      <c r="L166" s="183"/>
      <c r="M166" s="18">
        <f t="shared" si="5"/>
        <v>2</v>
      </c>
      <c r="N166" s="18">
        <v>0</v>
      </c>
      <c r="O166" s="18">
        <v>2</v>
      </c>
      <c r="P166" s="18">
        <v>0</v>
      </c>
      <c r="Q166" s="18">
        <v>0</v>
      </c>
      <c r="R166" s="18">
        <v>0</v>
      </c>
      <c r="S166" s="18">
        <v>1</v>
      </c>
      <c r="T166" s="184"/>
      <c r="U166" s="18" t="s">
        <v>76</v>
      </c>
      <c r="W166" s="184"/>
    </row>
    <row r="167" spans="1:23" ht="21" x14ac:dyDescent="0.35">
      <c r="A167" s="17" t="s">
        <v>341</v>
      </c>
      <c r="B167" s="17" t="s">
        <v>342</v>
      </c>
      <c r="C167" s="18" t="s">
        <v>84</v>
      </c>
      <c r="D167" s="18" t="s">
        <v>61</v>
      </c>
      <c r="E167" s="19" t="s">
        <v>343</v>
      </c>
      <c r="F167" s="18" t="s">
        <v>37</v>
      </c>
      <c r="G167" s="20">
        <v>44458</v>
      </c>
      <c r="H167" s="18" t="s">
        <v>344</v>
      </c>
      <c r="I167" s="21">
        <f t="shared" si="4"/>
        <v>3.5</v>
      </c>
      <c r="J167" s="182">
        <f>AVERAGE(I167:I170)</f>
        <v>2.9375</v>
      </c>
      <c r="K167" s="183">
        <f>_xlfn.STDEV.S(I167:I170)</f>
        <v>0.65748890991914588</v>
      </c>
      <c r="L167" s="183">
        <f>100*K167/J167</f>
        <v>22.382601188736881</v>
      </c>
      <c r="M167" s="18">
        <f t="shared" si="5"/>
        <v>4</v>
      </c>
      <c r="N167" s="18">
        <v>2</v>
      </c>
      <c r="O167" s="18">
        <v>2</v>
      </c>
      <c r="P167" s="18">
        <v>0</v>
      </c>
      <c r="Q167" s="18">
        <v>0</v>
      </c>
      <c r="R167" s="18">
        <v>0</v>
      </c>
      <c r="S167" s="18">
        <v>3</v>
      </c>
      <c r="T167" s="184">
        <f>AVERAGE(S167:S170)</f>
        <v>2.25</v>
      </c>
      <c r="U167" s="18" t="s">
        <v>39</v>
      </c>
      <c r="V167" s="18">
        <v>13</v>
      </c>
      <c r="W167" s="184">
        <f>AVERAGE(V167:V170)</f>
        <v>11.333333333333334</v>
      </c>
    </row>
    <row r="168" spans="1:23" ht="21" x14ac:dyDescent="0.35">
      <c r="A168" s="17" t="s">
        <v>341</v>
      </c>
      <c r="B168" s="17" t="s">
        <v>342</v>
      </c>
      <c r="C168" s="18" t="s">
        <v>84</v>
      </c>
      <c r="D168" s="18" t="s">
        <v>61</v>
      </c>
      <c r="E168" s="19" t="s">
        <v>343</v>
      </c>
      <c r="F168" s="18" t="s">
        <v>40</v>
      </c>
      <c r="G168" s="20">
        <v>44706</v>
      </c>
      <c r="H168" s="18" t="s">
        <v>345</v>
      </c>
      <c r="I168" s="21">
        <f t="shared" si="4"/>
        <v>3.5</v>
      </c>
      <c r="J168" s="182"/>
      <c r="K168" s="183"/>
      <c r="L168" s="183"/>
      <c r="M168" s="18">
        <f t="shared" si="5"/>
        <v>4</v>
      </c>
      <c r="N168" s="18">
        <v>2</v>
      </c>
      <c r="O168" s="18">
        <v>2</v>
      </c>
      <c r="P168" s="18">
        <v>0</v>
      </c>
      <c r="Q168" s="18">
        <v>0</v>
      </c>
      <c r="R168" s="18">
        <v>0</v>
      </c>
      <c r="S168" s="18">
        <v>2</v>
      </c>
      <c r="T168" s="184"/>
      <c r="U168" s="18" t="s">
        <v>39</v>
      </c>
      <c r="V168" s="18">
        <v>11</v>
      </c>
      <c r="W168" s="184"/>
    </row>
    <row r="169" spans="1:23" ht="21" x14ac:dyDescent="0.35">
      <c r="A169" s="17" t="s">
        <v>341</v>
      </c>
      <c r="B169" s="17" t="s">
        <v>342</v>
      </c>
      <c r="C169" s="18" t="s">
        <v>84</v>
      </c>
      <c r="D169" s="18" t="s">
        <v>61</v>
      </c>
      <c r="E169" s="19" t="s">
        <v>343</v>
      </c>
      <c r="F169" s="18" t="s">
        <v>48</v>
      </c>
      <c r="G169" s="20">
        <v>44928</v>
      </c>
      <c r="H169" s="18" t="s">
        <v>346</v>
      </c>
      <c r="I169" s="21">
        <f t="shared" si="4"/>
        <v>2.5</v>
      </c>
      <c r="J169" s="182"/>
      <c r="K169" s="183"/>
      <c r="L169" s="183"/>
      <c r="M169" s="18">
        <f t="shared" si="5"/>
        <v>3</v>
      </c>
      <c r="N169" s="18">
        <v>1</v>
      </c>
      <c r="O169" s="18">
        <v>2</v>
      </c>
      <c r="P169" s="18">
        <v>0</v>
      </c>
      <c r="Q169" s="18">
        <v>0</v>
      </c>
      <c r="R169" s="18">
        <v>0</v>
      </c>
      <c r="S169" s="18">
        <v>2</v>
      </c>
      <c r="T169" s="184"/>
      <c r="U169" s="18" t="s">
        <v>76</v>
      </c>
      <c r="V169" s="18">
        <v>10</v>
      </c>
      <c r="W169" s="184"/>
    </row>
    <row r="170" spans="1:23" ht="21" x14ac:dyDescent="0.35">
      <c r="A170" s="17" t="s">
        <v>341</v>
      </c>
      <c r="B170" s="17" t="s">
        <v>342</v>
      </c>
      <c r="C170" s="18" t="s">
        <v>84</v>
      </c>
      <c r="D170" s="18" t="s">
        <v>61</v>
      </c>
      <c r="E170" s="19" t="s">
        <v>343</v>
      </c>
      <c r="F170" s="24" t="s">
        <v>159</v>
      </c>
      <c r="G170" s="20">
        <v>44000</v>
      </c>
      <c r="H170" s="18" t="s">
        <v>347</v>
      </c>
      <c r="I170" s="21">
        <f t="shared" si="4"/>
        <v>2.25</v>
      </c>
      <c r="J170" s="182"/>
      <c r="K170" s="183"/>
      <c r="L170" s="183"/>
      <c r="M170" s="18">
        <f t="shared" si="5"/>
        <v>3</v>
      </c>
      <c r="N170" s="18">
        <v>0</v>
      </c>
      <c r="O170" s="18">
        <v>3</v>
      </c>
      <c r="P170" s="18">
        <v>0</v>
      </c>
      <c r="Q170" s="18">
        <v>0</v>
      </c>
      <c r="R170" s="18">
        <v>0</v>
      </c>
      <c r="S170" s="18">
        <v>2</v>
      </c>
      <c r="T170" s="184"/>
      <c r="U170" s="18" t="s">
        <v>76</v>
      </c>
      <c r="W170" s="184"/>
    </row>
    <row r="171" spans="1:23" ht="21" x14ac:dyDescent="0.35">
      <c r="A171" s="17" t="s">
        <v>348</v>
      </c>
      <c r="B171" s="17" t="s">
        <v>349</v>
      </c>
      <c r="C171" s="18" t="s">
        <v>34</v>
      </c>
      <c r="D171" s="18" t="s">
        <v>293</v>
      </c>
      <c r="E171" s="19" t="s">
        <v>350</v>
      </c>
      <c r="F171" s="18" t="s">
        <v>37</v>
      </c>
      <c r="G171" s="20">
        <v>44820</v>
      </c>
      <c r="H171" s="18" t="s">
        <v>351</v>
      </c>
      <c r="I171" s="21">
        <f t="shared" si="4"/>
        <v>0</v>
      </c>
      <c r="J171" s="182">
        <f>AVERAGE(I171:I174)</f>
        <v>0.5</v>
      </c>
      <c r="K171" s="183">
        <f>_xlfn.STDEV.S(I171:I174)</f>
        <v>1</v>
      </c>
      <c r="L171" s="183">
        <f>100*K171/J171</f>
        <v>200</v>
      </c>
      <c r="M171" s="18">
        <f t="shared" si="5"/>
        <v>0</v>
      </c>
      <c r="N171" s="18">
        <v>0</v>
      </c>
      <c r="O171" s="18">
        <v>0</v>
      </c>
      <c r="P171" s="18">
        <v>0</v>
      </c>
      <c r="Q171" s="18">
        <v>0</v>
      </c>
      <c r="R171" s="18">
        <v>0</v>
      </c>
      <c r="S171" s="18">
        <v>0</v>
      </c>
      <c r="T171" s="184">
        <f>AVERAGE(S171:S174)</f>
        <v>0.25</v>
      </c>
      <c r="U171" s="18" t="s">
        <v>56</v>
      </c>
      <c r="V171" s="18">
        <v>0</v>
      </c>
      <c r="W171" s="184">
        <f>AVERAGE(V171:V174)</f>
        <v>3.25</v>
      </c>
    </row>
    <row r="172" spans="1:23" ht="21" x14ac:dyDescent="0.35">
      <c r="A172" s="17" t="s">
        <v>348</v>
      </c>
      <c r="B172" s="17" t="s">
        <v>349</v>
      </c>
      <c r="C172" s="18" t="s">
        <v>34</v>
      </c>
      <c r="D172" s="18" t="s">
        <v>293</v>
      </c>
      <c r="E172" s="19" t="s">
        <v>350</v>
      </c>
      <c r="F172" s="18" t="s">
        <v>40</v>
      </c>
      <c r="G172" s="20">
        <v>43875</v>
      </c>
      <c r="H172" s="18" t="s">
        <v>352</v>
      </c>
      <c r="I172" s="21">
        <f t="shared" si="4"/>
        <v>0</v>
      </c>
      <c r="J172" s="182"/>
      <c r="K172" s="183"/>
      <c r="L172" s="183"/>
      <c r="M172" s="18">
        <f t="shared" si="5"/>
        <v>0</v>
      </c>
      <c r="N172" s="18">
        <v>0</v>
      </c>
      <c r="O172" s="18">
        <v>0</v>
      </c>
      <c r="P172" s="18">
        <v>0</v>
      </c>
      <c r="Q172" s="18">
        <v>0</v>
      </c>
      <c r="R172" s="18">
        <v>0</v>
      </c>
      <c r="S172" s="18">
        <v>0</v>
      </c>
      <c r="T172" s="184"/>
      <c r="U172" s="18" t="s">
        <v>56</v>
      </c>
      <c r="V172" s="18">
        <v>0</v>
      </c>
      <c r="W172" s="184"/>
    </row>
    <row r="173" spans="1:23" ht="21" x14ac:dyDescent="0.35">
      <c r="A173" s="17" t="s">
        <v>348</v>
      </c>
      <c r="B173" s="17" t="s">
        <v>349</v>
      </c>
      <c r="C173" s="18" t="s">
        <v>34</v>
      </c>
      <c r="D173" s="18" t="s">
        <v>293</v>
      </c>
      <c r="E173" s="19" t="s">
        <v>350</v>
      </c>
      <c r="F173" s="18" t="s">
        <v>48</v>
      </c>
      <c r="G173" s="20">
        <v>44928</v>
      </c>
      <c r="H173" s="18" t="s">
        <v>353</v>
      </c>
      <c r="I173" s="21">
        <f t="shared" si="4"/>
        <v>2</v>
      </c>
      <c r="J173" s="182"/>
      <c r="K173" s="183"/>
      <c r="L173" s="183"/>
      <c r="M173" s="18">
        <f t="shared" si="5"/>
        <v>3</v>
      </c>
      <c r="N173" s="18">
        <v>0</v>
      </c>
      <c r="O173" s="18">
        <v>2</v>
      </c>
      <c r="P173" s="18">
        <v>1</v>
      </c>
      <c r="Q173" s="18">
        <v>0</v>
      </c>
      <c r="R173" s="18">
        <v>0</v>
      </c>
      <c r="S173" s="18">
        <v>1</v>
      </c>
      <c r="T173" s="184"/>
      <c r="U173" s="18" t="s">
        <v>76</v>
      </c>
      <c r="V173" s="18">
        <v>13</v>
      </c>
      <c r="W173" s="184"/>
    </row>
    <row r="174" spans="1:23" ht="21" x14ac:dyDescent="0.35">
      <c r="A174" s="17" t="s">
        <v>348</v>
      </c>
      <c r="B174" s="17" t="s">
        <v>349</v>
      </c>
      <c r="C174" s="18" t="s">
        <v>34</v>
      </c>
      <c r="D174" s="18" t="s">
        <v>293</v>
      </c>
      <c r="E174" s="19" t="s">
        <v>350</v>
      </c>
      <c r="F174" s="24" t="s">
        <v>69</v>
      </c>
      <c r="G174" s="20">
        <v>44263</v>
      </c>
      <c r="H174" s="18" t="s">
        <v>354</v>
      </c>
      <c r="I174" s="21">
        <f t="shared" si="4"/>
        <v>0</v>
      </c>
      <c r="J174" s="182"/>
      <c r="K174" s="183"/>
      <c r="L174" s="183"/>
      <c r="M174" s="18">
        <f t="shared" si="5"/>
        <v>0</v>
      </c>
      <c r="N174" s="18">
        <v>0</v>
      </c>
      <c r="O174" s="18">
        <v>0</v>
      </c>
      <c r="P174" s="18">
        <v>0</v>
      </c>
      <c r="Q174" s="18">
        <v>0</v>
      </c>
      <c r="R174" s="18">
        <v>0</v>
      </c>
      <c r="S174" s="18">
        <v>0</v>
      </c>
      <c r="T174" s="184"/>
      <c r="U174" s="18" t="s">
        <v>56</v>
      </c>
      <c r="V174" s="18">
        <v>0</v>
      </c>
      <c r="W174" s="184"/>
    </row>
    <row r="175" spans="1:23" ht="21" x14ac:dyDescent="0.35">
      <c r="A175" s="17" t="s">
        <v>355</v>
      </c>
      <c r="B175" s="17" t="s">
        <v>356</v>
      </c>
      <c r="C175" s="18" t="s">
        <v>34</v>
      </c>
      <c r="D175" s="18" t="s">
        <v>293</v>
      </c>
      <c r="E175" s="19" t="s">
        <v>357</v>
      </c>
      <c r="F175" s="18" t="s">
        <v>37</v>
      </c>
      <c r="G175" s="20">
        <v>44766</v>
      </c>
      <c r="H175" s="18" t="s">
        <v>358</v>
      </c>
      <c r="I175" s="21">
        <f t="shared" si="4"/>
        <v>1.5</v>
      </c>
      <c r="J175" s="182">
        <f>AVERAGE(I175:I178)</f>
        <v>1.0625</v>
      </c>
      <c r="K175" s="183">
        <f>_xlfn.STDEV.S(I175:I178)</f>
        <v>0.31457643480294789</v>
      </c>
      <c r="L175" s="183">
        <f>100*K175/J175</f>
        <v>29.607193863806859</v>
      </c>
      <c r="M175" s="18">
        <f t="shared" si="5"/>
        <v>2</v>
      </c>
      <c r="N175" s="18">
        <v>1</v>
      </c>
      <c r="O175" s="18">
        <v>0</v>
      </c>
      <c r="P175" s="18">
        <v>1</v>
      </c>
      <c r="Q175" s="18">
        <v>0</v>
      </c>
      <c r="R175" s="18">
        <v>0</v>
      </c>
      <c r="S175" s="18">
        <v>1</v>
      </c>
      <c r="T175" s="184">
        <f>AVERAGE(S175:S178)</f>
        <v>1</v>
      </c>
      <c r="U175" s="18" t="s">
        <v>39</v>
      </c>
      <c r="V175" s="18">
        <v>4</v>
      </c>
      <c r="W175" s="184">
        <f>AVERAGE(V175:V178)</f>
        <v>3</v>
      </c>
    </row>
    <row r="176" spans="1:23" ht="21" x14ac:dyDescent="0.35">
      <c r="A176" s="17" t="s">
        <v>355</v>
      </c>
      <c r="B176" s="17" t="s">
        <v>356</v>
      </c>
      <c r="C176" s="18" t="s">
        <v>34</v>
      </c>
      <c r="D176" s="18" t="s">
        <v>293</v>
      </c>
      <c r="E176" s="19" t="s">
        <v>357</v>
      </c>
      <c r="F176" s="18" t="s">
        <v>40</v>
      </c>
      <c r="G176" s="20">
        <v>43875</v>
      </c>
      <c r="H176" s="18" t="s">
        <v>359</v>
      </c>
      <c r="I176" s="21">
        <f t="shared" si="4"/>
        <v>1</v>
      </c>
      <c r="J176" s="182"/>
      <c r="K176" s="183"/>
      <c r="L176" s="183"/>
      <c r="M176" s="18">
        <f t="shared" si="5"/>
        <v>1</v>
      </c>
      <c r="N176" s="18">
        <v>1</v>
      </c>
      <c r="O176" s="18">
        <v>0</v>
      </c>
      <c r="P176" s="18">
        <v>0</v>
      </c>
      <c r="Q176" s="18">
        <v>0</v>
      </c>
      <c r="R176" s="18">
        <v>0</v>
      </c>
      <c r="S176" s="18">
        <v>1</v>
      </c>
      <c r="T176" s="184"/>
      <c r="U176" s="18" t="s">
        <v>39</v>
      </c>
      <c r="V176" s="18">
        <v>3</v>
      </c>
      <c r="W176" s="184"/>
    </row>
    <row r="177" spans="1:23" ht="21" x14ac:dyDescent="0.35">
      <c r="A177" s="17" t="s">
        <v>355</v>
      </c>
      <c r="B177" s="17" t="s">
        <v>356</v>
      </c>
      <c r="C177" s="18" t="s">
        <v>34</v>
      </c>
      <c r="D177" s="18" t="s">
        <v>293</v>
      </c>
      <c r="E177" s="19" t="s">
        <v>357</v>
      </c>
      <c r="F177" s="18" t="s">
        <v>48</v>
      </c>
      <c r="G177" s="20">
        <v>44928</v>
      </c>
      <c r="H177" s="18" t="s">
        <v>360</v>
      </c>
      <c r="I177" s="21">
        <f t="shared" si="4"/>
        <v>1</v>
      </c>
      <c r="J177" s="182"/>
      <c r="K177" s="183"/>
      <c r="L177" s="183"/>
      <c r="M177" s="18">
        <f t="shared" si="5"/>
        <v>1</v>
      </c>
      <c r="N177" s="18">
        <v>1</v>
      </c>
      <c r="O177" s="18">
        <v>0</v>
      </c>
      <c r="P177" s="18">
        <v>0</v>
      </c>
      <c r="Q177" s="18">
        <v>0</v>
      </c>
      <c r="R177" s="18">
        <v>0</v>
      </c>
      <c r="S177" s="18">
        <v>1</v>
      </c>
      <c r="T177" s="184"/>
      <c r="U177" s="18" t="s">
        <v>39</v>
      </c>
      <c r="V177" s="18">
        <v>2</v>
      </c>
      <c r="W177" s="184"/>
    </row>
    <row r="178" spans="1:23" ht="21" x14ac:dyDescent="0.35">
      <c r="A178" s="17" t="s">
        <v>355</v>
      </c>
      <c r="B178" s="17" t="s">
        <v>356</v>
      </c>
      <c r="C178" s="18" t="s">
        <v>34</v>
      </c>
      <c r="D178" s="18" t="s">
        <v>293</v>
      </c>
      <c r="E178" s="19" t="s">
        <v>357</v>
      </c>
      <c r="F178" s="24" t="s">
        <v>57</v>
      </c>
      <c r="G178" s="20">
        <v>44446</v>
      </c>
      <c r="H178" s="18" t="s">
        <v>361</v>
      </c>
      <c r="I178" s="21">
        <f t="shared" si="4"/>
        <v>0.75</v>
      </c>
      <c r="J178" s="182"/>
      <c r="K178" s="183"/>
      <c r="L178" s="183"/>
      <c r="M178" s="18">
        <f t="shared" si="5"/>
        <v>1</v>
      </c>
      <c r="N178" s="18">
        <v>0</v>
      </c>
      <c r="O178" s="18">
        <v>1</v>
      </c>
      <c r="P178" s="18">
        <v>0</v>
      </c>
      <c r="Q178" s="18">
        <v>0</v>
      </c>
      <c r="R178" s="18">
        <v>0</v>
      </c>
      <c r="S178" s="18">
        <v>1</v>
      </c>
      <c r="T178" s="184"/>
      <c r="U178" s="18" t="s">
        <v>76</v>
      </c>
      <c r="W178" s="184"/>
    </row>
    <row r="179" spans="1:23" ht="21" x14ac:dyDescent="0.35">
      <c r="A179" s="17" t="s">
        <v>362</v>
      </c>
      <c r="B179" s="17" t="s">
        <v>363</v>
      </c>
      <c r="C179" s="18" t="s">
        <v>34</v>
      </c>
      <c r="D179" s="18" t="s">
        <v>293</v>
      </c>
      <c r="E179" s="19" t="s">
        <v>364</v>
      </c>
      <c r="F179" s="18" t="s">
        <v>37</v>
      </c>
      <c r="G179" s="20">
        <v>44526</v>
      </c>
      <c r="H179" s="18" t="s">
        <v>365</v>
      </c>
      <c r="I179" s="21">
        <v>1</v>
      </c>
      <c r="J179" s="182">
        <f>AVERAGE(I179:I182)</f>
        <v>1.375</v>
      </c>
      <c r="K179" s="183">
        <f>_xlfn.STDEV.S(I179:I182)</f>
        <v>0.75</v>
      </c>
      <c r="L179" s="183">
        <f>100*K179/J179</f>
        <v>54.545454545454547</v>
      </c>
      <c r="M179" s="18">
        <f t="shared" si="5"/>
        <v>2</v>
      </c>
      <c r="N179" s="18">
        <v>1</v>
      </c>
      <c r="O179" s="18">
        <v>0</v>
      </c>
      <c r="P179" s="18">
        <v>1</v>
      </c>
      <c r="Q179" s="18">
        <v>0</v>
      </c>
      <c r="R179" s="18">
        <v>0</v>
      </c>
      <c r="S179" s="18">
        <v>1</v>
      </c>
      <c r="T179" s="184">
        <f>AVERAGE(S179:S182)</f>
        <v>1.25</v>
      </c>
      <c r="U179" s="18" t="s">
        <v>39</v>
      </c>
      <c r="V179" s="18">
        <v>4</v>
      </c>
      <c r="W179" s="184">
        <f>AVERAGE(V179:V182)</f>
        <v>4.75</v>
      </c>
    </row>
    <row r="180" spans="1:23" ht="21" x14ac:dyDescent="0.35">
      <c r="A180" s="17" t="s">
        <v>362</v>
      </c>
      <c r="B180" s="17" t="s">
        <v>363</v>
      </c>
      <c r="C180" s="18" t="s">
        <v>34</v>
      </c>
      <c r="D180" s="18" t="s">
        <v>293</v>
      </c>
      <c r="E180" s="19" t="s">
        <v>364</v>
      </c>
      <c r="F180" s="18" t="s">
        <v>40</v>
      </c>
      <c r="G180" s="20">
        <v>43890</v>
      </c>
      <c r="H180" s="18" t="s">
        <v>366</v>
      </c>
      <c r="I180" s="21">
        <f t="shared" ref="I180:I243" si="6">N180+0.75*O180+0.5*P180+0.25*Q180</f>
        <v>2.5</v>
      </c>
      <c r="J180" s="182"/>
      <c r="K180" s="183"/>
      <c r="L180" s="183"/>
      <c r="M180" s="18">
        <f t="shared" si="5"/>
        <v>3</v>
      </c>
      <c r="N180" s="18">
        <v>2</v>
      </c>
      <c r="O180" s="18">
        <v>0</v>
      </c>
      <c r="P180" s="18">
        <v>1</v>
      </c>
      <c r="Q180" s="18">
        <v>0</v>
      </c>
      <c r="R180" s="18">
        <v>0</v>
      </c>
      <c r="S180" s="18">
        <v>2</v>
      </c>
      <c r="T180" s="184"/>
      <c r="U180" s="18" t="s">
        <v>39</v>
      </c>
      <c r="V180" s="18">
        <v>10</v>
      </c>
      <c r="W180" s="184"/>
    </row>
    <row r="181" spans="1:23" ht="21" x14ac:dyDescent="0.35">
      <c r="A181" s="17" t="s">
        <v>362</v>
      </c>
      <c r="B181" s="17" t="s">
        <v>363</v>
      </c>
      <c r="C181" s="18" t="s">
        <v>34</v>
      </c>
      <c r="D181" s="18" t="s">
        <v>293</v>
      </c>
      <c r="E181" s="19" t="s">
        <v>364</v>
      </c>
      <c r="F181" s="18" t="s">
        <v>48</v>
      </c>
      <c r="G181" s="20">
        <v>44928</v>
      </c>
      <c r="H181" s="18" t="s">
        <v>367</v>
      </c>
      <c r="I181" s="21">
        <f t="shared" si="6"/>
        <v>1</v>
      </c>
      <c r="J181" s="182"/>
      <c r="K181" s="183"/>
      <c r="L181" s="183"/>
      <c r="M181" s="18">
        <f t="shared" si="5"/>
        <v>1</v>
      </c>
      <c r="N181" s="18">
        <v>1</v>
      </c>
      <c r="O181" s="18">
        <v>0</v>
      </c>
      <c r="P181" s="18">
        <v>0</v>
      </c>
      <c r="Q181" s="18">
        <v>0</v>
      </c>
      <c r="R181" s="18">
        <v>0</v>
      </c>
      <c r="S181" s="18">
        <v>1</v>
      </c>
      <c r="T181" s="184"/>
      <c r="U181" s="18" t="s">
        <v>39</v>
      </c>
      <c r="V181" s="18">
        <v>2</v>
      </c>
      <c r="W181" s="184"/>
    </row>
    <row r="182" spans="1:23" ht="21" x14ac:dyDescent="0.35">
      <c r="A182" s="17" t="s">
        <v>362</v>
      </c>
      <c r="B182" s="17" t="s">
        <v>363</v>
      </c>
      <c r="C182" s="18" t="s">
        <v>34</v>
      </c>
      <c r="D182" s="18" t="s">
        <v>293</v>
      </c>
      <c r="E182" s="19" t="s">
        <v>364</v>
      </c>
      <c r="F182" s="18" t="s">
        <v>42</v>
      </c>
      <c r="G182" s="20">
        <v>44144</v>
      </c>
      <c r="H182" s="18" t="s">
        <v>368</v>
      </c>
      <c r="I182" s="21">
        <f t="shared" si="6"/>
        <v>1</v>
      </c>
      <c r="J182" s="182"/>
      <c r="K182" s="183"/>
      <c r="L182" s="183"/>
      <c r="M182" s="18">
        <f t="shared" si="5"/>
        <v>1</v>
      </c>
      <c r="N182" s="18">
        <v>1</v>
      </c>
      <c r="O182" s="18">
        <v>0</v>
      </c>
      <c r="P182" s="18">
        <v>0</v>
      </c>
      <c r="Q182" s="18">
        <v>0</v>
      </c>
      <c r="R182" s="18">
        <v>0</v>
      </c>
      <c r="S182" s="18">
        <v>1</v>
      </c>
      <c r="T182" s="184"/>
      <c r="U182" s="18" t="s">
        <v>39</v>
      </c>
      <c r="V182" s="18">
        <v>3</v>
      </c>
      <c r="W182" s="184"/>
    </row>
    <row r="183" spans="1:23" ht="21" x14ac:dyDescent="0.35">
      <c r="A183" s="17" t="s">
        <v>369</v>
      </c>
      <c r="B183" s="17" t="s">
        <v>370</v>
      </c>
      <c r="C183" s="18" t="s">
        <v>34</v>
      </c>
      <c r="D183" s="18" t="s">
        <v>109</v>
      </c>
      <c r="E183" s="19" t="s">
        <v>371</v>
      </c>
      <c r="F183" s="18" t="s">
        <v>37</v>
      </c>
      <c r="G183" s="20">
        <v>44831</v>
      </c>
      <c r="H183" s="18" t="s">
        <v>372</v>
      </c>
      <c r="I183" s="21">
        <f t="shared" si="6"/>
        <v>0</v>
      </c>
      <c r="J183" s="182">
        <f>AVERAGE(I183:I186)</f>
        <v>0.75</v>
      </c>
      <c r="K183" s="183">
        <f>_xlfn.STDEV.S(I183:I186)</f>
        <v>1.0606601717798212</v>
      </c>
      <c r="L183" s="183">
        <f>100*K183/J183</f>
        <v>141.42135623730948</v>
      </c>
      <c r="M183" s="18">
        <f t="shared" si="5"/>
        <v>0</v>
      </c>
      <c r="N183" s="18">
        <v>0</v>
      </c>
      <c r="O183" s="18">
        <v>0</v>
      </c>
      <c r="P183" s="18">
        <v>0</v>
      </c>
      <c r="Q183" s="18">
        <v>0</v>
      </c>
      <c r="R183" s="18">
        <v>0</v>
      </c>
      <c r="S183" s="18">
        <v>0</v>
      </c>
      <c r="T183" s="184">
        <f>AVERAGE(S183:S186)</f>
        <v>0.5</v>
      </c>
      <c r="U183" s="18" t="s">
        <v>56</v>
      </c>
      <c r="V183" s="18">
        <v>0</v>
      </c>
      <c r="W183" s="184">
        <f>AVERAGE(V183:V186)</f>
        <v>5</v>
      </c>
    </row>
    <row r="184" spans="1:23" ht="21" x14ac:dyDescent="0.35">
      <c r="A184" s="17" t="s">
        <v>369</v>
      </c>
      <c r="B184" s="17" t="s">
        <v>370</v>
      </c>
      <c r="C184" s="18" t="s">
        <v>34</v>
      </c>
      <c r="D184" s="18" t="s">
        <v>109</v>
      </c>
      <c r="E184" s="19" t="s">
        <v>371</v>
      </c>
      <c r="F184" s="18" t="s">
        <v>40</v>
      </c>
      <c r="G184" s="20">
        <v>43875</v>
      </c>
      <c r="H184" s="18" t="s">
        <v>373</v>
      </c>
      <c r="I184" s="21">
        <f t="shared" si="6"/>
        <v>0</v>
      </c>
      <c r="J184" s="182"/>
      <c r="K184" s="183"/>
      <c r="L184" s="183"/>
      <c r="M184" s="18">
        <f t="shared" si="5"/>
        <v>0</v>
      </c>
      <c r="N184" s="18">
        <v>0</v>
      </c>
      <c r="O184" s="18">
        <v>0</v>
      </c>
      <c r="P184" s="18">
        <v>0</v>
      </c>
      <c r="Q184" s="18">
        <v>0</v>
      </c>
      <c r="R184" s="18">
        <v>0</v>
      </c>
      <c r="S184" s="18">
        <v>0</v>
      </c>
      <c r="T184" s="184"/>
      <c r="U184" s="18" t="s">
        <v>56</v>
      </c>
      <c r="V184" s="18">
        <v>0</v>
      </c>
      <c r="W184" s="184"/>
    </row>
    <row r="185" spans="1:23" ht="21" x14ac:dyDescent="0.35">
      <c r="A185" s="17" t="s">
        <v>369</v>
      </c>
      <c r="B185" s="17" t="s">
        <v>370</v>
      </c>
      <c r="C185" s="18" t="s">
        <v>34</v>
      </c>
      <c r="D185" s="18" t="s">
        <v>109</v>
      </c>
      <c r="E185" s="19" t="s">
        <v>371</v>
      </c>
      <c r="F185" s="18" t="s">
        <v>48</v>
      </c>
      <c r="G185" s="20">
        <v>44928</v>
      </c>
      <c r="H185" s="18" t="s">
        <v>374</v>
      </c>
      <c r="I185" s="21">
        <f t="shared" si="6"/>
        <v>2.25</v>
      </c>
      <c r="J185" s="182"/>
      <c r="K185" s="183"/>
      <c r="L185" s="183"/>
      <c r="M185" s="18">
        <f t="shared" si="5"/>
        <v>4</v>
      </c>
      <c r="N185" s="18">
        <v>0</v>
      </c>
      <c r="O185" s="18">
        <v>2</v>
      </c>
      <c r="P185" s="18">
        <v>1</v>
      </c>
      <c r="Q185" s="18">
        <v>1</v>
      </c>
      <c r="R185" s="18">
        <v>0</v>
      </c>
      <c r="S185" s="18">
        <v>1</v>
      </c>
      <c r="T185" s="184"/>
      <c r="U185" s="18" t="s">
        <v>76</v>
      </c>
      <c r="V185" s="18">
        <v>15</v>
      </c>
      <c r="W185" s="184"/>
    </row>
    <row r="186" spans="1:23" ht="21" x14ac:dyDescent="0.35">
      <c r="A186" s="17" t="s">
        <v>369</v>
      </c>
      <c r="B186" s="17" t="s">
        <v>370</v>
      </c>
      <c r="C186" s="18" t="s">
        <v>34</v>
      </c>
      <c r="D186" s="18" t="s">
        <v>109</v>
      </c>
      <c r="E186" s="19" t="s">
        <v>371</v>
      </c>
      <c r="F186" s="18" t="s">
        <v>57</v>
      </c>
      <c r="G186" s="20">
        <v>44211</v>
      </c>
      <c r="H186" s="18" t="s">
        <v>375</v>
      </c>
      <c r="I186" s="21">
        <f t="shared" si="6"/>
        <v>0.75</v>
      </c>
      <c r="J186" s="182"/>
      <c r="K186" s="183"/>
      <c r="L186" s="183"/>
      <c r="M186" s="18">
        <f t="shared" si="5"/>
        <v>1</v>
      </c>
      <c r="N186" s="18">
        <v>0</v>
      </c>
      <c r="O186" s="18">
        <v>1</v>
      </c>
      <c r="P186" s="18">
        <v>0</v>
      </c>
      <c r="Q186" s="18">
        <v>0</v>
      </c>
      <c r="R186" s="18">
        <v>0</v>
      </c>
      <c r="S186" s="18">
        <v>1</v>
      </c>
      <c r="T186" s="184"/>
      <c r="U186" s="18" t="s">
        <v>76</v>
      </c>
      <c r="W186" s="184"/>
    </row>
    <row r="187" spans="1:23" ht="21" x14ac:dyDescent="0.35">
      <c r="A187" s="17" t="s">
        <v>376</v>
      </c>
      <c r="B187" s="17" t="s">
        <v>377</v>
      </c>
      <c r="C187" s="18" t="s">
        <v>34</v>
      </c>
      <c r="D187" s="18" t="s">
        <v>35</v>
      </c>
      <c r="E187" s="19" t="s">
        <v>378</v>
      </c>
      <c r="F187" s="18" t="s">
        <v>37</v>
      </c>
      <c r="G187" s="20">
        <v>44377</v>
      </c>
      <c r="H187" s="18" t="s">
        <v>379</v>
      </c>
      <c r="I187" s="21">
        <f t="shared" si="6"/>
        <v>3.75</v>
      </c>
      <c r="J187" s="182">
        <f>AVERAGE(I187:I190)</f>
        <v>3.0625</v>
      </c>
      <c r="K187" s="183">
        <f>_xlfn.STDEV.S(I187:I190)</f>
        <v>0.625</v>
      </c>
      <c r="L187" s="183">
        <f>100*K187/J187</f>
        <v>20.408163265306122</v>
      </c>
      <c r="M187" s="18">
        <f t="shared" si="5"/>
        <v>5</v>
      </c>
      <c r="N187" s="18">
        <v>1</v>
      </c>
      <c r="O187" s="18">
        <v>3</v>
      </c>
      <c r="P187" s="18">
        <v>1</v>
      </c>
      <c r="Q187" s="18">
        <v>0</v>
      </c>
      <c r="R187" s="18">
        <v>0</v>
      </c>
      <c r="S187" s="18">
        <v>4</v>
      </c>
      <c r="T187" s="184">
        <f>AVERAGE(S187:S190)</f>
        <v>3.5</v>
      </c>
      <c r="U187" s="18" t="s">
        <v>39</v>
      </c>
      <c r="V187" s="18">
        <v>20</v>
      </c>
      <c r="W187" s="184">
        <f>AVERAGE(V187:V190)</f>
        <v>15</v>
      </c>
    </row>
    <row r="188" spans="1:23" ht="21" x14ac:dyDescent="0.35">
      <c r="A188" s="17" t="s">
        <v>376</v>
      </c>
      <c r="B188" s="17" t="s">
        <v>377</v>
      </c>
      <c r="C188" s="18" t="s">
        <v>34</v>
      </c>
      <c r="D188" s="18" t="s">
        <v>35</v>
      </c>
      <c r="E188" s="19" t="s">
        <v>378</v>
      </c>
      <c r="F188" s="20" t="s">
        <v>40</v>
      </c>
      <c r="G188" s="20">
        <v>43924</v>
      </c>
      <c r="H188" s="18" t="s">
        <v>380</v>
      </c>
      <c r="I188" s="21">
        <f t="shared" si="6"/>
        <v>3.25</v>
      </c>
      <c r="J188" s="182"/>
      <c r="K188" s="183"/>
      <c r="L188" s="183"/>
      <c r="M188" s="18">
        <f t="shared" si="5"/>
        <v>4</v>
      </c>
      <c r="N188" s="18">
        <v>2</v>
      </c>
      <c r="O188" s="18">
        <v>1</v>
      </c>
      <c r="P188" s="18">
        <v>1</v>
      </c>
      <c r="Q188" s="18">
        <v>0</v>
      </c>
      <c r="R188" s="18">
        <v>0</v>
      </c>
      <c r="S188" s="18">
        <v>3</v>
      </c>
      <c r="T188" s="184"/>
      <c r="U188" s="18" t="s">
        <v>39</v>
      </c>
      <c r="V188" s="18">
        <v>19</v>
      </c>
      <c r="W188" s="184"/>
    </row>
    <row r="189" spans="1:23" ht="21" x14ac:dyDescent="0.35">
      <c r="A189" s="17" t="s">
        <v>376</v>
      </c>
      <c r="B189" s="17" t="s">
        <v>377</v>
      </c>
      <c r="C189" s="18" t="s">
        <v>34</v>
      </c>
      <c r="D189" s="18" t="s">
        <v>35</v>
      </c>
      <c r="E189" s="19" t="s">
        <v>378</v>
      </c>
      <c r="F189" s="18" t="s">
        <v>57</v>
      </c>
      <c r="G189" s="20">
        <v>44179</v>
      </c>
      <c r="H189" s="18" t="s">
        <v>381</v>
      </c>
      <c r="I189" s="21">
        <f t="shared" si="6"/>
        <v>2.25</v>
      </c>
      <c r="J189" s="182"/>
      <c r="K189" s="183"/>
      <c r="L189" s="183"/>
      <c r="M189" s="18">
        <f t="shared" si="5"/>
        <v>3</v>
      </c>
      <c r="N189" s="18">
        <v>1</v>
      </c>
      <c r="O189" s="18">
        <v>1</v>
      </c>
      <c r="P189" s="18">
        <v>1</v>
      </c>
      <c r="Q189" s="18">
        <v>0</v>
      </c>
      <c r="R189" s="18">
        <v>0</v>
      </c>
      <c r="S189" s="18">
        <v>3</v>
      </c>
      <c r="T189" s="184"/>
      <c r="U189" s="18" t="s">
        <v>39</v>
      </c>
      <c r="W189" s="184"/>
    </row>
    <row r="190" spans="1:23" ht="21" x14ac:dyDescent="0.35">
      <c r="A190" s="17" t="s">
        <v>376</v>
      </c>
      <c r="B190" s="17" t="s">
        <v>377</v>
      </c>
      <c r="C190" s="18" t="s">
        <v>34</v>
      </c>
      <c r="D190" s="18" t="s">
        <v>35</v>
      </c>
      <c r="E190" s="19" t="s">
        <v>378</v>
      </c>
      <c r="F190" s="18" t="s">
        <v>42</v>
      </c>
      <c r="G190" s="20">
        <v>44314</v>
      </c>
      <c r="H190" s="18" t="s">
        <v>382</v>
      </c>
      <c r="I190" s="21">
        <f t="shared" si="6"/>
        <v>3</v>
      </c>
      <c r="J190" s="182"/>
      <c r="K190" s="183"/>
      <c r="L190" s="183"/>
      <c r="M190" s="18">
        <f t="shared" si="5"/>
        <v>4</v>
      </c>
      <c r="N190" s="18">
        <v>1</v>
      </c>
      <c r="O190" s="18">
        <v>2</v>
      </c>
      <c r="P190" s="18">
        <v>1</v>
      </c>
      <c r="Q190" s="18">
        <v>0</v>
      </c>
      <c r="R190" s="18">
        <v>0</v>
      </c>
      <c r="S190" s="18">
        <v>4</v>
      </c>
      <c r="T190" s="184"/>
      <c r="U190" s="18" t="s">
        <v>39</v>
      </c>
      <c r="V190" s="18">
        <v>6</v>
      </c>
      <c r="W190" s="184"/>
    </row>
    <row r="191" spans="1:23" ht="21" x14ac:dyDescent="0.35">
      <c r="A191" s="17" t="s">
        <v>383</v>
      </c>
      <c r="B191" s="17" t="s">
        <v>384</v>
      </c>
      <c r="C191" s="18" t="s">
        <v>34</v>
      </c>
      <c r="D191" s="18" t="s">
        <v>35</v>
      </c>
      <c r="E191" s="19" t="s">
        <v>385</v>
      </c>
      <c r="F191" s="18" t="s">
        <v>37</v>
      </c>
      <c r="G191" s="20">
        <v>44810</v>
      </c>
      <c r="H191" s="18" t="s">
        <v>386</v>
      </c>
      <c r="I191" s="21">
        <f t="shared" si="6"/>
        <v>2.5</v>
      </c>
      <c r="J191" s="182">
        <f>AVERAGE(I191:I194)</f>
        <v>2.3125</v>
      </c>
      <c r="K191" s="183">
        <f>_xlfn.STDEV.S(I191:I194)</f>
        <v>0.71807033081725358</v>
      </c>
      <c r="L191" s="183">
        <f>100*K191/J191</f>
        <v>31.051689981286643</v>
      </c>
      <c r="M191" s="18">
        <f t="shared" si="5"/>
        <v>3</v>
      </c>
      <c r="N191" s="18">
        <v>1</v>
      </c>
      <c r="O191" s="18">
        <v>2</v>
      </c>
      <c r="P191" s="18">
        <v>0</v>
      </c>
      <c r="Q191" s="18">
        <v>0</v>
      </c>
      <c r="R191" s="18">
        <v>0</v>
      </c>
      <c r="S191" s="18">
        <v>2</v>
      </c>
      <c r="T191" s="184">
        <f>AVERAGE(S191:S194)</f>
        <v>2.25</v>
      </c>
      <c r="U191" s="18" t="s">
        <v>39</v>
      </c>
      <c r="V191" s="18">
        <v>15</v>
      </c>
      <c r="W191" s="184">
        <f>AVERAGE(V191:V194)</f>
        <v>16.75</v>
      </c>
    </row>
    <row r="192" spans="1:23" ht="21" x14ac:dyDescent="0.35">
      <c r="A192" s="17" t="s">
        <v>383</v>
      </c>
      <c r="B192" s="17" t="s">
        <v>384</v>
      </c>
      <c r="C192" s="18" t="s">
        <v>34</v>
      </c>
      <c r="D192" s="18" t="s">
        <v>35</v>
      </c>
      <c r="E192" s="19" t="s">
        <v>385</v>
      </c>
      <c r="F192" s="18" t="s">
        <v>40</v>
      </c>
      <c r="G192" s="20">
        <v>43875</v>
      </c>
      <c r="H192" s="18" t="s">
        <v>387</v>
      </c>
      <c r="I192" s="21">
        <f t="shared" si="6"/>
        <v>3.25</v>
      </c>
      <c r="J192" s="182"/>
      <c r="K192" s="183"/>
      <c r="L192" s="183"/>
      <c r="M192" s="18">
        <f t="shared" si="5"/>
        <v>4</v>
      </c>
      <c r="N192" s="18">
        <v>2</v>
      </c>
      <c r="O192" s="18">
        <v>1</v>
      </c>
      <c r="P192" s="18">
        <v>1</v>
      </c>
      <c r="Q192" s="18">
        <v>0</v>
      </c>
      <c r="R192" s="18">
        <v>0</v>
      </c>
      <c r="S192" s="18">
        <v>3</v>
      </c>
      <c r="T192" s="184"/>
      <c r="U192" s="18" t="s">
        <v>39</v>
      </c>
      <c r="V192" s="18">
        <v>19</v>
      </c>
      <c r="W192" s="184"/>
    </row>
    <row r="193" spans="1:23" ht="21" x14ac:dyDescent="0.35">
      <c r="A193" s="17" t="s">
        <v>383</v>
      </c>
      <c r="B193" s="17" t="s">
        <v>384</v>
      </c>
      <c r="C193" s="18" t="s">
        <v>34</v>
      </c>
      <c r="D193" s="18" t="s">
        <v>35</v>
      </c>
      <c r="E193" s="19" t="s">
        <v>385</v>
      </c>
      <c r="F193" s="18" t="s">
        <v>48</v>
      </c>
      <c r="G193" s="20">
        <v>43859</v>
      </c>
      <c r="H193" s="18" t="s">
        <v>388</v>
      </c>
      <c r="I193" s="21">
        <f t="shared" si="6"/>
        <v>1.75</v>
      </c>
      <c r="J193" s="182"/>
      <c r="K193" s="183"/>
      <c r="L193" s="183"/>
      <c r="M193" s="18">
        <f t="shared" si="5"/>
        <v>2</v>
      </c>
      <c r="N193" s="18">
        <v>1</v>
      </c>
      <c r="O193" s="18">
        <v>1</v>
      </c>
      <c r="P193" s="18">
        <v>0</v>
      </c>
      <c r="Q193" s="18">
        <v>0</v>
      </c>
      <c r="R193" s="18">
        <v>0</v>
      </c>
      <c r="S193" s="18">
        <v>2</v>
      </c>
      <c r="T193" s="184"/>
      <c r="U193" s="18" t="s">
        <v>39</v>
      </c>
      <c r="V193" s="18">
        <v>13</v>
      </c>
      <c r="W193" s="184"/>
    </row>
    <row r="194" spans="1:23" ht="21" x14ac:dyDescent="0.35">
      <c r="A194" s="17" t="s">
        <v>383</v>
      </c>
      <c r="B194" s="17" t="s">
        <v>384</v>
      </c>
      <c r="C194" s="18" t="s">
        <v>34</v>
      </c>
      <c r="D194" s="18" t="s">
        <v>35</v>
      </c>
      <c r="E194" s="19" t="s">
        <v>385</v>
      </c>
      <c r="F194" s="18" t="s">
        <v>247</v>
      </c>
      <c r="G194" s="20">
        <v>44592</v>
      </c>
      <c r="H194" s="18" t="s">
        <v>389</v>
      </c>
      <c r="I194" s="21">
        <f t="shared" si="6"/>
        <v>1.75</v>
      </c>
      <c r="J194" s="182"/>
      <c r="K194" s="183"/>
      <c r="L194" s="183"/>
      <c r="M194" s="18">
        <f t="shared" si="5"/>
        <v>2</v>
      </c>
      <c r="N194" s="18">
        <v>1</v>
      </c>
      <c r="O194" s="18">
        <v>1</v>
      </c>
      <c r="P194" s="18">
        <v>0</v>
      </c>
      <c r="Q194" s="18">
        <v>0</v>
      </c>
      <c r="R194" s="18">
        <v>0</v>
      </c>
      <c r="S194" s="18">
        <v>2</v>
      </c>
      <c r="T194" s="184"/>
      <c r="U194" s="18" t="s">
        <v>39</v>
      </c>
      <c r="V194" s="18">
        <v>20</v>
      </c>
      <c r="W194" s="184"/>
    </row>
    <row r="195" spans="1:23" ht="21" x14ac:dyDescent="0.35">
      <c r="A195" s="17" t="s">
        <v>390</v>
      </c>
      <c r="B195" s="17" t="s">
        <v>391</v>
      </c>
      <c r="C195" s="18" t="s">
        <v>34</v>
      </c>
      <c r="D195" s="18" t="s">
        <v>35</v>
      </c>
      <c r="E195" s="19" t="s">
        <v>392</v>
      </c>
      <c r="F195" s="18" t="s">
        <v>37</v>
      </c>
      <c r="G195" s="20">
        <v>44252</v>
      </c>
      <c r="H195" s="18" t="s">
        <v>393</v>
      </c>
      <c r="I195" s="21">
        <f t="shared" si="6"/>
        <v>0</v>
      </c>
      <c r="J195" s="182">
        <f>AVERAGE(I195:I198)</f>
        <v>0.5625</v>
      </c>
      <c r="K195" s="183">
        <f>_xlfn.STDEV.S(I195:I198)</f>
        <v>0.71807033081725358</v>
      </c>
      <c r="L195" s="183">
        <f>100*K195/J195</f>
        <v>127.65694770084509</v>
      </c>
      <c r="M195" s="18">
        <f t="shared" si="5"/>
        <v>0</v>
      </c>
      <c r="N195" s="18">
        <v>0</v>
      </c>
      <c r="O195" s="18">
        <v>0</v>
      </c>
      <c r="P195" s="18">
        <v>0</v>
      </c>
      <c r="Q195" s="18">
        <v>0</v>
      </c>
      <c r="R195" s="18">
        <v>0</v>
      </c>
      <c r="S195" s="18">
        <v>0</v>
      </c>
      <c r="T195" s="184">
        <f>AVERAGE(S195:S198)</f>
        <v>0.5</v>
      </c>
      <c r="U195" s="18" t="s">
        <v>56</v>
      </c>
      <c r="V195" s="18">
        <v>0</v>
      </c>
      <c r="W195" s="184">
        <f>AVERAGE(V195:V198)</f>
        <v>3</v>
      </c>
    </row>
    <row r="196" spans="1:23" ht="21" x14ac:dyDescent="0.35">
      <c r="A196" s="17" t="s">
        <v>390</v>
      </c>
      <c r="B196" s="17" t="s">
        <v>391</v>
      </c>
      <c r="C196" s="18" t="s">
        <v>34</v>
      </c>
      <c r="D196" s="18" t="s">
        <v>35</v>
      </c>
      <c r="E196" s="19" t="s">
        <v>392</v>
      </c>
      <c r="F196" s="18" t="s">
        <v>40</v>
      </c>
      <c r="G196" s="20">
        <v>43879</v>
      </c>
      <c r="H196" s="18" t="s">
        <v>394</v>
      </c>
      <c r="I196" s="21">
        <f t="shared" si="6"/>
        <v>1.5</v>
      </c>
      <c r="J196" s="182"/>
      <c r="K196" s="183"/>
      <c r="L196" s="183"/>
      <c r="M196" s="18">
        <f t="shared" si="5"/>
        <v>2</v>
      </c>
      <c r="N196" s="18">
        <v>0</v>
      </c>
      <c r="O196" s="18">
        <v>2</v>
      </c>
      <c r="P196" s="18">
        <v>0</v>
      </c>
      <c r="Q196" s="18">
        <v>0</v>
      </c>
      <c r="R196" s="18">
        <v>0</v>
      </c>
      <c r="S196" s="18">
        <v>1</v>
      </c>
      <c r="T196" s="184"/>
      <c r="U196" s="18" t="s">
        <v>76</v>
      </c>
      <c r="V196" s="18">
        <v>7</v>
      </c>
      <c r="W196" s="184"/>
    </row>
    <row r="197" spans="1:23" ht="21" x14ac:dyDescent="0.35">
      <c r="A197" s="17" t="s">
        <v>390</v>
      </c>
      <c r="B197" s="17" t="s">
        <v>391</v>
      </c>
      <c r="C197" s="18" t="s">
        <v>34</v>
      </c>
      <c r="D197" s="18" t="s">
        <v>35</v>
      </c>
      <c r="E197" s="19" t="s">
        <v>392</v>
      </c>
      <c r="F197" s="18" t="s">
        <v>48</v>
      </c>
      <c r="G197" s="20">
        <v>44928</v>
      </c>
      <c r="H197" s="18" t="s">
        <v>395</v>
      </c>
      <c r="I197" s="21">
        <f t="shared" si="6"/>
        <v>0.75</v>
      </c>
      <c r="J197" s="182"/>
      <c r="K197" s="183"/>
      <c r="L197" s="183"/>
      <c r="M197" s="18">
        <f t="shared" ref="M197:M260" si="7">SUM(N197:Q197)</f>
        <v>1</v>
      </c>
      <c r="N197" s="18">
        <v>0</v>
      </c>
      <c r="O197" s="18">
        <v>1</v>
      </c>
      <c r="P197" s="18">
        <v>0</v>
      </c>
      <c r="Q197" s="18">
        <v>0</v>
      </c>
      <c r="R197" s="18">
        <v>0</v>
      </c>
      <c r="S197" s="18">
        <v>1</v>
      </c>
      <c r="T197" s="184"/>
      <c r="U197" s="18" t="s">
        <v>76</v>
      </c>
      <c r="V197" s="18">
        <v>5</v>
      </c>
      <c r="W197" s="184"/>
    </row>
    <row r="198" spans="1:23" ht="21" x14ac:dyDescent="0.35">
      <c r="A198" s="17" t="s">
        <v>390</v>
      </c>
      <c r="B198" s="17" t="s">
        <v>391</v>
      </c>
      <c r="C198" s="18" t="s">
        <v>34</v>
      </c>
      <c r="D198" s="18" t="s">
        <v>35</v>
      </c>
      <c r="E198" s="19" t="s">
        <v>392</v>
      </c>
      <c r="F198" s="18" t="s">
        <v>57</v>
      </c>
      <c r="G198" s="20">
        <v>44167</v>
      </c>
      <c r="H198" s="18" t="s">
        <v>396</v>
      </c>
      <c r="I198" s="21">
        <f t="shared" si="6"/>
        <v>0</v>
      </c>
      <c r="J198" s="182"/>
      <c r="K198" s="183"/>
      <c r="L198" s="183"/>
      <c r="M198" s="18">
        <f t="shared" si="7"/>
        <v>0</v>
      </c>
      <c r="N198" s="18">
        <v>0</v>
      </c>
      <c r="O198" s="18">
        <v>0</v>
      </c>
      <c r="P198" s="18">
        <v>0</v>
      </c>
      <c r="Q198" s="18">
        <v>0</v>
      </c>
      <c r="R198" s="18">
        <v>0</v>
      </c>
      <c r="S198" s="18">
        <v>0</v>
      </c>
      <c r="T198" s="184"/>
      <c r="U198" s="18" t="s">
        <v>56</v>
      </c>
      <c r="V198" s="18">
        <v>0</v>
      </c>
      <c r="W198" s="184"/>
    </row>
    <row r="199" spans="1:23" ht="21" x14ac:dyDescent="0.35">
      <c r="A199" s="17" t="s">
        <v>397</v>
      </c>
      <c r="B199" s="17" t="s">
        <v>398</v>
      </c>
      <c r="C199" s="18" t="s">
        <v>34</v>
      </c>
      <c r="D199" s="18" t="s">
        <v>35</v>
      </c>
      <c r="E199" s="19" t="s">
        <v>399</v>
      </c>
      <c r="F199" s="18" t="s">
        <v>37</v>
      </c>
      <c r="G199" s="20">
        <v>44964</v>
      </c>
      <c r="H199" s="18" t="s">
        <v>400</v>
      </c>
      <c r="I199" s="21">
        <f t="shared" si="6"/>
        <v>3</v>
      </c>
      <c r="J199" s="182">
        <f>AVERAGE(I199:I202)</f>
        <v>3.0625</v>
      </c>
      <c r="K199" s="183">
        <f>_xlfn.STDEV.S(I199:I202)</f>
        <v>0.71807033081725358</v>
      </c>
      <c r="L199" s="183">
        <f>100*K199/J199</f>
        <v>23.447194475665427</v>
      </c>
      <c r="M199" s="18">
        <f t="shared" si="7"/>
        <v>5</v>
      </c>
      <c r="N199" s="18">
        <v>0</v>
      </c>
      <c r="O199" s="18">
        <v>3</v>
      </c>
      <c r="P199" s="18">
        <v>1</v>
      </c>
      <c r="Q199" s="18">
        <v>1</v>
      </c>
      <c r="R199" s="18">
        <v>0</v>
      </c>
      <c r="S199" s="18">
        <v>3</v>
      </c>
      <c r="T199" s="184">
        <f>AVERAGE(S199:S202)</f>
        <v>2.75</v>
      </c>
      <c r="U199" s="18" t="s">
        <v>39</v>
      </c>
      <c r="V199" s="18">
        <v>22</v>
      </c>
      <c r="W199" s="184">
        <f>AVERAGE(V199:V202)</f>
        <v>16</v>
      </c>
    </row>
    <row r="200" spans="1:23" ht="21" x14ac:dyDescent="0.35">
      <c r="A200" s="17" t="s">
        <v>397</v>
      </c>
      <c r="B200" s="17" t="s">
        <v>398</v>
      </c>
      <c r="C200" s="18" t="s">
        <v>34</v>
      </c>
      <c r="D200" s="18" t="s">
        <v>35</v>
      </c>
      <c r="E200" s="19" t="s">
        <v>399</v>
      </c>
      <c r="F200" s="18" t="s">
        <v>40</v>
      </c>
      <c r="G200" s="20">
        <v>44854</v>
      </c>
      <c r="H200" s="18" t="s">
        <v>401</v>
      </c>
      <c r="I200" s="21">
        <f t="shared" si="6"/>
        <v>4</v>
      </c>
      <c r="J200" s="182"/>
      <c r="K200" s="183"/>
      <c r="L200" s="183"/>
      <c r="M200" s="18">
        <f t="shared" si="7"/>
        <v>6</v>
      </c>
      <c r="N200" s="18">
        <v>1</v>
      </c>
      <c r="O200" s="18">
        <v>3</v>
      </c>
      <c r="P200" s="18">
        <v>1</v>
      </c>
      <c r="Q200" s="18">
        <v>1</v>
      </c>
      <c r="R200" s="18">
        <v>0</v>
      </c>
      <c r="S200" s="18">
        <v>3</v>
      </c>
      <c r="T200" s="184"/>
      <c r="U200" s="18" t="s">
        <v>39</v>
      </c>
      <c r="V200" s="18">
        <v>23</v>
      </c>
      <c r="W200" s="184"/>
    </row>
    <row r="201" spans="1:23" ht="21" x14ac:dyDescent="0.35">
      <c r="A201" s="17" t="s">
        <v>397</v>
      </c>
      <c r="B201" s="17" t="s">
        <v>398</v>
      </c>
      <c r="C201" s="18" t="s">
        <v>34</v>
      </c>
      <c r="D201" s="18" t="s">
        <v>35</v>
      </c>
      <c r="E201" s="19" t="s">
        <v>399</v>
      </c>
      <c r="F201" s="18" t="s">
        <v>42</v>
      </c>
      <c r="G201" s="20">
        <v>44168</v>
      </c>
      <c r="H201" s="18" t="s">
        <v>402</v>
      </c>
      <c r="I201" s="21">
        <f t="shared" si="6"/>
        <v>2.25</v>
      </c>
      <c r="J201" s="182"/>
      <c r="K201" s="183"/>
      <c r="L201" s="183"/>
      <c r="M201" s="18">
        <f t="shared" si="7"/>
        <v>4</v>
      </c>
      <c r="N201" s="18">
        <v>0</v>
      </c>
      <c r="O201" s="18">
        <v>2</v>
      </c>
      <c r="P201" s="18">
        <v>1</v>
      </c>
      <c r="Q201" s="18">
        <v>1</v>
      </c>
      <c r="R201" s="18">
        <v>0</v>
      </c>
      <c r="S201" s="18">
        <v>2</v>
      </c>
      <c r="T201" s="184"/>
      <c r="U201" s="18" t="s">
        <v>39</v>
      </c>
      <c r="V201" s="18">
        <v>3</v>
      </c>
      <c r="W201" s="184"/>
    </row>
    <row r="202" spans="1:23" ht="21" x14ac:dyDescent="0.35">
      <c r="A202" s="17" t="s">
        <v>397</v>
      </c>
      <c r="B202" s="17" t="s">
        <v>398</v>
      </c>
      <c r="C202" s="18" t="s">
        <v>34</v>
      </c>
      <c r="D202" s="18" t="s">
        <v>35</v>
      </c>
      <c r="E202" s="19" t="s">
        <v>399</v>
      </c>
      <c r="F202" s="18" t="s">
        <v>57</v>
      </c>
      <c r="G202" s="20">
        <v>43881</v>
      </c>
      <c r="H202" s="18" t="s">
        <v>403</v>
      </c>
      <c r="I202" s="21">
        <f t="shared" si="6"/>
        <v>3</v>
      </c>
      <c r="J202" s="182"/>
      <c r="K202" s="183"/>
      <c r="L202" s="183"/>
      <c r="M202" s="18">
        <f t="shared" si="7"/>
        <v>5</v>
      </c>
      <c r="N202" s="18">
        <v>0</v>
      </c>
      <c r="O202" s="18">
        <v>3</v>
      </c>
      <c r="P202" s="18">
        <v>1</v>
      </c>
      <c r="Q202" s="18">
        <v>1</v>
      </c>
      <c r="R202" s="18">
        <v>0</v>
      </c>
      <c r="S202" s="18">
        <v>3</v>
      </c>
      <c r="T202" s="184"/>
      <c r="U202" s="18" t="s">
        <v>39</v>
      </c>
      <c r="W202" s="184"/>
    </row>
    <row r="203" spans="1:23" ht="21" x14ac:dyDescent="0.35">
      <c r="A203" s="17" t="s">
        <v>404</v>
      </c>
      <c r="B203" s="17" t="s">
        <v>405</v>
      </c>
      <c r="C203" s="18" t="s">
        <v>34</v>
      </c>
      <c r="D203" s="18" t="s">
        <v>35</v>
      </c>
      <c r="E203" s="19" t="s">
        <v>406</v>
      </c>
      <c r="F203" s="18" t="s">
        <v>37</v>
      </c>
      <c r="G203" s="20">
        <v>44663</v>
      </c>
      <c r="H203" s="18" t="s">
        <v>407</v>
      </c>
      <c r="I203" s="21">
        <f t="shared" si="6"/>
        <v>0.5</v>
      </c>
      <c r="J203" s="182">
        <f>AVERAGE(I203:I206)</f>
        <v>1.5</v>
      </c>
      <c r="K203" s="183">
        <f>_xlfn.STDEV.S(I203:I206)</f>
        <v>1.1547005383792515</v>
      </c>
      <c r="L203" s="183">
        <f>100*K203/J203</f>
        <v>76.980035891950095</v>
      </c>
      <c r="M203" s="18">
        <f t="shared" si="7"/>
        <v>1</v>
      </c>
      <c r="N203" s="18">
        <v>0</v>
      </c>
      <c r="O203" s="18">
        <v>0</v>
      </c>
      <c r="P203" s="18">
        <v>1</v>
      </c>
      <c r="Q203" s="18">
        <v>0</v>
      </c>
      <c r="R203" s="18">
        <v>0</v>
      </c>
      <c r="S203" s="18">
        <v>1</v>
      </c>
      <c r="T203" s="184">
        <f>AVERAGE(S203:S206)</f>
        <v>1.5</v>
      </c>
      <c r="U203" s="18" t="s">
        <v>76</v>
      </c>
      <c r="V203" s="18">
        <v>11</v>
      </c>
      <c r="W203" s="184">
        <f>AVERAGE(V203:V206)</f>
        <v>16.25</v>
      </c>
    </row>
    <row r="204" spans="1:23" ht="21" x14ac:dyDescent="0.35">
      <c r="A204" s="17" t="s">
        <v>404</v>
      </c>
      <c r="B204" s="17" t="s">
        <v>405</v>
      </c>
      <c r="C204" s="18" t="s">
        <v>34</v>
      </c>
      <c r="D204" s="18" t="s">
        <v>35</v>
      </c>
      <c r="E204" s="19" t="s">
        <v>406</v>
      </c>
      <c r="F204" s="18" t="s">
        <v>48</v>
      </c>
      <c r="G204" s="20">
        <v>44928</v>
      </c>
      <c r="H204" s="18" t="s">
        <v>408</v>
      </c>
      <c r="I204" s="21">
        <f t="shared" si="6"/>
        <v>2.5</v>
      </c>
      <c r="J204" s="182"/>
      <c r="K204" s="183"/>
      <c r="L204" s="183"/>
      <c r="M204" s="18">
        <f t="shared" si="7"/>
        <v>4</v>
      </c>
      <c r="N204" s="18">
        <v>0</v>
      </c>
      <c r="O204" s="18">
        <v>2</v>
      </c>
      <c r="P204" s="18">
        <v>2</v>
      </c>
      <c r="Q204" s="18">
        <v>0</v>
      </c>
      <c r="R204" s="18">
        <v>0</v>
      </c>
      <c r="S204" s="18">
        <v>2</v>
      </c>
      <c r="T204" s="184"/>
      <c r="U204" s="18" t="s">
        <v>76</v>
      </c>
      <c r="V204" s="18">
        <v>20</v>
      </c>
      <c r="W204" s="184"/>
    </row>
    <row r="205" spans="1:23" ht="21" x14ac:dyDescent="0.35">
      <c r="A205" s="17" t="s">
        <v>404</v>
      </c>
      <c r="B205" s="17" t="s">
        <v>405</v>
      </c>
      <c r="C205" s="18" t="s">
        <v>34</v>
      </c>
      <c r="D205" s="18" t="s">
        <v>35</v>
      </c>
      <c r="E205" s="19" t="s">
        <v>406</v>
      </c>
      <c r="F205" s="18" t="s">
        <v>40</v>
      </c>
      <c r="G205" s="20">
        <v>43875</v>
      </c>
      <c r="H205" s="18" t="s">
        <v>409</v>
      </c>
      <c r="I205" s="21">
        <f t="shared" si="6"/>
        <v>0.5</v>
      </c>
      <c r="J205" s="182"/>
      <c r="K205" s="183"/>
      <c r="L205" s="183"/>
      <c r="M205" s="18">
        <f t="shared" si="7"/>
        <v>1</v>
      </c>
      <c r="N205" s="18">
        <v>0</v>
      </c>
      <c r="O205" s="18">
        <v>0</v>
      </c>
      <c r="P205" s="18">
        <v>1</v>
      </c>
      <c r="Q205" s="18">
        <v>0</v>
      </c>
      <c r="R205" s="18">
        <v>0</v>
      </c>
      <c r="S205" s="18">
        <v>1</v>
      </c>
      <c r="T205" s="184"/>
      <c r="U205" s="18" t="s">
        <v>76</v>
      </c>
      <c r="V205" s="18">
        <v>11</v>
      </c>
      <c r="W205" s="184"/>
    </row>
    <row r="206" spans="1:23" ht="21" x14ac:dyDescent="0.35">
      <c r="A206" s="17" t="s">
        <v>404</v>
      </c>
      <c r="B206" s="17" t="s">
        <v>405</v>
      </c>
      <c r="C206" s="18" t="s">
        <v>34</v>
      </c>
      <c r="D206" s="18" t="s">
        <v>35</v>
      </c>
      <c r="E206" s="19" t="s">
        <v>406</v>
      </c>
      <c r="F206" s="24" t="s">
        <v>410</v>
      </c>
      <c r="G206" s="20">
        <v>44662</v>
      </c>
      <c r="H206" s="28" t="s">
        <v>411</v>
      </c>
      <c r="I206" s="21">
        <f t="shared" si="6"/>
        <v>2.5</v>
      </c>
      <c r="J206" s="182"/>
      <c r="K206" s="183"/>
      <c r="L206" s="183"/>
      <c r="M206" s="18">
        <f t="shared" si="7"/>
        <v>4</v>
      </c>
      <c r="N206" s="18">
        <v>0</v>
      </c>
      <c r="O206" s="18">
        <v>2</v>
      </c>
      <c r="P206" s="18">
        <v>2</v>
      </c>
      <c r="Q206" s="18">
        <v>0</v>
      </c>
      <c r="R206" s="18">
        <v>0</v>
      </c>
      <c r="S206" s="18">
        <v>2</v>
      </c>
      <c r="T206" s="184"/>
      <c r="U206" s="18" t="s">
        <v>76</v>
      </c>
      <c r="V206" s="18">
        <v>23</v>
      </c>
      <c r="W206" s="184"/>
    </row>
    <row r="207" spans="1:23" ht="21" x14ac:dyDescent="0.35">
      <c r="A207" s="17" t="s">
        <v>412</v>
      </c>
      <c r="B207" s="17" t="s">
        <v>413</v>
      </c>
      <c r="C207" s="18" t="s">
        <v>34</v>
      </c>
      <c r="D207" s="18" t="s">
        <v>35</v>
      </c>
      <c r="E207" s="19" t="s">
        <v>414</v>
      </c>
      <c r="F207" s="18" t="s">
        <v>37</v>
      </c>
      <c r="G207" s="20">
        <v>44722</v>
      </c>
      <c r="H207" s="28" t="s">
        <v>415</v>
      </c>
      <c r="I207" s="21">
        <f t="shared" si="6"/>
        <v>0</v>
      </c>
      <c r="J207" s="182">
        <f>AVERAGE(I207:I209)</f>
        <v>1.6666666666666667</v>
      </c>
      <c r="K207" s="183">
        <f>_xlfn.STDEV.S(I207:I209)</f>
        <v>1.5275252316519465</v>
      </c>
      <c r="L207" s="183">
        <f>100*K207/J207</f>
        <v>91.651513899116779</v>
      </c>
      <c r="M207" s="18">
        <f t="shared" si="7"/>
        <v>0</v>
      </c>
      <c r="N207" s="18">
        <v>0</v>
      </c>
      <c r="O207" s="18">
        <v>0</v>
      </c>
      <c r="P207" s="18">
        <v>0</v>
      </c>
      <c r="Q207" s="18">
        <v>0</v>
      </c>
      <c r="R207" s="18">
        <v>0</v>
      </c>
      <c r="S207" s="18">
        <v>0</v>
      </c>
      <c r="T207" s="184">
        <f>AVERAGE(S207:S209)</f>
        <v>0.66666666666666663</v>
      </c>
      <c r="U207" s="18" t="s">
        <v>56</v>
      </c>
      <c r="V207" s="31">
        <v>0</v>
      </c>
      <c r="W207" s="184">
        <f>AVERAGE(V207:V209)</f>
        <v>9</v>
      </c>
    </row>
    <row r="208" spans="1:23" ht="21" x14ac:dyDescent="0.35">
      <c r="A208" s="17" t="s">
        <v>412</v>
      </c>
      <c r="B208" s="17" t="s">
        <v>413</v>
      </c>
      <c r="C208" s="18" t="s">
        <v>34</v>
      </c>
      <c r="D208" s="18" t="s">
        <v>35</v>
      </c>
      <c r="E208" s="19" t="s">
        <v>414</v>
      </c>
      <c r="F208" s="18" t="s">
        <v>48</v>
      </c>
      <c r="G208" s="20">
        <v>44209</v>
      </c>
      <c r="H208" s="28" t="s">
        <v>416</v>
      </c>
      <c r="I208" s="21">
        <f t="shared" si="6"/>
        <v>2</v>
      </c>
      <c r="J208" s="182"/>
      <c r="K208" s="183"/>
      <c r="L208" s="183"/>
      <c r="M208" s="18">
        <f t="shared" si="7"/>
        <v>3</v>
      </c>
      <c r="N208" s="18">
        <v>0</v>
      </c>
      <c r="O208" s="18">
        <v>2</v>
      </c>
      <c r="P208" s="18">
        <v>1</v>
      </c>
      <c r="Q208" s="18">
        <v>0</v>
      </c>
      <c r="R208" s="18">
        <v>0</v>
      </c>
      <c r="S208" s="18">
        <v>1</v>
      </c>
      <c r="T208" s="184"/>
      <c r="U208" s="18" t="s">
        <v>76</v>
      </c>
      <c r="V208" s="31">
        <v>13</v>
      </c>
      <c r="W208" s="184"/>
    </row>
    <row r="209" spans="1:23" ht="21" x14ac:dyDescent="0.35">
      <c r="A209" s="17" t="s">
        <v>412</v>
      </c>
      <c r="B209" s="17" t="s">
        <v>413</v>
      </c>
      <c r="C209" s="18" t="s">
        <v>34</v>
      </c>
      <c r="D209" s="18" t="s">
        <v>35</v>
      </c>
      <c r="E209" s="19" t="s">
        <v>414</v>
      </c>
      <c r="F209" s="18" t="s">
        <v>40</v>
      </c>
      <c r="G209" s="20">
        <v>43875</v>
      </c>
      <c r="H209" s="28" t="s">
        <v>417</v>
      </c>
      <c r="I209" s="21">
        <f t="shared" si="6"/>
        <v>3</v>
      </c>
      <c r="J209" s="182"/>
      <c r="K209" s="183"/>
      <c r="L209" s="183"/>
      <c r="M209" s="18">
        <f t="shared" si="7"/>
        <v>4</v>
      </c>
      <c r="N209" s="18">
        <v>1</v>
      </c>
      <c r="O209" s="18">
        <v>2</v>
      </c>
      <c r="P209" s="18">
        <v>1</v>
      </c>
      <c r="Q209" s="18">
        <v>0</v>
      </c>
      <c r="R209" s="18">
        <v>0</v>
      </c>
      <c r="S209" s="18">
        <v>1</v>
      </c>
      <c r="T209" s="184"/>
      <c r="U209" s="18" t="s">
        <v>76</v>
      </c>
      <c r="V209" s="31">
        <v>14</v>
      </c>
      <c r="W209" s="184"/>
    </row>
    <row r="210" spans="1:23" ht="21" x14ac:dyDescent="0.35">
      <c r="A210" s="17" t="s">
        <v>418</v>
      </c>
      <c r="B210" s="17" t="s">
        <v>419</v>
      </c>
      <c r="C210" s="18" t="s">
        <v>34</v>
      </c>
      <c r="D210" s="18" t="s">
        <v>61</v>
      </c>
      <c r="E210" s="19">
        <v>1380</v>
      </c>
      <c r="F210" s="18" t="s">
        <v>37</v>
      </c>
      <c r="G210" s="20">
        <v>44646</v>
      </c>
      <c r="H210" s="28" t="s">
        <v>420</v>
      </c>
      <c r="I210" s="21">
        <f t="shared" si="6"/>
        <v>0</v>
      </c>
      <c r="J210" s="182">
        <f>AVERAGE(I210:I212)</f>
        <v>0</v>
      </c>
      <c r="K210" s="183">
        <f>_xlfn.STDEV.S(I210:I212)</f>
        <v>0</v>
      </c>
      <c r="L210" s="183">
        <v>0</v>
      </c>
      <c r="M210" s="18">
        <f t="shared" si="7"/>
        <v>0</v>
      </c>
      <c r="N210" s="18">
        <v>0</v>
      </c>
      <c r="O210" s="18">
        <v>0</v>
      </c>
      <c r="P210" s="18">
        <v>0</v>
      </c>
      <c r="Q210" s="18">
        <v>0</v>
      </c>
      <c r="R210" s="18">
        <v>0</v>
      </c>
      <c r="S210" s="18">
        <v>0</v>
      </c>
      <c r="T210" s="184">
        <f>AVERAGE(S210:S212)</f>
        <v>0</v>
      </c>
      <c r="U210" s="18" t="s">
        <v>56</v>
      </c>
      <c r="V210" s="31">
        <v>0</v>
      </c>
      <c r="W210" s="184">
        <f>AVERAGE(V210:V212)</f>
        <v>0</v>
      </c>
    </row>
    <row r="211" spans="1:23" ht="21" x14ac:dyDescent="0.35">
      <c r="A211" s="17" t="s">
        <v>418</v>
      </c>
      <c r="B211" s="17" t="s">
        <v>419</v>
      </c>
      <c r="C211" s="18" t="s">
        <v>34</v>
      </c>
      <c r="D211" s="18" t="s">
        <v>61</v>
      </c>
      <c r="E211" s="19">
        <v>1380</v>
      </c>
      <c r="F211" s="18" t="s">
        <v>40</v>
      </c>
      <c r="G211" s="20">
        <v>43875</v>
      </c>
      <c r="H211" s="28" t="s">
        <v>421</v>
      </c>
      <c r="I211" s="21">
        <f t="shared" si="6"/>
        <v>0</v>
      </c>
      <c r="J211" s="182"/>
      <c r="K211" s="183"/>
      <c r="L211" s="183"/>
      <c r="M211" s="18">
        <f t="shared" si="7"/>
        <v>0</v>
      </c>
      <c r="N211" s="18">
        <v>0</v>
      </c>
      <c r="O211" s="18">
        <v>0</v>
      </c>
      <c r="P211" s="18">
        <v>0</v>
      </c>
      <c r="Q211" s="18">
        <v>0</v>
      </c>
      <c r="R211" s="18">
        <v>0</v>
      </c>
      <c r="S211" s="18">
        <v>0</v>
      </c>
      <c r="T211" s="184"/>
      <c r="U211" s="18" t="s">
        <v>56</v>
      </c>
      <c r="V211" s="31">
        <v>0</v>
      </c>
      <c r="W211" s="184"/>
    </row>
    <row r="212" spans="1:23" ht="21" x14ac:dyDescent="0.35">
      <c r="A212" s="17" t="s">
        <v>418</v>
      </c>
      <c r="B212" s="17" t="s">
        <v>419</v>
      </c>
      <c r="C212" s="18" t="s">
        <v>34</v>
      </c>
      <c r="D212" s="18" t="s">
        <v>61</v>
      </c>
      <c r="E212" s="19">
        <v>1380</v>
      </c>
      <c r="F212" s="18" t="s">
        <v>69</v>
      </c>
      <c r="G212" s="20">
        <v>44266</v>
      </c>
      <c r="H212" s="28" t="s">
        <v>422</v>
      </c>
      <c r="I212" s="21">
        <f t="shared" si="6"/>
        <v>0</v>
      </c>
      <c r="J212" s="182"/>
      <c r="K212" s="183"/>
      <c r="L212" s="183"/>
      <c r="M212" s="18">
        <f t="shared" si="7"/>
        <v>0</v>
      </c>
      <c r="N212" s="18">
        <v>0</v>
      </c>
      <c r="O212" s="18">
        <v>0</v>
      </c>
      <c r="P212" s="18">
        <v>0</v>
      </c>
      <c r="Q212" s="18">
        <v>0</v>
      </c>
      <c r="R212" s="18">
        <v>0</v>
      </c>
      <c r="S212" s="18">
        <v>0</v>
      </c>
      <c r="T212" s="184"/>
      <c r="U212" s="18" t="s">
        <v>56</v>
      </c>
      <c r="V212" s="31">
        <v>0</v>
      </c>
      <c r="W212" s="184"/>
    </row>
    <row r="213" spans="1:23" ht="21" x14ac:dyDescent="0.35">
      <c r="A213" s="17" t="s">
        <v>423</v>
      </c>
      <c r="B213" s="17" t="s">
        <v>424</v>
      </c>
      <c r="C213" s="18" t="s">
        <v>34</v>
      </c>
      <c r="D213" s="18" t="s">
        <v>35</v>
      </c>
      <c r="E213" s="19" t="s">
        <v>425</v>
      </c>
      <c r="F213" s="18" t="s">
        <v>37</v>
      </c>
      <c r="G213" s="20">
        <v>44917</v>
      </c>
      <c r="H213" s="28" t="s">
        <v>426</v>
      </c>
      <c r="I213" s="21">
        <f t="shared" si="6"/>
        <v>5.25</v>
      </c>
      <c r="J213" s="182">
        <f>AVERAGE(I213:I215)</f>
        <v>4.416666666666667</v>
      </c>
      <c r="K213" s="183">
        <f>_xlfn.STDEV.S(I213:I215)</f>
        <v>1.0408329997330659</v>
      </c>
      <c r="L213" s="183">
        <f>100*K213/J213</f>
        <v>23.566030182635451</v>
      </c>
      <c r="M213" s="18">
        <f t="shared" si="7"/>
        <v>6</v>
      </c>
      <c r="N213" s="18">
        <v>4</v>
      </c>
      <c r="O213" s="18">
        <v>1</v>
      </c>
      <c r="P213" s="18">
        <v>1</v>
      </c>
      <c r="Q213" s="18">
        <v>0</v>
      </c>
      <c r="R213" s="18">
        <v>0</v>
      </c>
      <c r="S213" s="18">
        <v>4</v>
      </c>
      <c r="T213" s="184">
        <f>AVERAGE(S213:S215)</f>
        <v>3.3333333333333335</v>
      </c>
      <c r="U213" s="18" t="s">
        <v>39</v>
      </c>
      <c r="V213" s="31">
        <v>21</v>
      </c>
      <c r="W213" s="184">
        <f>AVERAGE(V213:V215)</f>
        <v>22</v>
      </c>
    </row>
    <row r="214" spans="1:23" ht="21" x14ac:dyDescent="0.35">
      <c r="A214" s="17" t="s">
        <v>423</v>
      </c>
      <c r="B214" s="17" t="s">
        <v>424</v>
      </c>
      <c r="C214" s="18" t="s">
        <v>34</v>
      </c>
      <c r="D214" s="18" t="s">
        <v>35</v>
      </c>
      <c r="E214" s="19" t="s">
        <v>425</v>
      </c>
      <c r="F214" s="18" t="s">
        <v>48</v>
      </c>
      <c r="G214" s="20">
        <v>43859</v>
      </c>
      <c r="H214" s="28" t="s">
        <v>427</v>
      </c>
      <c r="I214" s="21">
        <f t="shared" si="6"/>
        <v>3.25</v>
      </c>
      <c r="J214" s="182"/>
      <c r="K214" s="183"/>
      <c r="L214" s="183"/>
      <c r="M214" s="18">
        <f t="shared" si="7"/>
        <v>4</v>
      </c>
      <c r="N214" s="18">
        <v>2</v>
      </c>
      <c r="O214" s="18">
        <v>1</v>
      </c>
      <c r="P214" s="18">
        <v>1</v>
      </c>
      <c r="Q214" s="18">
        <v>0</v>
      </c>
      <c r="R214" s="18">
        <v>0</v>
      </c>
      <c r="S214" s="18">
        <v>3</v>
      </c>
      <c r="T214" s="184"/>
      <c r="U214" s="18" t="s">
        <v>76</v>
      </c>
      <c r="V214" s="31">
        <v>20</v>
      </c>
      <c r="W214" s="184"/>
    </row>
    <row r="215" spans="1:23" ht="21" x14ac:dyDescent="0.35">
      <c r="A215" s="17" t="s">
        <v>423</v>
      </c>
      <c r="B215" s="17" t="s">
        <v>424</v>
      </c>
      <c r="C215" s="18" t="s">
        <v>34</v>
      </c>
      <c r="D215" s="18" t="s">
        <v>35</v>
      </c>
      <c r="E215" s="19" t="s">
        <v>425</v>
      </c>
      <c r="F215" s="18" t="s">
        <v>40</v>
      </c>
      <c r="G215" s="20">
        <v>44854</v>
      </c>
      <c r="H215" s="28" t="s">
        <v>428</v>
      </c>
      <c r="I215" s="21">
        <f t="shared" si="6"/>
        <v>4.75</v>
      </c>
      <c r="J215" s="182"/>
      <c r="K215" s="183"/>
      <c r="L215" s="183"/>
      <c r="M215" s="18">
        <f t="shared" si="7"/>
        <v>6</v>
      </c>
      <c r="N215" s="18">
        <v>2</v>
      </c>
      <c r="O215" s="18">
        <v>3</v>
      </c>
      <c r="P215" s="18">
        <v>1</v>
      </c>
      <c r="Q215" s="18">
        <v>0</v>
      </c>
      <c r="R215" s="18">
        <v>0</v>
      </c>
      <c r="S215" s="18">
        <v>3</v>
      </c>
      <c r="T215" s="184"/>
      <c r="U215" s="18" t="s">
        <v>39</v>
      </c>
      <c r="V215" s="31">
        <v>25</v>
      </c>
      <c r="W215" s="184"/>
    </row>
    <row r="216" spans="1:23" ht="21" x14ac:dyDescent="0.35">
      <c r="A216" s="17" t="s">
        <v>429</v>
      </c>
      <c r="B216" s="17" t="s">
        <v>430</v>
      </c>
      <c r="C216" s="18" t="s">
        <v>34</v>
      </c>
      <c r="D216" s="18" t="s">
        <v>61</v>
      </c>
      <c r="E216" s="19" t="s">
        <v>431</v>
      </c>
      <c r="F216" s="18" t="s">
        <v>37</v>
      </c>
      <c r="G216" s="20">
        <v>44836</v>
      </c>
      <c r="H216" s="28" t="s">
        <v>432</v>
      </c>
      <c r="I216" s="21">
        <f t="shared" si="6"/>
        <v>0.25</v>
      </c>
      <c r="J216" s="182">
        <f>AVERAGE(I216:I218)</f>
        <v>1.9166666666666667</v>
      </c>
      <c r="K216" s="183">
        <f>_xlfn.STDEV.S(I216:I218)</f>
        <v>1.5275252316519465</v>
      </c>
      <c r="L216" s="183">
        <f>100*K216/J216</f>
        <v>79.696968607927644</v>
      </c>
      <c r="M216" s="18">
        <f t="shared" si="7"/>
        <v>1</v>
      </c>
      <c r="N216" s="18">
        <v>0</v>
      </c>
      <c r="O216" s="18">
        <v>0</v>
      </c>
      <c r="P216" s="18">
        <v>0</v>
      </c>
      <c r="Q216" s="18">
        <v>1</v>
      </c>
      <c r="R216" s="18">
        <v>0</v>
      </c>
      <c r="S216" s="18">
        <v>1</v>
      </c>
      <c r="T216" s="184">
        <f>AVERAGE(S216:S218)</f>
        <v>1</v>
      </c>
      <c r="U216" s="18" t="s">
        <v>76</v>
      </c>
      <c r="V216" s="31">
        <v>4</v>
      </c>
      <c r="W216" s="184">
        <f>AVERAGE(V216:V218)</f>
        <v>12</v>
      </c>
    </row>
    <row r="217" spans="1:23" ht="21" x14ac:dyDescent="0.35">
      <c r="A217" s="17" t="s">
        <v>429</v>
      </c>
      <c r="B217" s="17" t="s">
        <v>430</v>
      </c>
      <c r="C217" s="18" t="s">
        <v>34</v>
      </c>
      <c r="D217" s="18" t="s">
        <v>61</v>
      </c>
      <c r="E217" s="19" t="s">
        <v>431</v>
      </c>
      <c r="F217" s="18" t="s">
        <v>48</v>
      </c>
      <c r="G217" s="20">
        <v>44826</v>
      </c>
      <c r="H217" s="28" t="s">
        <v>433</v>
      </c>
      <c r="I217" s="21">
        <f t="shared" si="6"/>
        <v>2.25</v>
      </c>
      <c r="J217" s="182"/>
      <c r="K217" s="183"/>
      <c r="L217" s="183"/>
      <c r="M217" s="18">
        <f t="shared" si="7"/>
        <v>4</v>
      </c>
      <c r="N217" s="18">
        <v>0</v>
      </c>
      <c r="O217" s="18">
        <v>2</v>
      </c>
      <c r="P217" s="18">
        <v>1</v>
      </c>
      <c r="Q217" s="18">
        <v>1</v>
      </c>
      <c r="R217" s="18">
        <v>0</v>
      </c>
      <c r="S217" s="18">
        <v>1</v>
      </c>
      <c r="T217" s="184"/>
      <c r="U217" s="18" t="s">
        <v>76</v>
      </c>
      <c r="V217" s="31">
        <v>15</v>
      </c>
      <c r="W217" s="184"/>
    </row>
    <row r="218" spans="1:23" ht="21" x14ac:dyDescent="0.35">
      <c r="A218" s="17" t="s">
        <v>429</v>
      </c>
      <c r="B218" s="17" t="s">
        <v>430</v>
      </c>
      <c r="C218" s="18" t="s">
        <v>34</v>
      </c>
      <c r="D218" s="18" t="s">
        <v>61</v>
      </c>
      <c r="E218" s="19" t="s">
        <v>431</v>
      </c>
      <c r="F218" s="18" t="s">
        <v>40</v>
      </c>
      <c r="G218" s="20">
        <v>43875</v>
      </c>
      <c r="H218" s="28" t="s">
        <v>434</v>
      </c>
      <c r="I218" s="21">
        <f t="shared" si="6"/>
        <v>3.25</v>
      </c>
      <c r="J218" s="182"/>
      <c r="K218" s="183"/>
      <c r="L218" s="183"/>
      <c r="M218" s="18">
        <f t="shared" si="7"/>
        <v>5</v>
      </c>
      <c r="N218" s="18">
        <v>1</v>
      </c>
      <c r="O218" s="18">
        <v>2</v>
      </c>
      <c r="P218" s="18">
        <v>1</v>
      </c>
      <c r="Q218" s="18">
        <v>1</v>
      </c>
      <c r="R218" s="18">
        <v>0</v>
      </c>
      <c r="S218" s="18">
        <v>1</v>
      </c>
      <c r="T218" s="184"/>
      <c r="U218" s="18" t="s">
        <v>76</v>
      </c>
      <c r="V218" s="31">
        <v>17</v>
      </c>
      <c r="W218" s="184"/>
    </row>
    <row r="219" spans="1:23" ht="21" x14ac:dyDescent="0.35">
      <c r="A219" s="17" t="s">
        <v>435</v>
      </c>
      <c r="B219" s="17" t="s">
        <v>436</v>
      </c>
      <c r="C219" s="18" t="s">
        <v>34</v>
      </c>
      <c r="D219" s="18" t="s">
        <v>35</v>
      </c>
      <c r="E219" s="19" t="s">
        <v>437</v>
      </c>
      <c r="F219" s="18" t="s">
        <v>37</v>
      </c>
      <c r="G219" s="20">
        <v>44800</v>
      </c>
      <c r="H219" s="28" t="s">
        <v>438</v>
      </c>
      <c r="I219" s="21">
        <f t="shared" si="6"/>
        <v>5</v>
      </c>
      <c r="J219" s="182">
        <f>AVERAGE(I219:I221)</f>
        <v>4.583333333333333</v>
      </c>
      <c r="K219" s="183">
        <f>_xlfn.STDEV.S(I219:I221)</f>
        <v>0.52041649986653327</v>
      </c>
      <c r="L219" s="183">
        <f>100*K219/J219</f>
        <v>11.354541815269817</v>
      </c>
      <c r="M219" s="18">
        <f t="shared" si="7"/>
        <v>6</v>
      </c>
      <c r="N219" s="18">
        <v>3</v>
      </c>
      <c r="O219" s="18">
        <v>2</v>
      </c>
      <c r="P219" s="18">
        <v>1</v>
      </c>
      <c r="Q219" s="18">
        <v>0</v>
      </c>
      <c r="R219" s="18">
        <v>0</v>
      </c>
      <c r="S219" s="18">
        <v>4</v>
      </c>
      <c r="T219" s="184">
        <f>AVERAGE(S219:S221)</f>
        <v>3.6666666666666665</v>
      </c>
      <c r="U219" s="18" t="s">
        <v>39</v>
      </c>
      <c r="V219" s="31">
        <v>23</v>
      </c>
      <c r="W219" s="184">
        <f>AVERAGE(V219:V221)</f>
        <v>23</v>
      </c>
    </row>
    <row r="220" spans="1:23" ht="21" x14ac:dyDescent="0.35">
      <c r="A220" s="17" t="s">
        <v>435</v>
      </c>
      <c r="B220" s="17" t="s">
        <v>436</v>
      </c>
      <c r="C220" s="18" t="s">
        <v>34</v>
      </c>
      <c r="D220" s="18" t="s">
        <v>35</v>
      </c>
      <c r="E220" s="19" t="s">
        <v>437</v>
      </c>
      <c r="F220" s="18" t="s">
        <v>48</v>
      </c>
      <c r="G220" s="20">
        <v>44361</v>
      </c>
      <c r="H220" s="28" t="s">
        <v>439</v>
      </c>
      <c r="I220" s="21">
        <f t="shared" si="6"/>
        <v>4</v>
      </c>
      <c r="J220" s="182"/>
      <c r="K220" s="183"/>
      <c r="L220" s="183"/>
      <c r="M220" s="18">
        <f t="shared" si="7"/>
        <v>5</v>
      </c>
      <c r="N220" s="18">
        <v>2</v>
      </c>
      <c r="O220" s="18">
        <v>2</v>
      </c>
      <c r="P220" s="18">
        <v>1</v>
      </c>
      <c r="Q220" s="18">
        <v>0</v>
      </c>
      <c r="R220" s="18">
        <v>0</v>
      </c>
      <c r="S220" s="18">
        <v>4</v>
      </c>
      <c r="T220" s="184"/>
      <c r="U220" s="18" t="s">
        <v>39</v>
      </c>
      <c r="V220" s="31">
        <v>21</v>
      </c>
      <c r="W220" s="184"/>
    </row>
    <row r="221" spans="1:23" ht="21" x14ac:dyDescent="0.35">
      <c r="A221" s="17" t="s">
        <v>435</v>
      </c>
      <c r="B221" s="17" t="s">
        <v>436</v>
      </c>
      <c r="C221" s="18" t="s">
        <v>34</v>
      </c>
      <c r="D221" s="18" t="s">
        <v>35</v>
      </c>
      <c r="E221" s="19" t="s">
        <v>437</v>
      </c>
      <c r="F221" s="18" t="s">
        <v>40</v>
      </c>
      <c r="G221" s="20">
        <v>43875</v>
      </c>
      <c r="H221" s="28" t="s">
        <v>440</v>
      </c>
      <c r="I221" s="21">
        <f t="shared" si="6"/>
        <v>4.75</v>
      </c>
      <c r="J221" s="182"/>
      <c r="K221" s="183"/>
      <c r="L221" s="183"/>
      <c r="M221" s="18">
        <f t="shared" si="7"/>
        <v>6</v>
      </c>
      <c r="N221" s="18">
        <v>2</v>
      </c>
      <c r="O221" s="18">
        <v>3</v>
      </c>
      <c r="P221" s="18">
        <v>1</v>
      </c>
      <c r="Q221" s="18">
        <v>0</v>
      </c>
      <c r="R221" s="18">
        <v>0</v>
      </c>
      <c r="S221" s="18">
        <v>3</v>
      </c>
      <c r="T221" s="184"/>
      <c r="U221" s="18" t="s">
        <v>39</v>
      </c>
      <c r="V221" s="31">
        <v>25</v>
      </c>
      <c r="W221" s="184"/>
    </row>
    <row r="222" spans="1:23" ht="21" x14ac:dyDescent="0.35">
      <c r="A222" s="17" t="s">
        <v>441</v>
      </c>
      <c r="B222" s="17" t="s">
        <v>442</v>
      </c>
      <c r="C222" s="18" t="s">
        <v>34</v>
      </c>
      <c r="D222" s="18" t="s">
        <v>443</v>
      </c>
      <c r="E222" s="19" t="s">
        <v>444</v>
      </c>
      <c r="F222" s="18" t="s">
        <v>37</v>
      </c>
      <c r="G222" s="20">
        <v>44655</v>
      </c>
      <c r="H222" s="18" t="s">
        <v>445</v>
      </c>
      <c r="I222" s="21">
        <f t="shared" si="6"/>
        <v>0</v>
      </c>
      <c r="J222" s="182">
        <f>AVERAGE(I222:I224)</f>
        <v>1</v>
      </c>
      <c r="K222" s="183">
        <f>_xlfn.STDEV.S(I222:I224)</f>
        <v>1.7320508075688772</v>
      </c>
      <c r="L222" s="183">
        <f>100*K222/J222</f>
        <v>173.20508075688772</v>
      </c>
      <c r="M222" s="18">
        <f t="shared" si="7"/>
        <v>0</v>
      </c>
      <c r="N222" s="18">
        <v>0</v>
      </c>
      <c r="O222" s="18">
        <v>0</v>
      </c>
      <c r="P222" s="18">
        <v>0</v>
      </c>
      <c r="Q222" s="18">
        <v>0</v>
      </c>
      <c r="R222" s="18">
        <v>0</v>
      </c>
      <c r="S222" s="18">
        <v>0</v>
      </c>
      <c r="T222" s="184">
        <f>AVERAGE(S222:S224)</f>
        <v>0.66666666666666663</v>
      </c>
      <c r="U222" s="18" t="s">
        <v>56</v>
      </c>
      <c r="V222" s="31">
        <v>0</v>
      </c>
      <c r="W222" s="184">
        <f>AVERAGE(V222:V224)</f>
        <v>5</v>
      </c>
    </row>
    <row r="223" spans="1:23" ht="21" x14ac:dyDescent="0.35">
      <c r="A223" s="17" t="s">
        <v>441</v>
      </c>
      <c r="B223" s="17" t="s">
        <v>442</v>
      </c>
      <c r="C223" s="18" t="s">
        <v>34</v>
      </c>
      <c r="D223" s="18" t="s">
        <v>443</v>
      </c>
      <c r="E223" s="19" t="s">
        <v>444</v>
      </c>
      <c r="F223" s="18" t="s">
        <v>48</v>
      </c>
      <c r="G223" s="20">
        <v>44179</v>
      </c>
      <c r="H223" s="28" t="s">
        <v>446</v>
      </c>
      <c r="I223" s="21">
        <f t="shared" si="6"/>
        <v>3</v>
      </c>
      <c r="J223" s="182"/>
      <c r="K223" s="183"/>
      <c r="L223" s="183"/>
      <c r="M223" s="18">
        <f t="shared" si="7"/>
        <v>4</v>
      </c>
      <c r="N223" s="18">
        <v>1</v>
      </c>
      <c r="O223" s="18">
        <v>2</v>
      </c>
      <c r="P223" s="18">
        <v>1</v>
      </c>
      <c r="Q223" s="18">
        <v>0</v>
      </c>
      <c r="R223" s="18">
        <v>0</v>
      </c>
      <c r="S223" s="18">
        <v>2</v>
      </c>
      <c r="T223" s="184"/>
      <c r="U223" s="18" t="s">
        <v>39</v>
      </c>
      <c r="V223" s="31">
        <v>15</v>
      </c>
      <c r="W223" s="184"/>
    </row>
    <row r="224" spans="1:23" ht="21" x14ac:dyDescent="0.35">
      <c r="A224" s="17" t="s">
        <v>441</v>
      </c>
      <c r="B224" s="17" t="s">
        <v>442</v>
      </c>
      <c r="C224" s="18" t="s">
        <v>34</v>
      </c>
      <c r="D224" s="18" t="s">
        <v>443</v>
      </c>
      <c r="E224" s="19" t="s">
        <v>444</v>
      </c>
      <c r="F224" s="18" t="s">
        <v>40</v>
      </c>
      <c r="G224" s="20">
        <v>43875</v>
      </c>
      <c r="H224" s="18" t="s">
        <v>447</v>
      </c>
      <c r="I224" s="21">
        <f t="shared" si="6"/>
        <v>0</v>
      </c>
      <c r="J224" s="182"/>
      <c r="K224" s="183"/>
      <c r="L224" s="183"/>
      <c r="M224" s="18">
        <f t="shared" si="7"/>
        <v>0</v>
      </c>
      <c r="N224" s="18">
        <v>0</v>
      </c>
      <c r="O224" s="18">
        <v>0</v>
      </c>
      <c r="P224" s="18">
        <v>0</v>
      </c>
      <c r="Q224" s="18">
        <v>0</v>
      </c>
      <c r="R224" s="18">
        <v>0</v>
      </c>
      <c r="S224" s="18">
        <v>0</v>
      </c>
      <c r="T224" s="184"/>
      <c r="U224" s="18" t="s">
        <v>56</v>
      </c>
      <c r="V224" s="31">
        <v>0</v>
      </c>
      <c r="W224" s="184"/>
    </row>
    <row r="225" spans="1:23" ht="21" x14ac:dyDescent="0.35">
      <c r="A225" s="17" t="s">
        <v>448</v>
      </c>
      <c r="B225" s="17" t="s">
        <v>449</v>
      </c>
      <c r="C225" s="18" t="s">
        <v>34</v>
      </c>
      <c r="D225" s="18" t="s">
        <v>61</v>
      </c>
      <c r="E225" s="19" t="s">
        <v>450</v>
      </c>
      <c r="F225" s="18" t="s">
        <v>37</v>
      </c>
      <c r="G225" s="20">
        <v>43971</v>
      </c>
      <c r="H225" s="28" t="s">
        <v>451</v>
      </c>
      <c r="I225" s="21">
        <f t="shared" si="6"/>
        <v>1.5</v>
      </c>
      <c r="J225" s="182">
        <f>AVERAGE(I225:I227)</f>
        <v>1.5</v>
      </c>
      <c r="K225" s="183">
        <f>_xlfn.STDEV.S(I225:I227)</f>
        <v>0</v>
      </c>
      <c r="L225" s="183">
        <f>100*K225/J225</f>
        <v>0</v>
      </c>
      <c r="M225" s="18">
        <f t="shared" si="7"/>
        <v>2</v>
      </c>
      <c r="N225" s="18">
        <v>0</v>
      </c>
      <c r="O225" s="18">
        <v>2</v>
      </c>
      <c r="P225" s="18">
        <v>0</v>
      </c>
      <c r="Q225" s="18">
        <v>0</v>
      </c>
      <c r="R225" s="18">
        <v>0</v>
      </c>
      <c r="S225" s="18">
        <v>1</v>
      </c>
      <c r="T225" s="184">
        <f>AVERAGE(S225:S227)</f>
        <v>1</v>
      </c>
      <c r="U225" s="18" t="s">
        <v>76</v>
      </c>
      <c r="V225" s="31">
        <v>7</v>
      </c>
      <c r="W225" s="184">
        <f>AVERAGE(V225:V227)</f>
        <v>7</v>
      </c>
    </row>
    <row r="226" spans="1:23" ht="21" x14ac:dyDescent="0.35">
      <c r="A226" s="17" t="s">
        <v>448</v>
      </c>
      <c r="B226" s="17" t="s">
        <v>449</v>
      </c>
      <c r="C226" s="18" t="s">
        <v>34</v>
      </c>
      <c r="D226" s="18" t="s">
        <v>61</v>
      </c>
      <c r="E226" s="19" t="s">
        <v>450</v>
      </c>
      <c r="F226" s="18" t="s">
        <v>48</v>
      </c>
      <c r="G226" s="20">
        <v>44281</v>
      </c>
      <c r="H226" s="28" t="s">
        <v>452</v>
      </c>
      <c r="I226" s="21">
        <f t="shared" si="6"/>
        <v>1.5</v>
      </c>
      <c r="J226" s="182"/>
      <c r="K226" s="183"/>
      <c r="L226" s="183"/>
      <c r="M226" s="18">
        <f t="shared" si="7"/>
        <v>2</v>
      </c>
      <c r="N226" s="18">
        <v>0</v>
      </c>
      <c r="O226" s="18">
        <v>2</v>
      </c>
      <c r="P226" s="18">
        <v>0</v>
      </c>
      <c r="Q226" s="18">
        <v>0</v>
      </c>
      <c r="R226" s="18">
        <v>0</v>
      </c>
      <c r="S226" s="18">
        <v>1</v>
      </c>
      <c r="T226" s="184"/>
      <c r="U226" s="18" t="s">
        <v>76</v>
      </c>
      <c r="V226" s="31">
        <v>7</v>
      </c>
      <c r="W226" s="184"/>
    </row>
    <row r="227" spans="1:23" ht="21" x14ac:dyDescent="0.35">
      <c r="A227" s="17" t="s">
        <v>448</v>
      </c>
      <c r="B227" s="17" t="s">
        <v>449</v>
      </c>
      <c r="C227" s="18" t="s">
        <v>34</v>
      </c>
      <c r="D227" s="18" t="s">
        <v>61</v>
      </c>
      <c r="E227" s="19" t="s">
        <v>450</v>
      </c>
      <c r="F227" s="18" t="s">
        <v>40</v>
      </c>
      <c r="G227" s="20">
        <v>44553</v>
      </c>
      <c r="H227" s="28" t="s">
        <v>453</v>
      </c>
      <c r="I227" s="21">
        <f t="shared" si="6"/>
        <v>1.5</v>
      </c>
      <c r="J227" s="182"/>
      <c r="K227" s="183"/>
      <c r="L227" s="183"/>
      <c r="M227" s="18">
        <f t="shared" si="7"/>
        <v>2</v>
      </c>
      <c r="N227" s="18">
        <v>0</v>
      </c>
      <c r="O227" s="18">
        <v>2</v>
      </c>
      <c r="P227" s="18">
        <v>0</v>
      </c>
      <c r="Q227" s="18">
        <v>0</v>
      </c>
      <c r="R227" s="18">
        <v>0</v>
      </c>
      <c r="S227" s="18">
        <v>1</v>
      </c>
      <c r="T227" s="184"/>
      <c r="U227" s="18" t="s">
        <v>76</v>
      </c>
      <c r="V227" s="31">
        <v>7</v>
      </c>
      <c r="W227" s="184"/>
    </row>
    <row r="228" spans="1:23" ht="21" x14ac:dyDescent="0.35">
      <c r="A228" s="17" t="s">
        <v>454</v>
      </c>
      <c r="B228" s="17" t="s">
        <v>455</v>
      </c>
      <c r="C228" s="18" t="s">
        <v>34</v>
      </c>
      <c r="D228" s="18" t="s">
        <v>61</v>
      </c>
      <c r="E228" s="19" t="s">
        <v>456</v>
      </c>
      <c r="F228" s="18" t="s">
        <v>37</v>
      </c>
      <c r="G228" s="20" t="s">
        <v>457</v>
      </c>
      <c r="H228" s="28" t="s">
        <v>458</v>
      </c>
      <c r="I228" s="21">
        <f t="shared" si="6"/>
        <v>0.25</v>
      </c>
      <c r="J228" s="182">
        <f>AVERAGE(I228:I230)</f>
        <v>1.75</v>
      </c>
      <c r="K228" s="183">
        <f>_xlfn.STDEV.S(I228:I230)</f>
        <v>1.3919410907075054</v>
      </c>
      <c r="L228" s="183">
        <f>100*K228/J228</f>
        <v>79.539490897571724</v>
      </c>
      <c r="M228" s="18">
        <f t="shared" si="7"/>
        <v>1</v>
      </c>
      <c r="N228" s="18">
        <v>0</v>
      </c>
      <c r="O228" s="18">
        <v>0</v>
      </c>
      <c r="P228" s="18">
        <v>0</v>
      </c>
      <c r="Q228" s="18">
        <v>1</v>
      </c>
      <c r="R228" s="18">
        <v>0</v>
      </c>
      <c r="S228" s="18">
        <v>1</v>
      </c>
      <c r="T228" s="184">
        <f>AVERAGE(S228:S230)</f>
        <v>1</v>
      </c>
      <c r="U228" s="18" t="s">
        <v>76</v>
      </c>
      <c r="V228" s="31">
        <v>4</v>
      </c>
      <c r="W228" s="184">
        <f>AVERAGE(V228:V230)</f>
        <v>10.333333333333334</v>
      </c>
    </row>
    <row r="229" spans="1:23" ht="21" x14ac:dyDescent="0.35">
      <c r="A229" s="17" t="s">
        <v>454</v>
      </c>
      <c r="B229" s="17" t="s">
        <v>455</v>
      </c>
      <c r="C229" s="18" t="s">
        <v>34</v>
      </c>
      <c r="D229" s="18" t="s">
        <v>61</v>
      </c>
      <c r="E229" s="19" t="s">
        <v>456</v>
      </c>
      <c r="F229" s="18" t="s">
        <v>48</v>
      </c>
      <c r="G229" s="20">
        <v>44218</v>
      </c>
      <c r="H229" s="28" t="s">
        <v>459</v>
      </c>
      <c r="I229" s="21">
        <f t="shared" si="6"/>
        <v>2</v>
      </c>
      <c r="J229" s="182"/>
      <c r="K229" s="183"/>
      <c r="L229" s="183"/>
      <c r="M229" s="18">
        <f t="shared" si="7"/>
        <v>3</v>
      </c>
      <c r="N229" s="18">
        <v>0</v>
      </c>
      <c r="O229" s="18">
        <v>2</v>
      </c>
      <c r="P229" s="18">
        <v>1</v>
      </c>
      <c r="Q229" s="18">
        <v>0</v>
      </c>
      <c r="R229" s="18">
        <v>0</v>
      </c>
      <c r="S229" s="18">
        <v>1</v>
      </c>
      <c r="T229" s="184"/>
      <c r="U229" s="18" t="s">
        <v>76</v>
      </c>
      <c r="V229" s="31">
        <v>13</v>
      </c>
      <c r="W229" s="184"/>
    </row>
    <row r="230" spans="1:23" ht="21" x14ac:dyDescent="0.35">
      <c r="A230" s="17" t="s">
        <v>454</v>
      </c>
      <c r="B230" s="17" t="s">
        <v>455</v>
      </c>
      <c r="C230" s="18" t="s">
        <v>34</v>
      </c>
      <c r="D230" s="18" t="s">
        <v>61</v>
      </c>
      <c r="E230" s="19" t="s">
        <v>456</v>
      </c>
      <c r="F230" s="18" t="s">
        <v>40</v>
      </c>
      <c r="G230" s="20">
        <v>43879</v>
      </c>
      <c r="H230" s="28" t="s">
        <v>460</v>
      </c>
      <c r="I230" s="21">
        <f t="shared" si="6"/>
        <v>3</v>
      </c>
      <c r="J230" s="182"/>
      <c r="K230" s="183"/>
      <c r="L230" s="183"/>
      <c r="M230" s="18">
        <f t="shared" si="7"/>
        <v>4</v>
      </c>
      <c r="N230" s="18">
        <v>1</v>
      </c>
      <c r="O230" s="18">
        <v>2</v>
      </c>
      <c r="P230" s="18">
        <v>1</v>
      </c>
      <c r="Q230" s="18">
        <v>0</v>
      </c>
      <c r="R230" s="18">
        <v>0</v>
      </c>
      <c r="S230" s="18">
        <v>1</v>
      </c>
      <c r="T230" s="184"/>
      <c r="U230" s="18" t="s">
        <v>76</v>
      </c>
      <c r="V230" s="31">
        <v>14</v>
      </c>
      <c r="W230" s="184"/>
    </row>
    <row r="231" spans="1:23" ht="21" x14ac:dyDescent="0.35">
      <c r="A231" s="17" t="s">
        <v>461</v>
      </c>
      <c r="B231" s="17" t="s">
        <v>462</v>
      </c>
      <c r="C231" s="18" t="s">
        <v>34</v>
      </c>
      <c r="D231" s="18" t="s">
        <v>61</v>
      </c>
      <c r="E231" s="19" t="s">
        <v>456</v>
      </c>
      <c r="F231" s="18" t="s">
        <v>37</v>
      </c>
      <c r="G231" s="20">
        <v>44837</v>
      </c>
      <c r="H231" s="28" t="s">
        <v>463</v>
      </c>
      <c r="I231" s="21">
        <f t="shared" si="6"/>
        <v>1.75</v>
      </c>
      <c r="J231" s="182">
        <f>AVERAGE(I231:I233)</f>
        <v>2.1666666666666665</v>
      </c>
      <c r="K231" s="183">
        <f>_xlfn.STDEV.S(I231:I233)</f>
        <v>0.72168783648703205</v>
      </c>
      <c r="L231" s="183">
        <f>100*K231/J231</f>
        <v>33.308669376324559</v>
      </c>
      <c r="M231" s="18">
        <f t="shared" si="7"/>
        <v>2</v>
      </c>
      <c r="N231" s="18">
        <v>1</v>
      </c>
      <c r="O231" s="18">
        <v>1</v>
      </c>
      <c r="P231" s="18">
        <v>0</v>
      </c>
      <c r="Q231" s="18">
        <v>0</v>
      </c>
      <c r="R231" s="18">
        <v>0</v>
      </c>
      <c r="S231" s="18">
        <v>1</v>
      </c>
      <c r="T231" s="184">
        <f>AVERAGE(S231:S233)</f>
        <v>1.3333333333333333</v>
      </c>
      <c r="U231" s="18" t="s">
        <v>39</v>
      </c>
      <c r="V231" s="31">
        <v>9</v>
      </c>
      <c r="W231" s="184">
        <f>AVERAGE(V231:V233)</f>
        <v>10.666666666666666</v>
      </c>
    </row>
    <row r="232" spans="1:23" ht="21" x14ac:dyDescent="0.35">
      <c r="A232" s="17" t="s">
        <v>461</v>
      </c>
      <c r="B232" s="17" t="s">
        <v>462</v>
      </c>
      <c r="C232" s="18" t="s">
        <v>34</v>
      </c>
      <c r="D232" s="18" t="s">
        <v>61</v>
      </c>
      <c r="E232" s="19" t="s">
        <v>456</v>
      </c>
      <c r="F232" s="18" t="s">
        <v>48</v>
      </c>
      <c r="G232" s="20">
        <v>44539</v>
      </c>
      <c r="H232" s="28" t="s">
        <v>464</v>
      </c>
      <c r="I232" s="21">
        <f t="shared" si="6"/>
        <v>1.75</v>
      </c>
      <c r="J232" s="182"/>
      <c r="K232" s="183"/>
      <c r="L232" s="183"/>
      <c r="M232" s="18">
        <f t="shared" si="7"/>
        <v>2</v>
      </c>
      <c r="N232" s="18">
        <v>1</v>
      </c>
      <c r="O232" s="18">
        <v>1</v>
      </c>
      <c r="P232" s="18">
        <v>0</v>
      </c>
      <c r="Q232" s="18">
        <v>0</v>
      </c>
      <c r="R232" s="18">
        <v>0</v>
      </c>
      <c r="S232" s="18">
        <v>2</v>
      </c>
      <c r="T232" s="184"/>
      <c r="U232" s="18" t="s">
        <v>39</v>
      </c>
      <c r="V232" s="31">
        <v>9</v>
      </c>
      <c r="W232" s="184"/>
    </row>
    <row r="233" spans="1:23" ht="21" x14ac:dyDescent="0.35">
      <c r="A233" s="17" t="s">
        <v>461</v>
      </c>
      <c r="B233" s="17" t="s">
        <v>462</v>
      </c>
      <c r="C233" s="18" t="s">
        <v>34</v>
      </c>
      <c r="D233" s="18" t="s">
        <v>61</v>
      </c>
      <c r="E233" s="19" t="s">
        <v>456</v>
      </c>
      <c r="F233" s="18" t="s">
        <v>40</v>
      </c>
      <c r="G233" s="20">
        <v>43879</v>
      </c>
      <c r="H233" s="28" t="s">
        <v>465</v>
      </c>
      <c r="I233" s="21">
        <f t="shared" si="6"/>
        <v>3</v>
      </c>
      <c r="J233" s="182"/>
      <c r="K233" s="183"/>
      <c r="L233" s="183"/>
      <c r="M233" s="18">
        <f t="shared" si="7"/>
        <v>4</v>
      </c>
      <c r="N233" s="18">
        <v>1</v>
      </c>
      <c r="O233" s="18">
        <v>2</v>
      </c>
      <c r="P233" s="18">
        <v>1</v>
      </c>
      <c r="Q233" s="18">
        <v>0</v>
      </c>
      <c r="R233" s="18">
        <v>0</v>
      </c>
      <c r="S233" s="18">
        <v>1</v>
      </c>
      <c r="T233" s="184"/>
      <c r="U233" s="18" t="s">
        <v>76</v>
      </c>
      <c r="V233" s="31">
        <v>14</v>
      </c>
      <c r="W233" s="184"/>
    </row>
    <row r="234" spans="1:23" ht="21" x14ac:dyDescent="0.35">
      <c r="A234" s="17" t="s">
        <v>466</v>
      </c>
      <c r="B234" s="17" t="s">
        <v>467</v>
      </c>
      <c r="C234" s="18" t="s">
        <v>34</v>
      </c>
      <c r="D234" s="18" t="s">
        <v>61</v>
      </c>
      <c r="E234" s="19" t="s">
        <v>468</v>
      </c>
      <c r="F234" s="18" t="s">
        <v>37</v>
      </c>
      <c r="G234" s="20">
        <v>44836</v>
      </c>
      <c r="H234" s="28" t="s">
        <v>469</v>
      </c>
      <c r="I234" s="21">
        <f t="shared" si="6"/>
        <v>0.75</v>
      </c>
      <c r="J234" s="182">
        <f>AVERAGE(I234:I236)</f>
        <v>1.9166666666666667</v>
      </c>
      <c r="K234" s="183">
        <f>_xlfn.STDEV.S(I234:I236)</f>
        <v>2.4664414311581235</v>
      </c>
      <c r="L234" s="183">
        <f>100*K234/J234</f>
        <v>128.68390075607599</v>
      </c>
      <c r="M234" s="18">
        <f t="shared" si="7"/>
        <v>2</v>
      </c>
      <c r="N234" s="18">
        <v>0</v>
      </c>
      <c r="O234" s="18">
        <v>0</v>
      </c>
      <c r="P234" s="18">
        <v>1</v>
      </c>
      <c r="Q234" s="18">
        <v>1</v>
      </c>
      <c r="R234" s="18">
        <v>0</v>
      </c>
      <c r="S234" s="18">
        <v>1</v>
      </c>
      <c r="T234" s="184">
        <f>AVERAGE(S234:S236)</f>
        <v>1.3333333333333333</v>
      </c>
      <c r="U234" s="18" t="s">
        <v>76</v>
      </c>
      <c r="V234" s="31">
        <v>5</v>
      </c>
      <c r="W234" s="184">
        <f>AVERAGE(V234:V236)</f>
        <v>5</v>
      </c>
    </row>
    <row r="235" spans="1:23" ht="21" x14ac:dyDescent="0.35">
      <c r="A235" s="17" t="s">
        <v>466</v>
      </c>
      <c r="B235" s="17" t="s">
        <v>467</v>
      </c>
      <c r="C235" s="18" t="s">
        <v>34</v>
      </c>
      <c r="D235" s="18" t="s">
        <v>61</v>
      </c>
      <c r="E235" s="19" t="s">
        <v>468</v>
      </c>
      <c r="F235" s="18" t="s">
        <v>40</v>
      </c>
      <c r="G235" s="20">
        <v>43875</v>
      </c>
      <c r="H235" s="28" t="s">
        <v>470</v>
      </c>
      <c r="I235" s="21">
        <f t="shared" si="6"/>
        <v>0.25</v>
      </c>
      <c r="J235" s="182"/>
      <c r="K235" s="183"/>
      <c r="L235" s="183"/>
      <c r="M235" s="18">
        <f t="shared" si="7"/>
        <v>1</v>
      </c>
      <c r="N235" s="18">
        <v>0</v>
      </c>
      <c r="O235" s="18">
        <v>0</v>
      </c>
      <c r="P235" s="18">
        <v>0</v>
      </c>
      <c r="Q235" s="18">
        <v>1</v>
      </c>
      <c r="R235" s="18">
        <v>0</v>
      </c>
      <c r="S235" s="18">
        <v>1</v>
      </c>
      <c r="T235" s="184"/>
      <c r="U235" s="18" t="s">
        <v>76</v>
      </c>
      <c r="V235" s="31">
        <v>5</v>
      </c>
      <c r="W235" s="184"/>
    </row>
    <row r="236" spans="1:23" ht="21" x14ac:dyDescent="0.35">
      <c r="A236" s="17" t="s">
        <v>466</v>
      </c>
      <c r="B236" s="17" t="s">
        <v>467</v>
      </c>
      <c r="C236" s="18" t="s">
        <v>34</v>
      </c>
      <c r="D236" s="18" t="s">
        <v>61</v>
      </c>
      <c r="E236" s="19" t="s">
        <v>468</v>
      </c>
      <c r="F236" s="18" t="s">
        <v>159</v>
      </c>
      <c r="G236" s="20">
        <v>43997</v>
      </c>
      <c r="H236" s="28" t="s">
        <v>471</v>
      </c>
      <c r="I236" s="21">
        <f t="shared" si="6"/>
        <v>4.75</v>
      </c>
      <c r="J236" s="182"/>
      <c r="K236" s="183"/>
      <c r="L236" s="183"/>
      <c r="M236" s="18">
        <f t="shared" si="7"/>
        <v>7</v>
      </c>
      <c r="N236" s="18">
        <v>2</v>
      </c>
      <c r="O236" s="18">
        <v>2</v>
      </c>
      <c r="P236" s="18">
        <v>2</v>
      </c>
      <c r="Q236" s="18">
        <v>1</v>
      </c>
      <c r="R236" s="18">
        <v>0</v>
      </c>
      <c r="S236" s="18">
        <v>2</v>
      </c>
      <c r="T236" s="184"/>
      <c r="U236" s="18" t="s">
        <v>39</v>
      </c>
      <c r="V236" s="31"/>
      <c r="W236" s="184"/>
    </row>
    <row r="237" spans="1:23" ht="21" x14ac:dyDescent="0.35">
      <c r="A237" s="17" t="s">
        <v>472</v>
      </c>
      <c r="B237" s="17" t="s">
        <v>473</v>
      </c>
      <c r="C237" s="18" t="s">
        <v>34</v>
      </c>
      <c r="D237" s="18" t="s">
        <v>35</v>
      </c>
      <c r="E237" s="19" t="s">
        <v>474</v>
      </c>
      <c r="F237" s="18" t="s">
        <v>37</v>
      </c>
      <c r="G237" s="20">
        <v>44853</v>
      </c>
      <c r="H237" s="28" t="s">
        <v>475</v>
      </c>
      <c r="I237" s="21">
        <f t="shared" si="6"/>
        <v>2.25</v>
      </c>
      <c r="J237" s="182">
        <f>AVERAGE(I237:I239)</f>
        <v>2.25</v>
      </c>
      <c r="K237" s="183">
        <f>_xlfn.STDEV.S(I237:I239)</f>
        <v>0</v>
      </c>
      <c r="L237" s="183">
        <f>100*K237/J237</f>
        <v>0</v>
      </c>
      <c r="M237" s="18">
        <f t="shared" si="7"/>
        <v>5</v>
      </c>
      <c r="N237" s="18">
        <v>0</v>
      </c>
      <c r="O237" s="18">
        <v>2</v>
      </c>
      <c r="P237" s="18">
        <v>0</v>
      </c>
      <c r="Q237" s="18">
        <v>3</v>
      </c>
      <c r="R237" s="18">
        <v>0</v>
      </c>
      <c r="S237" s="18">
        <v>2</v>
      </c>
      <c r="T237" s="184">
        <f>AVERAGE(S237:S239)</f>
        <v>2</v>
      </c>
      <c r="U237" s="18" t="s">
        <v>39</v>
      </c>
      <c r="V237" s="31">
        <v>20</v>
      </c>
      <c r="W237" s="184">
        <f>AVERAGE(V237:V239)</f>
        <v>16.666666666666668</v>
      </c>
    </row>
    <row r="238" spans="1:23" ht="21" x14ac:dyDescent="0.35">
      <c r="A238" s="17" t="s">
        <v>472</v>
      </c>
      <c r="B238" s="17" t="s">
        <v>473</v>
      </c>
      <c r="C238" s="18" t="s">
        <v>34</v>
      </c>
      <c r="D238" s="18" t="s">
        <v>35</v>
      </c>
      <c r="E238" s="19" t="s">
        <v>474</v>
      </c>
      <c r="F238" s="18" t="s">
        <v>40</v>
      </c>
      <c r="G238" s="20">
        <v>43875</v>
      </c>
      <c r="H238" s="28" t="s">
        <v>476</v>
      </c>
      <c r="I238" s="21">
        <f t="shared" si="6"/>
        <v>2.25</v>
      </c>
      <c r="J238" s="182"/>
      <c r="K238" s="183"/>
      <c r="L238" s="183"/>
      <c r="M238" s="18">
        <f t="shared" si="7"/>
        <v>5</v>
      </c>
      <c r="N238" s="18">
        <v>0</v>
      </c>
      <c r="O238" s="18">
        <v>2</v>
      </c>
      <c r="P238" s="18">
        <v>0</v>
      </c>
      <c r="Q238" s="18">
        <v>3</v>
      </c>
      <c r="R238" s="18">
        <v>0</v>
      </c>
      <c r="S238" s="18">
        <v>2</v>
      </c>
      <c r="T238" s="184"/>
      <c r="U238" s="18" t="s">
        <v>39</v>
      </c>
      <c r="V238" s="31">
        <v>24</v>
      </c>
      <c r="W238" s="184"/>
    </row>
    <row r="239" spans="1:23" ht="21" x14ac:dyDescent="0.35">
      <c r="A239" s="17" t="s">
        <v>472</v>
      </c>
      <c r="B239" s="17" t="s">
        <v>473</v>
      </c>
      <c r="C239" s="18" t="s">
        <v>34</v>
      </c>
      <c r="D239" s="18" t="s">
        <v>35</v>
      </c>
      <c r="E239" s="19" t="s">
        <v>474</v>
      </c>
      <c r="F239" s="18" t="s">
        <v>42</v>
      </c>
      <c r="G239" s="20">
        <v>43882</v>
      </c>
      <c r="H239" s="28" t="s">
        <v>477</v>
      </c>
      <c r="I239" s="21">
        <f t="shared" si="6"/>
        <v>2.25</v>
      </c>
      <c r="J239" s="182"/>
      <c r="K239" s="183"/>
      <c r="L239" s="183"/>
      <c r="M239" s="18">
        <f t="shared" si="7"/>
        <v>5</v>
      </c>
      <c r="N239" s="18">
        <v>0</v>
      </c>
      <c r="O239" s="18">
        <v>2</v>
      </c>
      <c r="P239" s="18">
        <v>0</v>
      </c>
      <c r="Q239" s="18">
        <v>3</v>
      </c>
      <c r="R239" s="18">
        <v>0</v>
      </c>
      <c r="S239" s="18">
        <v>2</v>
      </c>
      <c r="T239" s="184"/>
      <c r="U239" s="18" t="s">
        <v>39</v>
      </c>
      <c r="V239" s="31">
        <v>6</v>
      </c>
      <c r="W239" s="184"/>
    </row>
    <row r="240" spans="1:23" ht="21" x14ac:dyDescent="0.35">
      <c r="A240" s="17" t="s">
        <v>478</v>
      </c>
      <c r="B240" s="17" t="s">
        <v>479</v>
      </c>
      <c r="C240" s="18" t="s">
        <v>34</v>
      </c>
      <c r="D240" s="18" t="s">
        <v>61</v>
      </c>
      <c r="E240" s="19" t="s">
        <v>480</v>
      </c>
      <c r="F240" s="18" t="s">
        <v>37</v>
      </c>
      <c r="G240" s="20">
        <v>44655</v>
      </c>
      <c r="H240" s="28" t="s">
        <v>481</v>
      </c>
      <c r="I240" s="21">
        <f t="shared" si="6"/>
        <v>0.75</v>
      </c>
      <c r="J240" s="182">
        <f>AVERAGE(I240:I242)</f>
        <v>0.5</v>
      </c>
      <c r="K240" s="183">
        <f>_xlfn.STDEV.S(I240:I242)</f>
        <v>0.4330127018922193</v>
      </c>
      <c r="L240" s="183">
        <f>100*K240/J240</f>
        <v>86.602540378443862</v>
      </c>
      <c r="M240" s="18">
        <f t="shared" si="7"/>
        <v>1</v>
      </c>
      <c r="N240" s="18">
        <v>0</v>
      </c>
      <c r="O240" s="18">
        <v>1</v>
      </c>
      <c r="P240" s="18">
        <v>0</v>
      </c>
      <c r="Q240" s="18">
        <v>0</v>
      </c>
      <c r="R240" s="18">
        <v>0</v>
      </c>
      <c r="S240" s="18">
        <v>1</v>
      </c>
      <c r="T240" s="184">
        <f>AVERAGE(S240:S242)</f>
        <v>0.66666666666666663</v>
      </c>
      <c r="U240" s="18" t="s">
        <v>76</v>
      </c>
      <c r="V240" s="31">
        <v>4</v>
      </c>
      <c r="W240" s="184">
        <f>AVERAGE(V240:V242)</f>
        <v>2</v>
      </c>
    </row>
    <row r="241" spans="1:23" ht="21" x14ac:dyDescent="0.35">
      <c r="A241" s="17" t="s">
        <v>478</v>
      </c>
      <c r="B241" s="17" t="s">
        <v>479</v>
      </c>
      <c r="C241" s="18" t="s">
        <v>34</v>
      </c>
      <c r="D241" s="18" t="s">
        <v>61</v>
      </c>
      <c r="E241" s="19" t="s">
        <v>480</v>
      </c>
      <c r="F241" s="18" t="s">
        <v>40</v>
      </c>
      <c r="G241" s="20">
        <v>43875</v>
      </c>
      <c r="H241" s="28" t="s">
        <v>482</v>
      </c>
      <c r="I241" s="21">
        <f t="shared" si="6"/>
        <v>0</v>
      </c>
      <c r="J241" s="182"/>
      <c r="K241" s="183"/>
      <c r="L241" s="183"/>
      <c r="M241" s="18">
        <f t="shared" si="7"/>
        <v>0</v>
      </c>
      <c r="N241" s="18">
        <v>0</v>
      </c>
      <c r="O241" s="18">
        <v>0</v>
      </c>
      <c r="P241" s="18">
        <v>0</v>
      </c>
      <c r="Q241" s="18">
        <v>0</v>
      </c>
      <c r="R241" s="18">
        <v>0</v>
      </c>
      <c r="S241" s="18">
        <v>0</v>
      </c>
      <c r="T241" s="184"/>
      <c r="U241" s="18" t="s">
        <v>56</v>
      </c>
      <c r="V241" s="31">
        <v>0</v>
      </c>
      <c r="W241" s="184"/>
    </row>
    <row r="242" spans="1:23" ht="21" x14ac:dyDescent="0.35">
      <c r="A242" s="17" t="s">
        <v>478</v>
      </c>
      <c r="B242" s="17" t="s">
        <v>479</v>
      </c>
      <c r="C242" s="18" t="s">
        <v>34</v>
      </c>
      <c r="D242" s="18" t="s">
        <v>61</v>
      </c>
      <c r="E242" s="19" t="s">
        <v>480</v>
      </c>
      <c r="F242" s="18" t="s">
        <v>57</v>
      </c>
      <c r="G242" s="20">
        <v>43998</v>
      </c>
      <c r="H242" s="28" t="s">
        <v>483</v>
      </c>
      <c r="I242" s="21">
        <f t="shared" si="6"/>
        <v>0.75</v>
      </c>
      <c r="J242" s="182"/>
      <c r="K242" s="183"/>
      <c r="L242" s="183"/>
      <c r="M242" s="18">
        <f t="shared" si="7"/>
        <v>1</v>
      </c>
      <c r="N242" s="18">
        <v>0</v>
      </c>
      <c r="O242" s="18">
        <v>1</v>
      </c>
      <c r="P242" s="18">
        <v>0</v>
      </c>
      <c r="Q242" s="18">
        <v>0</v>
      </c>
      <c r="R242" s="18">
        <v>0</v>
      </c>
      <c r="S242" s="18">
        <v>1</v>
      </c>
      <c r="T242" s="184"/>
      <c r="U242" s="18" t="s">
        <v>76</v>
      </c>
      <c r="V242" s="31"/>
      <c r="W242" s="184"/>
    </row>
    <row r="243" spans="1:23" ht="21" x14ac:dyDescent="0.35">
      <c r="A243" s="17" t="s">
        <v>484</v>
      </c>
      <c r="B243" s="17" t="s">
        <v>485</v>
      </c>
      <c r="C243" s="18" t="s">
        <v>84</v>
      </c>
      <c r="D243" s="18" t="s">
        <v>61</v>
      </c>
      <c r="E243" s="19" t="s">
        <v>486</v>
      </c>
      <c r="F243" s="18" t="s">
        <v>37</v>
      </c>
      <c r="G243" s="20">
        <v>44545</v>
      </c>
      <c r="H243" s="28" t="s">
        <v>487</v>
      </c>
      <c r="I243" s="21">
        <f t="shared" si="6"/>
        <v>0.5</v>
      </c>
      <c r="J243" s="182">
        <f>AVERAGE(I243:I245)</f>
        <v>0.16666666666666666</v>
      </c>
      <c r="K243" s="183">
        <f>_xlfn.STDEV.S(I243:I245)</f>
        <v>0.28867513459481292</v>
      </c>
      <c r="L243" s="183">
        <f>100*K243/J243</f>
        <v>173.20508075688775</v>
      </c>
      <c r="M243" s="18">
        <f t="shared" si="7"/>
        <v>1</v>
      </c>
      <c r="N243" s="18">
        <v>0</v>
      </c>
      <c r="O243" s="18">
        <v>0</v>
      </c>
      <c r="P243" s="18">
        <v>1</v>
      </c>
      <c r="Q243" s="18">
        <v>0</v>
      </c>
      <c r="R243" s="18">
        <v>0</v>
      </c>
      <c r="S243" s="18">
        <v>0</v>
      </c>
      <c r="T243" s="184">
        <f>AVERAGE(S243:S245)</f>
        <v>0</v>
      </c>
      <c r="U243" s="18" t="s">
        <v>56</v>
      </c>
      <c r="V243" s="31">
        <v>2</v>
      </c>
      <c r="W243" s="184">
        <f>AVERAGE(V243:V245)</f>
        <v>0.66666666666666663</v>
      </c>
    </row>
    <row r="244" spans="1:23" ht="21" x14ac:dyDescent="0.35">
      <c r="A244" s="17" t="s">
        <v>484</v>
      </c>
      <c r="B244" s="17" t="s">
        <v>485</v>
      </c>
      <c r="C244" s="18" t="s">
        <v>84</v>
      </c>
      <c r="D244" s="18" t="s">
        <v>61</v>
      </c>
      <c r="E244" s="19" t="s">
        <v>486</v>
      </c>
      <c r="F244" s="18" t="s">
        <v>40</v>
      </c>
      <c r="G244" s="20">
        <v>43875</v>
      </c>
      <c r="H244" s="18" t="s">
        <v>488</v>
      </c>
      <c r="I244" s="21">
        <f t="shared" ref="I244:I307" si="8">N244+0.75*O244+0.5*P244+0.25*Q244</f>
        <v>0</v>
      </c>
      <c r="J244" s="182"/>
      <c r="K244" s="183"/>
      <c r="L244" s="183"/>
      <c r="M244" s="18">
        <f t="shared" si="7"/>
        <v>0</v>
      </c>
      <c r="N244" s="18">
        <v>0</v>
      </c>
      <c r="O244" s="18">
        <v>0</v>
      </c>
      <c r="P244" s="18">
        <v>0</v>
      </c>
      <c r="Q244" s="18">
        <v>0</v>
      </c>
      <c r="R244" s="18">
        <v>0</v>
      </c>
      <c r="S244" s="18">
        <v>0</v>
      </c>
      <c r="T244" s="184"/>
      <c r="U244" s="18" t="s">
        <v>56</v>
      </c>
      <c r="V244" s="31">
        <v>0</v>
      </c>
      <c r="W244" s="184"/>
    </row>
    <row r="245" spans="1:23" ht="21" x14ac:dyDescent="0.35">
      <c r="A245" s="17" t="s">
        <v>484</v>
      </c>
      <c r="B245" s="17" t="s">
        <v>485</v>
      </c>
      <c r="C245" s="18" t="s">
        <v>84</v>
      </c>
      <c r="D245" s="18" t="s">
        <v>61</v>
      </c>
      <c r="E245" s="19" t="s">
        <v>486</v>
      </c>
      <c r="F245" s="18" t="s">
        <v>255</v>
      </c>
      <c r="G245" s="20">
        <v>43909</v>
      </c>
      <c r="H245" s="18" t="s">
        <v>489</v>
      </c>
      <c r="I245" s="21">
        <f t="shared" si="8"/>
        <v>0</v>
      </c>
      <c r="J245" s="182"/>
      <c r="K245" s="183"/>
      <c r="L245" s="183"/>
      <c r="M245" s="18">
        <f t="shared" si="7"/>
        <v>0</v>
      </c>
      <c r="N245" s="18">
        <v>0</v>
      </c>
      <c r="O245" s="18">
        <v>0</v>
      </c>
      <c r="P245" s="18">
        <v>0</v>
      </c>
      <c r="Q245" s="18">
        <v>0</v>
      </c>
      <c r="R245" s="18">
        <v>0</v>
      </c>
      <c r="S245" s="18">
        <v>0</v>
      </c>
      <c r="T245" s="184"/>
      <c r="U245" s="18" t="s">
        <v>56</v>
      </c>
      <c r="V245" s="31">
        <v>0</v>
      </c>
      <c r="W245" s="184"/>
    </row>
    <row r="246" spans="1:23" ht="21" x14ac:dyDescent="0.35">
      <c r="A246" s="17" t="s">
        <v>490</v>
      </c>
      <c r="B246" s="17" t="s">
        <v>491</v>
      </c>
      <c r="C246" s="18" t="s">
        <v>34</v>
      </c>
      <c r="D246" s="18" t="s">
        <v>61</v>
      </c>
      <c r="E246" s="19" t="s">
        <v>492</v>
      </c>
      <c r="F246" s="18" t="s">
        <v>37</v>
      </c>
      <c r="G246" s="20">
        <v>44546</v>
      </c>
      <c r="H246" s="28" t="s">
        <v>493</v>
      </c>
      <c r="I246" s="21">
        <f t="shared" si="8"/>
        <v>2</v>
      </c>
      <c r="J246" s="182">
        <f>AVERAGE(I246:I248)</f>
        <v>1.3333333333333333</v>
      </c>
      <c r="K246" s="183">
        <f>_xlfn.STDEV.S(I246:I248)</f>
        <v>1.1547005383792517</v>
      </c>
      <c r="L246" s="183">
        <f>100*K246/J246</f>
        <v>86.602540378443877</v>
      </c>
      <c r="M246" s="18">
        <f t="shared" si="7"/>
        <v>2</v>
      </c>
      <c r="N246" s="18">
        <v>2</v>
      </c>
      <c r="O246" s="18">
        <v>0</v>
      </c>
      <c r="P246" s="18">
        <v>0</v>
      </c>
      <c r="Q246" s="18">
        <v>0</v>
      </c>
      <c r="R246" s="18">
        <v>0</v>
      </c>
      <c r="S246" s="18">
        <v>1</v>
      </c>
      <c r="T246" s="184">
        <f>AVERAGE(S246:S248)</f>
        <v>0.66666666666666663</v>
      </c>
      <c r="U246" s="18" t="s">
        <v>39</v>
      </c>
      <c r="V246" s="31">
        <v>10</v>
      </c>
      <c r="W246" s="184">
        <f>AVERAGE(V246:V248)</f>
        <v>6.666666666666667</v>
      </c>
    </row>
    <row r="247" spans="1:23" ht="21" x14ac:dyDescent="0.35">
      <c r="A247" s="17" t="s">
        <v>490</v>
      </c>
      <c r="B247" s="17" t="s">
        <v>491</v>
      </c>
      <c r="C247" s="18" t="s">
        <v>34</v>
      </c>
      <c r="D247" s="18" t="s">
        <v>61</v>
      </c>
      <c r="E247" s="19" t="s">
        <v>492</v>
      </c>
      <c r="F247" s="18" t="s">
        <v>40</v>
      </c>
      <c r="G247" s="20">
        <v>43880</v>
      </c>
      <c r="H247" s="28" t="s">
        <v>494</v>
      </c>
      <c r="I247" s="21">
        <f t="shared" si="8"/>
        <v>2</v>
      </c>
      <c r="J247" s="182"/>
      <c r="K247" s="183"/>
      <c r="L247" s="183"/>
      <c r="M247" s="18">
        <f t="shared" si="7"/>
        <v>2</v>
      </c>
      <c r="N247" s="18">
        <v>2</v>
      </c>
      <c r="O247" s="18">
        <v>0</v>
      </c>
      <c r="P247" s="18">
        <v>0</v>
      </c>
      <c r="Q247" s="18">
        <v>0</v>
      </c>
      <c r="R247" s="18">
        <v>0</v>
      </c>
      <c r="S247" s="18">
        <v>1</v>
      </c>
      <c r="T247" s="184"/>
      <c r="U247" s="18" t="s">
        <v>39</v>
      </c>
      <c r="V247" s="31">
        <v>10</v>
      </c>
      <c r="W247" s="184"/>
    </row>
    <row r="248" spans="1:23" ht="21" x14ac:dyDescent="0.35">
      <c r="A248" s="17" t="s">
        <v>490</v>
      </c>
      <c r="B248" s="17" t="s">
        <v>491</v>
      </c>
      <c r="C248" s="18" t="s">
        <v>34</v>
      </c>
      <c r="D248" s="18" t="s">
        <v>61</v>
      </c>
      <c r="E248" s="19" t="s">
        <v>492</v>
      </c>
      <c r="F248" s="18" t="s">
        <v>159</v>
      </c>
      <c r="G248" s="20">
        <v>43997</v>
      </c>
      <c r="H248" s="18" t="s">
        <v>495</v>
      </c>
      <c r="I248" s="21">
        <f t="shared" si="8"/>
        <v>0</v>
      </c>
      <c r="J248" s="182"/>
      <c r="K248" s="183"/>
      <c r="L248" s="183"/>
      <c r="M248" s="18">
        <f t="shared" si="7"/>
        <v>0</v>
      </c>
      <c r="N248" s="18">
        <v>0</v>
      </c>
      <c r="O248" s="18">
        <v>0</v>
      </c>
      <c r="P248" s="18">
        <v>0</v>
      </c>
      <c r="Q248" s="18">
        <v>0</v>
      </c>
      <c r="R248" s="18">
        <v>0</v>
      </c>
      <c r="S248" s="18">
        <v>0</v>
      </c>
      <c r="T248" s="184"/>
      <c r="U248" s="18" t="s">
        <v>56</v>
      </c>
      <c r="V248" s="31">
        <v>0</v>
      </c>
      <c r="W248" s="184"/>
    </row>
    <row r="249" spans="1:23" ht="21" x14ac:dyDescent="0.35">
      <c r="A249" s="17" t="s">
        <v>496</v>
      </c>
      <c r="B249" s="17" t="s">
        <v>497</v>
      </c>
      <c r="C249" s="18" t="s">
        <v>34</v>
      </c>
      <c r="D249" s="18" t="s">
        <v>35</v>
      </c>
      <c r="E249" s="19" t="s">
        <v>498</v>
      </c>
      <c r="F249" s="18" t="s">
        <v>37</v>
      </c>
      <c r="G249" s="20">
        <v>44585</v>
      </c>
      <c r="H249" s="28" t="s">
        <v>499</v>
      </c>
      <c r="I249" s="21">
        <f t="shared" si="8"/>
        <v>8.25</v>
      </c>
      <c r="J249" s="182">
        <f>AVERAGE(I249:I251)</f>
        <v>8.3333333333333339</v>
      </c>
      <c r="K249" s="183">
        <f>_xlfn.STDEV.S(I249:I251)</f>
        <v>0.38188130791298663</v>
      </c>
      <c r="L249" s="183">
        <f>100*K249/J249</f>
        <v>4.5825756949558389</v>
      </c>
      <c r="M249" s="18">
        <f t="shared" si="7"/>
        <v>11</v>
      </c>
      <c r="N249" s="18">
        <v>5</v>
      </c>
      <c r="O249" s="18">
        <v>2</v>
      </c>
      <c r="P249" s="18">
        <v>3</v>
      </c>
      <c r="Q249" s="18">
        <v>1</v>
      </c>
      <c r="R249" s="18">
        <v>0</v>
      </c>
      <c r="S249" s="18">
        <v>5</v>
      </c>
      <c r="T249" s="184">
        <f>AVERAGE(S249:S251)</f>
        <v>3.6666666666666665</v>
      </c>
      <c r="U249" s="18" t="s">
        <v>39</v>
      </c>
      <c r="V249" s="31">
        <v>23</v>
      </c>
      <c r="W249" s="184">
        <f>AVERAGE(V249:V251)</f>
        <v>25</v>
      </c>
    </row>
    <row r="250" spans="1:23" ht="21" x14ac:dyDescent="0.35">
      <c r="A250" s="17" t="s">
        <v>496</v>
      </c>
      <c r="B250" s="17" t="s">
        <v>497</v>
      </c>
      <c r="C250" s="18" t="s">
        <v>34</v>
      </c>
      <c r="D250" s="18" t="s">
        <v>35</v>
      </c>
      <c r="E250" s="19" t="s">
        <v>498</v>
      </c>
      <c r="F250" s="18" t="s">
        <v>40</v>
      </c>
      <c r="G250" s="20">
        <v>43875</v>
      </c>
      <c r="H250" s="28" t="s">
        <v>500</v>
      </c>
      <c r="I250" s="21">
        <f t="shared" si="8"/>
        <v>8.75</v>
      </c>
      <c r="J250" s="182"/>
      <c r="K250" s="183"/>
      <c r="L250" s="183"/>
      <c r="M250" s="18">
        <f t="shared" si="7"/>
        <v>12</v>
      </c>
      <c r="N250" s="18">
        <v>5</v>
      </c>
      <c r="O250" s="18">
        <v>2</v>
      </c>
      <c r="P250" s="18">
        <v>4</v>
      </c>
      <c r="Q250" s="18">
        <v>1</v>
      </c>
      <c r="R250" s="18">
        <v>0</v>
      </c>
      <c r="S250" s="18">
        <v>3</v>
      </c>
      <c r="T250" s="184"/>
      <c r="U250" s="18" t="s">
        <v>39</v>
      </c>
      <c r="V250" s="31">
        <v>27</v>
      </c>
      <c r="W250" s="184"/>
    </row>
    <row r="251" spans="1:23" ht="21" x14ac:dyDescent="0.35">
      <c r="A251" s="17" t="s">
        <v>496</v>
      </c>
      <c r="B251" s="17" t="s">
        <v>497</v>
      </c>
      <c r="C251" s="18" t="s">
        <v>34</v>
      </c>
      <c r="D251" s="18" t="s">
        <v>35</v>
      </c>
      <c r="E251" s="19" t="s">
        <v>498</v>
      </c>
      <c r="F251" s="18" t="s">
        <v>80</v>
      </c>
      <c r="G251" s="20">
        <v>43852</v>
      </c>
      <c r="H251" s="28" t="s">
        <v>501</v>
      </c>
      <c r="I251" s="21">
        <f t="shared" si="8"/>
        <v>8</v>
      </c>
      <c r="J251" s="182"/>
      <c r="K251" s="183"/>
      <c r="L251" s="183"/>
      <c r="M251" s="18">
        <f t="shared" si="7"/>
        <v>11</v>
      </c>
      <c r="N251" s="18">
        <v>4</v>
      </c>
      <c r="O251" s="18">
        <v>3</v>
      </c>
      <c r="P251" s="18">
        <v>3</v>
      </c>
      <c r="Q251" s="18">
        <v>1</v>
      </c>
      <c r="R251" s="18">
        <v>0</v>
      </c>
      <c r="S251" s="18">
        <v>3</v>
      </c>
      <c r="T251" s="184"/>
      <c r="U251" s="18" t="s">
        <v>39</v>
      </c>
      <c r="V251" s="31"/>
      <c r="W251" s="184"/>
    </row>
    <row r="252" spans="1:23" ht="21" x14ac:dyDescent="0.35">
      <c r="A252" s="17" t="s">
        <v>502</v>
      </c>
      <c r="B252" s="17" t="s">
        <v>503</v>
      </c>
      <c r="C252" s="18" t="s">
        <v>34</v>
      </c>
      <c r="D252" s="18" t="s">
        <v>35</v>
      </c>
      <c r="E252" s="19" t="s">
        <v>504</v>
      </c>
      <c r="F252" s="18" t="s">
        <v>37</v>
      </c>
      <c r="G252" s="20">
        <v>44477</v>
      </c>
      <c r="H252" s="28" t="s">
        <v>505</v>
      </c>
      <c r="I252" s="21">
        <f t="shared" si="8"/>
        <v>1.75</v>
      </c>
      <c r="J252" s="182">
        <f>AVERAGE(I252:I254)</f>
        <v>1.6666666666666667</v>
      </c>
      <c r="K252" s="183">
        <f>_xlfn.STDEV.S(I252:I254)</f>
        <v>0.3818813079129863</v>
      </c>
      <c r="L252" s="183">
        <f>100*K252/J252</f>
        <v>22.91287847477918</v>
      </c>
      <c r="M252" s="18">
        <f t="shared" si="7"/>
        <v>3</v>
      </c>
      <c r="N252" s="18">
        <v>0</v>
      </c>
      <c r="O252" s="18">
        <v>1</v>
      </c>
      <c r="P252" s="18">
        <v>2</v>
      </c>
      <c r="Q252" s="18">
        <v>0</v>
      </c>
      <c r="R252" s="18">
        <v>0</v>
      </c>
      <c r="S252" s="18">
        <v>2</v>
      </c>
      <c r="T252" s="184">
        <f>AVERAGE(S252:S254)</f>
        <v>2</v>
      </c>
      <c r="U252" s="18" t="s">
        <v>39</v>
      </c>
      <c r="V252" s="31">
        <v>17</v>
      </c>
      <c r="W252" s="184">
        <f>AVERAGE(V252:V254)</f>
        <v>17</v>
      </c>
    </row>
    <row r="253" spans="1:23" ht="21" x14ac:dyDescent="0.35">
      <c r="A253" s="17" t="s">
        <v>502</v>
      </c>
      <c r="B253" s="17" t="s">
        <v>503</v>
      </c>
      <c r="C253" s="18" t="s">
        <v>34</v>
      </c>
      <c r="D253" s="18" t="s">
        <v>35</v>
      </c>
      <c r="E253" s="19" t="s">
        <v>504</v>
      </c>
      <c r="F253" s="18" t="s">
        <v>40</v>
      </c>
      <c r="G253" s="20">
        <v>43875</v>
      </c>
      <c r="H253" s="28" t="s">
        <v>506</v>
      </c>
      <c r="I253" s="21">
        <f t="shared" si="8"/>
        <v>2</v>
      </c>
      <c r="J253" s="182"/>
      <c r="K253" s="183"/>
      <c r="L253" s="183"/>
      <c r="M253" s="18">
        <f t="shared" si="7"/>
        <v>3</v>
      </c>
      <c r="N253" s="18">
        <v>1</v>
      </c>
      <c r="O253" s="18">
        <v>0</v>
      </c>
      <c r="P253" s="18">
        <v>2</v>
      </c>
      <c r="Q253" s="18">
        <v>0</v>
      </c>
      <c r="R253" s="18">
        <v>0</v>
      </c>
      <c r="S253" s="18">
        <v>2</v>
      </c>
      <c r="T253" s="184"/>
      <c r="U253" s="18" t="s">
        <v>76</v>
      </c>
      <c r="V253" s="31">
        <v>17</v>
      </c>
      <c r="W253" s="184"/>
    </row>
    <row r="254" spans="1:23" ht="21" x14ac:dyDescent="0.35">
      <c r="A254" s="17" t="s">
        <v>502</v>
      </c>
      <c r="B254" s="17" t="s">
        <v>503</v>
      </c>
      <c r="C254" s="18" t="s">
        <v>34</v>
      </c>
      <c r="D254" s="18" t="s">
        <v>35</v>
      </c>
      <c r="E254" s="19" t="s">
        <v>504</v>
      </c>
      <c r="F254" s="18" t="s">
        <v>57</v>
      </c>
      <c r="G254" s="20">
        <v>44923</v>
      </c>
      <c r="H254" s="28" t="s">
        <v>507</v>
      </c>
      <c r="I254" s="21">
        <f t="shared" si="8"/>
        <v>1.25</v>
      </c>
      <c r="J254" s="182"/>
      <c r="K254" s="183"/>
      <c r="L254" s="183"/>
      <c r="M254" s="18">
        <f t="shared" si="7"/>
        <v>2</v>
      </c>
      <c r="N254" s="18">
        <v>0</v>
      </c>
      <c r="O254" s="18">
        <v>1</v>
      </c>
      <c r="P254" s="18">
        <v>1</v>
      </c>
      <c r="Q254" s="18">
        <v>0</v>
      </c>
      <c r="R254" s="18">
        <v>0</v>
      </c>
      <c r="S254" s="18">
        <v>2</v>
      </c>
      <c r="T254" s="184"/>
      <c r="U254" s="18" t="s">
        <v>76</v>
      </c>
      <c r="V254" s="31"/>
      <c r="W254" s="184"/>
    </row>
    <row r="255" spans="1:23" ht="21" x14ac:dyDescent="0.35">
      <c r="A255" s="17" t="s">
        <v>508</v>
      </c>
      <c r="B255" s="17" t="s">
        <v>509</v>
      </c>
      <c r="C255" s="18" t="s">
        <v>34</v>
      </c>
      <c r="D255" s="18" t="s">
        <v>35</v>
      </c>
      <c r="E255" s="19" t="s">
        <v>504</v>
      </c>
      <c r="F255" s="18" t="s">
        <v>37</v>
      </c>
      <c r="G255" s="20">
        <v>44525</v>
      </c>
      <c r="H255" s="28" t="s">
        <v>510</v>
      </c>
      <c r="I255" s="21">
        <f t="shared" si="8"/>
        <v>1.25</v>
      </c>
      <c r="J255" s="182">
        <f>AVERAGE(I255:I257)</f>
        <v>1</v>
      </c>
      <c r="K255" s="183">
        <f>_xlfn.STDEV.S(I255:I257)</f>
        <v>0.4330127018922193</v>
      </c>
      <c r="L255" s="183">
        <f>100*K255/J255</f>
        <v>43.301270189221931</v>
      </c>
      <c r="M255" s="18">
        <f t="shared" si="7"/>
        <v>3</v>
      </c>
      <c r="N255" s="18">
        <v>0</v>
      </c>
      <c r="O255" s="18">
        <v>1</v>
      </c>
      <c r="P255" s="18">
        <v>0</v>
      </c>
      <c r="Q255" s="18">
        <v>2</v>
      </c>
      <c r="R255" s="18">
        <v>0</v>
      </c>
      <c r="S255" s="18">
        <v>1</v>
      </c>
      <c r="T255" s="184">
        <f>AVERAGE(S255:S257)</f>
        <v>1</v>
      </c>
      <c r="U255" s="18" t="s">
        <v>76</v>
      </c>
      <c r="V255" s="31">
        <v>10</v>
      </c>
      <c r="W255" s="184">
        <f>AVERAGE(V255:V257)</f>
        <v>11.5</v>
      </c>
    </row>
    <row r="256" spans="1:23" ht="21" x14ac:dyDescent="0.35">
      <c r="A256" s="17" t="s">
        <v>508</v>
      </c>
      <c r="B256" s="17" t="s">
        <v>509</v>
      </c>
      <c r="C256" s="18" t="s">
        <v>34</v>
      </c>
      <c r="D256" s="18" t="s">
        <v>35</v>
      </c>
      <c r="E256" s="19" t="s">
        <v>504</v>
      </c>
      <c r="F256" s="18" t="s">
        <v>40</v>
      </c>
      <c r="G256" s="20">
        <v>44735</v>
      </c>
      <c r="H256" s="28" t="s">
        <v>511</v>
      </c>
      <c r="I256" s="21">
        <f t="shared" si="8"/>
        <v>1.25</v>
      </c>
      <c r="J256" s="182"/>
      <c r="K256" s="183"/>
      <c r="L256" s="183"/>
      <c r="M256" s="18">
        <f t="shared" si="7"/>
        <v>3</v>
      </c>
      <c r="N256" s="18">
        <v>0</v>
      </c>
      <c r="O256" s="18">
        <v>1</v>
      </c>
      <c r="P256" s="18">
        <v>0</v>
      </c>
      <c r="Q256" s="18">
        <v>2</v>
      </c>
      <c r="R256" s="18">
        <v>0</v>
      </c>
      <c r="S256" s="18">
        <v>1</v>
      </c>
      <c r="T256" s="184"/>
      <c r="U256" s="18" t="s">
        <v>76</v>
      </c>
      <c r="V256" s="31">
        <v>13</v>
      </c>
      <c r="W256" s="184"/>
    </row>
    <row r="257" spans="1:23" ht="21" x14ac:dyDescent="0.35">
      <c r="A257" s="17" t="s">
        <v>508</v>
      </c>
      <c r="B257" s="17" t="s">
        <v>509</v>
      </c>
      <c r="C257" s="18" t="s">
        <v>34</v>
      </c>
      <c r="D257" s="18" t="s">
        <v>35</v>
      </c>
      <c r="E257" s="19" t="s">
        <v>504</v>
      </c>
      <c r="F257" s="18" t="s">
        <v>80</v>
      </c>
      <c r="G257" s="20">
        <v>43949</v>
      </c>
      <c r="H257" s="28" t="s">
        <v>512</v>
      </c>
      <c r="I257" s="21">
        <f t="shared" si="8"/>
        <v>0.5</v>
      </c>
      <c r="J257" s="182"/>
      <c r="K257" s="183"/>
      <c r="L257" s="183"/>
      <c r="M257" s="18">
        <f t="shared" si="7"/>
        <v>2</v>
      </c>
      <c r="N257" s="18">
        <v>0</v>
      </c>
      <c r="O257" s="18">
        <v>0</v>
      </c>
      <c r="P257" s="18">
        <v>0</v>
      </c>
      <c r="Q257" s="18">
        <v>2</v>
      </c>
      <c r="R257" s="18">
        <v>0</v>
      </c>
      <c r="S257" s="18">
        <v>1</v>
      </c>
      <c r="T257" s="184"/>
      <c r="U257" s="18" t="s">
        <v>76</v>
      </c>
      <c r="V257" s="31"/>
      <c r="W257" s="184"/>
    </row>
    <row r="258" spans="1:23" ht="21" x14ac:dyDescent="0.35">
      <c r="A258" s="17" t="s">
        <v>513</v>
      </c>
      <c r="B258" s="17" t="s">
        <v>514</v>
      </c>
      <c r="C258" s="18" t="s">
        <v>34</v>
      </c>
      <c r="D258" s="18" t="s">
        <v>35</v>
      </c>
      <c r="E258" s="19" t="s">
        <v>515</v>
      </c>
      <c r="F258" s="18" t="s">
        <v>37</v>
      </c>
      <c r="G258" s="20">
        <v>44880</v>
      </c>
      <c r="H258" s="28" t="s">
        <v>516</v>
      </c>
      <c r="I258" s="21">
        <f t="shared" si="8"/>
        <v>0.5</v>
      </c>
      <c r="J258" s="182">
        <f>AVERAGE(I258:I260)</f>
        <v>0.33333333333333331</v>
      </c>
      <c r="K258" s="183">
        <f>_xlfn.STDEV.S(I258:I260)</f>
        <v>0.28867513459481292</v>
      </c>
      <c r="L258" s="183">
        <f>100*K258/J258</f>
        <v>86.602540378443877</v>
      </c>
      <c r="M258" s="18">
        <f t="shared" si="7"/>
        <v>1</v>
      </c>
      <c r="N258" s="18">
        <v>0</v>
      </c>
      <c r="O258" s="18">
        <v>0</v>
      </c>
      <c r="P258" s="18">
        <v>1</v>
      </c>
      <c r="Q258" s="18">
        <v>0</v>
      </c>
      <c r="R258" s="18">
        <v>0</v>
      </c>
      <c r="S258" s="18">
        <v>1</v>
      </c>
      <c r="T258" s="184">
        <f>AVERAGE(S258:S260)</f>
        <v>0.66666666666666663</v>
      </c>
      <c r="U258" s="18" t="s">
        <v>76</v>
      </c>
      <c r="V258" s="31">
        <v>11</v>
      </c>
      <c r="W258" s="184">
        <f>AVERAGE(V258:V260)</f>
        <v>7.333333333333333</v>
      </c>
    </row>
    <row r="259" spans="1:23" ht="21" x14ac:dyDescent="0.35">
      <c r="A259" s="17" t="s">
        <v>513</v>
      </c>
      <c r="B259" s="17" t="s">
        <v>514</v>
      </c>
      <c r="C259" s="18" t="s">
        <v>34</v>
      </c>
      <c r="D259" s="18" t="s">
        <v>35</v>
      </c>
      <c r="E259" s="19" t="s">
        <v>515</v>
      </c>
      <c r="F259" s="18" t="s">
        <v>40</v>
      </c>
      <c r="G259" s="20">
        <v>43875</v>
      </c>
      <c r="H259" s="18" t="s">
        <v>517</v>
      </c>
      <c r="I259" s="21">
        <f t="shared" si="8"/>
        <v>0</v>
      </c>
      <c r="J259" s="182"/>
      <c r="K259" s="183"/>
      <c r="L259" s="183"/>
      <c r="M259" s="18">
        <f t="shared" si="7"/>
        <v>0</v>
      </c>
      <c r="N259" s="18">
        <v>0</v>
      </c>
      <c r="O259" s="18">
        <v>0</v>
      </c>
      <c r="P259" s="18">
        <v>0</v>
      </c>
      <c r="Q259" s="18">
        <v>0</v>
      </c>
      <c r="R259" s="18">
        <v>0</v>
      </c>
      <c r="S259" s="18">
        <v>0</v>
      </c>
      <c r="T259" s="184"/>
      <c r="U259" s="18" t="s">
        <v>56</v>
      </c>
      <c r="V259" s="31">
        <v>0</v>
      </c>
      <c r="W259" s="184"/>
    </row>
    <row r="260" spans="1:23" ht="21" x14ac:dyDescent="0.35">
      <c r="A260" s="17" t="s">
        <v>513</v>
      </c>
      <c r="B260" s="17" t="s">
        <v>514</v>
      </c>
      <c r="C260" s="18" t="s">
        <v>34</v>
      </c>
      <c r="D260" s="18" t="s">
        <v>35</v>
      </c>
      <c r="E260" s="19" t="s">
        <v>515</v>
      </c>
      <c r="F260" s="18" t="s">
        <v>48</v>
      </c>
      <c r="G260" s="20">
        <v>44102</v>
      </c>
      <c r="H260" s="28" t="s">
        <v>518</v>
      </c>
      <c r="I260" s="21">
        <f t="shared" si="8"/>
        <v>0.5</v>
      </c>
      <c r="J260" s="182"/>
      <c r="K260" s="183"/>
      <c r="L260" s="183"/>
      <c r="M260" s="18">
        <f t="shared" si="7"/>
        <v>1</v>
      </c>
      <c r="N260" s="18">
        <v>0</v>
      </c>
      <c r="O260" s="18">
        <v>0</v>
      </c>
      <c r="P260" s="18">
        <v>1</v>
      </c>
      <c r="Q260" s="18">
        <v>0</v>
      </c>
      <c r="R260" s="18">
        <v>0</v>
      </c>
      <c r="S260" s="18">
        <v>1</v>
      </c>
      <c r="T260" s="184"/>
      <c r="U260" s="18" t="s">
        <v>76</v>
      </c>
      <c r="V260" s="31">
        <v>11</v>
      </c>
      <c r="W260" s="184"/>
    </row>
    <row r="261" spans="1:23" ht="21" x14ac:dyDescent="0.35">
      <c r="A261" s="17" t="s">
        <v>519</v>
      </c>
      <c r="B261" s="17" t="s">
        <v>520</v>
      </c>
      <c r="C261" s="18" t="s">
        <v>34</v>
      </c>
      <c r="D261" s="18" t="s">
        <v>35</v>
      </c>
      <c r="E261" s="19" t="s">
        <v>521</v>
      </c>
      <c r="F261" s="18" t="s">
        <v>37</v>
      </c>
      <c r="G261" s="20">
        <v>44886</v>
      </c>
      <c r="H261" s="28" t="s">
        <v>522</v>
      </c>
      <c r="I261" s="21">
        <f t="shared" si="8"/>
        <v>0.5</v>
      </c>
      <c r="J261" s="182">
        <f>AVERAGE(I261:I263)</f>
        <v>0.83333333333333337</v>
      </c>
      <c r="K261" s="183">
        <f>_xlfn.STDEV.S(I261:I263)</f>
        <v>0.57735026918962573</v>
      </c>
      <c r="L261" s="183">
        <f>100*K261/J261</f>
        <v>69.282032302755084</v>
      </c>
      <c r="M261" s="18">
        <f t="shared" ref="M261:M321" si="9">SUM(N261:Q261)</f>
        <v>1</v>
      </c>
      <c r="N261" s="18">
        <v>0</v>
      </c>
      <c r="O261" s="18">
        <v>0</v>
      </c>
      <c r="P261" s="18">
        <v>1</v>
      </c>
      <c r="Q261" s="18">
        <v>0</v>
      </c>
      <c r="R261" s="18">
        <v>0</v>
      </c>
      <c r="S261" s="18">
        <v>1</v>
      </c>
      <c r="T261" s="184">
        <f>AVERAGE(S261:S263)</f>
        <v>1.3333333333333333</v>
      </c>
      <c r="U261" s="18" t="s">
        <v>76</v>
      </c>
      <c r="V261" s="31">
        <v>11</v>
      </c>
      <c r="W261" s="184">
        <f>AVERAGE(V261:V263)</f>
        <v>11.666666666666666</v>
      </c>
    </row>
    <row r="262" spans="1:23" ht="21" x14ac:dyDescent="0.35">
      <c r="A262" s="17" t="s">
        <v>519</v>
      </c>
      <c r="B262" s="17" t="s">
        <v>520</v>
      </c>
      <c r="C262" s="18" t="s">
        <v>34</v>
      </c>
      <c r="D262" s="18" t="s">
        <v>35</v>
      </c>
      <c r="E262" s="19" t="s">
        <v>521</v>
      </c>
      <c r="F262" s="18" t="s">
        <v>40</v>
      </c>
      <c r="G262" s="20">
        <v>43875</v>
      </c>
      <c r="H262" s="28" t="s">
        <v>523</v>
      </c>
      <c r="I262" s="21">
        <f t="shared" si="8"/>
        <v>0.5</v>
      </c>
      <c r="J262" s="182"/>
      <c r="K262" s="183"/>
      <c r="L262" s="183"/>
      <c r="M262" s="18">
        <f t="shared" si="9"/>
        <v>1</v>
      </c>
      <c r="N262" s="18">
        <v>0</v>
      </c>
      <c r="O262" s="18">
        <v>0</v>
      </c>
      <c r="P262" s="18">
        <v>1</v>
      </c>
      <c r="Q262" s="18">
        <v>0</v>
      </c>
      <c r="R262" s="18">
        <v>0</v>
      </c>
      <c r="S262" s="18">
        <v>1</v>
      </c>
      <c r="T262" s="184"/>
      <c r="U262" s="18" t="s">
        <v>76</v>
      </c>
      <c r="V262" s="31">
        <v>11</v>
      </c>
      <c r="W262" s="184"/>
    </row>
    <row r="263" spans="1:23" ht="21" x14ac:dyDescent="0.35">
      <c r="A263" s="17" t="s">
        <v>519</v>
      </c>
      <c r="B263" s="17" t="s">
        <v>520</v>
      </c>
      <c r="C263" s="18" t="s">
        <v>34</v>
      </c>
      <c r="D263" s="18" t="s">
        <v>35</v>
      </c>
      <c r="E263" s="19" t="s">
        <v>521</v>
      </c>
      <c r="F263" s="18" t="s">
        <v>48</v>
      </c>
      <c r="G263" s="20">
        <v>43859</v>
      </c>
      <c r="H263" s="28" t="s">
        <v>524</v>
      </c>
      <c r="I263" s="21">
        <f t="shared" si="8"/>
        <v>1.5</v>
      </c>
      <c r="J263" s="182"/>
      <c r="K263" s="183"/>
      <c r="L263" s="183"/>
      <c r="M263" s="18">
        <f t="shared" si="9"/>
        <v>2</v>
      </c>
      <c r="N263" s="18">
        <v>1</v>
      </c>
      <c r="O263" s="18">
        <v>0</v>
      </c>
      <c r="P263" s="18">
        <v>1</v>
      </c>
      <c r="Q263" s="18">
        <v>0</v>
      </c>
      <c r="R263" s="18">
        <v>0</v>
      </c>
      <c r="S263" s="18">
        <v>2</v>
      </c>
      <c r="T263" s="184"/>
      <c r="U263" s="18" t="s">
        <v>76</v>
      </c>
      <c r="V263" s="31">
        <v>13</v>
      </c>
      <c r="W263" s="184"/>
    </row>
    <row r="264" spans="1:23" ht="21" x14ac:dyDescent="0.35">
      <c r="A264" s="17" t="s">
        <v>525</v>
      </c>
      <c r="B264" s="17" t="s">
        <v>526</v>
      </c>
      <c r="C264" s="18" t="s">
        <v>34</v>
      </c>
      <c r="D264" s="18" t="s">
        <v>61</v>
      </c>
      <c r="E264" s="19" t="s">
        <v>527</v>
      </c>
      <c r="F264" s="18" t="s">
        <v>37</v>
      </c>
      <c r="G264" s="20">
        <v>44312</v>
      </c>
      <c r="H264" s="28" t="s">
        <v>528</v>
      </c>
      <c r="I264" s="21">
        <f t="shared" si="8"/>
        <v>3</v>
      </c>
      <c r="J264" s="182">
        <f>AVERAGE(I264:I266)</f>
        <v>2.6666666666666665</v>
      </c>
      <c r="K264" s="183">
        <f>_xlfn.STDEV.S(I264:I266)</f>
        <v>1.5275252316519468</v>
      </c>
      <c r="L264" s="183">
        <f>100*K264/J264</f>
        <v>57.282196186948006</v>
      </c>
      <c r="M264" s="18">
        <f t="shared" si="9"/>
        <v>3</v>
      </c>
      <c r="N264" s="18">
        <v>3</v>
      </c>
      <c r="O264" s="18">
        <v>0</v>
      </c>
      <c r="P264" s="18">
        <v>0</v>
      </c>
      <c r="Q264" s="18">
        <v>0</v>
      </c>
      <c r="R264" s="18">
        <v>0</v>
      </c>
      <c r="S264" s="18">
        <v>2</v>
      </c>
      <c r="T264" s="184">
        <f>AVERAGE(S264:S266)</f>
        <v>2</v>
      </c>
      <c r="U264" s="18" t="s">
        <v>39</v>
      </c>
      <c r="V264" s="31">
        <v>5</v>
      </c>
      <c r="W264" s="184">
        <f>AVERAGE(V264:V266)</f>
        <v>10.5</v>
      </c>
    </row>
    <row r="265" spans="1:23" ht="21" x14ac:dyDescent="0.35">
      <c r="A265" s="17" t="s">
        <v>525</v>
      </c>
      <c r="B265" s="17" t="s">
        <v>526</v>
      </c>
      <c r="C265" s="18" t="s">
        <v>34</v>
      </c>
      <c r="D265" s="18" t="s">
        <v>61</v>
      </c>
      <c r="E265" s="19" t="s">
        <v>527</v>
      </c>
      <c r="F265" s="18" t="s">
        <v>48</v>
      </c>
      <c r="G265" s="20">
        <v>44187</v>
      </c>
      <c r="H265" s="28" t="s">
        <v>529</v>
      </c>
      <c r="I265" s="21">
        <f t="shared" si="8"/>
        <v>4</v>
      </c>
      <c r="J265" s="182"/>
      <c r="K265" s="183"/>
      <c r="L265" s="183"/>
      <c r="M265" s="18">
        <f t="shared" si="9"/>
        <v>5</v>
      </c>
      <c r="N265" s="18">
        <v>2</v>
      </c>
      <c r="O265" s="18">
        <v>2</v>
      </c>
      <c r="P265" s="18">
        <v>1</v>
      </c>
      <c r="Q265" s="18">
        <v>0</v>
      </c>
      <c r="R265" s="18">
        <v>0</v>
      </c>
      <c r="S265" s="18">
        <v>3</v>
      </c>
      <c r="T265" s="184"/>
      <c r="U265" s="18" t="s">
        <v>39</v>
      </c>
      <c r="V265" s="31">
        <v>16</v>
      </c>
      <c r="W265" s="184"/>
    </row>
    <row r="266" spans="1:23" ht="21" x14ac:dyDescent="0.35">
      <c r="A266" s="17" t="s">
        <v>525</v>
      </c>
      <c r="B266" s="17" t="s">
        <v>526</v>
      </c>
      <c r="C266" s="18" t="s">
        <v>34</v>
      </c>
      <c r="D266" s="18" t="s">
        <v>61</v>
      </c>
      <c r="E266" s="19" t="s">
        <v>527</v>
      </c>
      <c r="F266" s="18" t="s">
        <v>57</v>
      </c>
      <c r="G266" s="20">
        <v>44256</v>
      </c>
      <c r="H266" s="28" t="s">
        <v>530</v>
      </c>
      <c r="I266" s="21">
        <f t="shared" si="8"/>
        <v>1</v>
      </c>
      <c r="J266" s="182"/>
      <c r="K266" s="183"/>
      <c r="L266" s="183"/>
      <c r="M266" s="18">
        <f t="shared" si="9"/>
        <v>1</v>
      </c>
      <c r="N266" s="18">
        <v>1</v>
      </c>
      <c r="O266" s="18">
        <v>0</v>
      </c>
      <c r="P266" s="18">
        <v>0</v>
      </c>
      <c r="Q266" s="18">
        <v>0</v>
      </c>
      <c r="R266" s="18">
        <v>0</v>
      </c>
      <c r="S266" s="18">
        <v>1</v>
      </c>
      <c r="T266" s="184"/>
      <c r="U266" s="18" t="s">
        <v>39</v>
      </c>
      <c r="V266" s="31"/>
      <c r="W266" s="184"/>
    </row>
    <row r="267" spans="1:23" ht="21" x14ac:dyDescent="0.35">
      <c r="A267" s="17" t="s">
        <v>531</v>
      </c>
      <c r="B267" s="17" t="s">
        <v>532</v>
      </c>
      <c r="C267" s="18" t="s">
        <v>34</v>
      </c>
      <c r="D267" s="18" t="s">
        <v>61</v>
      </c>
      <c r="E267" s="19" t="s">
        <v>533</v>
      </c>
      <c r="F267" s="18" t="s">
        <v>37</v>
      </c>
      <c r="G267" s="20">
        <v>44672</v>
      </c>
      <c r="H267" s="28" t="s">
        <v>534</v>
      </c>
      <c r="I267" s="21">
        <f t="shared" si="8"/>
        <v>3.75</v>
      </c>
      <c r="J267" s="182">
        <f>AVERAGE(I267:I269)</f>
        <v>3.0833333333333335</v>
      </c>
      <c r="K267" s="183">
        <f>_xlfn.STDEV.S(I267:I269)</f>
        <v>1.1547005383792517</v>
      </c>
      <c r="L267" s="183">
        <f>100*K267/J267</f>
        <v>37.44974719067843</v>
      </c>
      <c r="M267" s="18">
        <f t="shared" si="9"/>
        <v>5</v>
      </c>
      <c r="N267" s="18">
        <v>3</v>
      </c>
      <c r="O267" s="18">
        <v>0</v>
      </c>
      <c r="P267" s="18">
        <v>1</v>
      </c>
      <c r="Q267" s="18">
        <v>1</v>
      </c>
      <c r="R267" s="18">
        <v>0</v>
      </c>
      <c r="S267" s="18">
        <v>3</v>
      </c>
      <c r="T267" s="184">
        <f>AVERAGE(S267:S269)</f>
        <v>2.3333333333333335</v>
      </c>
      <c r="U267" s="18" t="s">
        <v>39</v>
      </c>
      <c r="V267" s="31">
        <v>12</v>
      </c>
      <c r="W267" s="184">
        <f>AVERAGE(V267:V269)</f>
        <v>15.333333333333334</v>
      </c>
    </row>
    <row r="268" spans="1:23" ht="21" x14ac:dyDescent="0.35">
      <c r="A268" s="17" t="s">
        <v>531</v>
      </c>
      <c r="B268" s="17" t="s">
        <v>532</v>
      </c>
      <c r="C268" s="18" t="s">
        <v>34</v>
      </c>
      <c r="D268" s="18" t="s">
        <v>61</v>
      </c>
      <c r="E268" s="19" t="s">
        <v>533</v>
      </c>
      <c r="F268" s="18" t="s">
        <v>40</v>
      </c>
      <c r="G268" s="20">
        <v>43879</v>
      </c>
      <c r="H268" s="28" t="s">
        <v>535</v>
      </c>
      <c r="I268" s="21">
        <f t="shared" si="8"/>
        <v>1.75</v>
      </c>
      <c r="J268" s="182"/>
      <c r="K268" s="183"/>
      <c r="L268" s="183"/>
      <c r="M268" s="18">
        <f t="shared" si="9"/>
        <v>4</v>
      </c>
      <c r="N268" s="18">
        <v>1</v>
      </c>
      <c r="O268" s="18">
        <v>0</v>
      </c>
      <c r="P268" s="18">
        <v>0</v>
      </c>
      <c r="Q268" s="18">
        <v>3</v>
      </c>
      <c r="R268" s="18">
        <v>0</v>
      </c>
      <c r="S268" s="18">
        <v>2</v>
      </c>
      <c r="T268" s="184"/>
      <c r="U268" s="18" t="s">
        <v>39</v>
      </c>
      <c r="V268" s="31">
        <v>16</v>
      </c>
      <c r="W268" s="184"/>
    </row>
    <row r="269" spans="1:23" ht="21" x14ac:dyDescent="0.35">
      <c r="A269" s="17" t="s">
        <v>531</v>
      </c>
      <c r="B269" s="17" t="s">
        <v>532</v>
      </c>
      <c r="C269" s="18" t="s">
        <v>34</v>
      </c>
      <c r="D269" s="18" t="s">
        <v>61</v>
      </c>
      <c r="E269" s="19" t="s">
        <v>533</v>
      </c>
      <c r="F269" s="18" t="s">
        <v>48</v>
      </c>
      <c r="G269" s="20">
        <v>44575</v>
      </c>
      <c r="H269" s="28" t="s">
        <v>536</v>
      </c>
      <c r="I269" s="21">
        <f t="shared" si="8"/>
        <v>3.75</v>
      </c>
      <c r="J269" s="182"/>
      <c r="K269" s="183"/>
      <c r="L269" s="183"/>
      <c r="M269" s="18">
        <f t="shared" si="9"/>
        <v>7</v>
      </c>
      <c r="N269" s="18">
        <v>1</v>
      </c>
      <c r="O269" s="18">
        <v>2</v>
      </c>
      <c r="P269" s="18">
        <v>1</v>
      </c>
      <c r="Q269" s="18">
        <v>3</v>
      </c>
      <c r="R269" s="18">
        <v>0</v>
      </c>
      <c r="S269" s="18">
        <v>2</v>
      </c>
      <c r="T269" s="184"/>
      <c r="U269" s="18" t="s">
        <v>76</v>
      </c>
      <c r="V269" s="31">
        <v>18</v>
      </c>
      <c r="W269" s="184"/>
    </row>
    <row r="270" spans="1:23" ht="21" x14ac:dyDescent="0.35">
      <c r="A270" s="17" t="s">
        <v>537</v>
      </c>
      <c r="B270" s="17" t="s">
        <v>538</v>
      </c>
      <c r="C270" s="18" t="s">
        <v>34</v>
      </c>
      <c r="D270" s="18" t="s">
        <v>61</v>
      </c>
      <c r="E270" s="19" t="s">
        <v>539</v>
      </c>
      <c r="F270" s="18" t="s">
        <v>37</v>
      </c>
      <c r="G270" s="20">
        <v>44393</v>
      </c>
      <c r="H270" s="28" t="s">
        <v>540</v>
      </c>
      <c r="I270" s="21">
        <f t="shared" si="8"/>
        <v>4</v>
      </c>
      <c r="J270" s="182">
        <f>AVERAGE(I270:I272)</f>
        <v>3</v>
      </c>
      <c r="K270" s="183">
        <f>_xlfn.STDEV.S(I270:I272)</f>
        <v>1</v>
      </c>
      <c r="L270" s="183">
        <f>100*K270/J270</f>
        <v>33.333333333333336</v>
      </c>
      <c r="M270" s="18">
        <f t="shared" si="9"/>
        <v>5</v>
      </c>
      <c r="N270" s="18">
        <v>3</v>
      </c>
      <c r="O270" s="18">
        <v>1</v>
      </c>
      <c r="P270" s="18">
        <v>0</v>
      </c>
      <c r="Q270" s="18">
        <v>1</v>
      </c>
      <c r="R270" s="18">
        <v>0</v>
      </c>
      <c r="S270" s="18">
        <v>4</v>
      </c>
      <c r="T270" s="184">
        <f>AVERAGE(S270:S272)</f>
        <v>3.6666666666666665</v>
      </c>
      <c r="U270" s="18" t="s">
        <v>39</v>
      </c>
      <c r="V270" s="18">
        <v>12</v>
      </c>
      <c r="W270" s="184">
        <f>AVERAGE(V270:V272)</f>
        <v>12.333333333333334</v>
      </c>
    </row>
    <row r="271" spans="1:23" ht="21" x14ac:dyDescent="0.35">
      <c r="A271" s="17" t="s">
        <v>537</v>
      </c>
      <c r="B271" s="17" t="s">
        <v>538</v>
      </c>
      <c r="C271" s="18" t="s">
        <v>34</v>
      </c>
      <c r="D271" s="18" t="s">
        <v>61</v>
      </c>
      <c r="E271" s="19" t="s">
        <v>539</v>
      </c>
      <c r="F271" s="18" t="s">
        <v>40</v>
      </c>
      <c r="G271" s="20">
        <v>43875</v>
      </c>
      <c r="H271" s="28" t="s">
        <v>541</v>
      </c>
      <c r="I271" s="21">
        <f t="shared" si="8"/>
        <v>2</v>
      </c>
      <c r="J271" s="182"/>
      <c r="K271" s="183"/>
      <c r="L271" s="183"/>
      <c r="M271" s="18">
        <f t="shared" si="9"/>
        <v>3</v>
      </c>
      <c r="N271" s="18">
        <v>1</v>
      </c>
      <c r="O271" s="18">
        <v>1</v>
      </c>
      <c r="P271" s="18">
        <v>0</v>
      </c>
      <c r="Q271" s="18">
        <v>1</v>
      </c>
      <c r="R271" s="18">
        <v>0</v>
      </c>
      <c r="S271" s="18">
        <v>3</v>
      </c>
      <c r="T271" s="184"/>
      <c r="U271" s="18" t="s">
        <v>39</v>
      </c>
      <c r="V271" s="18">
        <v>12</v>
      </c>
      <c r="W271" s="184"/>
    </row>
    <row r="272" spans="1:23" ht="21" x14ac:dyDescent="0.35">
      <c r="A272" s="17" t="s">
        <v>537</v>
      </c>
      <c r="B272" s="17" t="s">
        <v>538</v>
      </c>
      <c r="C272" s="18" t="s">
        <v>34</v>
      </c>
      <c r="D272" s="18" t="s">
        <v>61</v>
      </c>
      <c r="E272" s="19" t="s">
        <v>539</v>
      </c>
      <c r="F272" s="18" t="s">
        <v>48</v>
      </c>
      <c r="G272" s="20">
        <v>43859</v>
      </c>
      <c r="H272" s="28" t="s">
        <v>542</v>
      </c>
      <c r="I272" s="21">
        <f t="shared" si="8"/>
        <v>3</v>
      </c>
      <c r="J272" s="182"/>
      <c r="K272" s="183"/>
      <c r="L272" s="183"/>
      <c r="M272" s="18">
        <f t="shared" si="9"/>
        <v>4</v>
      </c>
      <c r="N272" s="18">
        <v>2</v>
      </c>
      <c r="O272" s="18">
        <v>1</v>
      </c>
      <c r="P272" s="18">
        <v>0</v>
      </c>
      <c r="Q272" s="18">
        <v>1</v>
      </c>
      <c r="R272" s="18">
        <v>0</v>
      </c>
      <c r="S272" s="18">
        <v>4</v>
      </c>
      <c r="T272" s="184"/>
      <c r="U272" s="18" t="s">
        <v>39</v>
      </c>
      <c r="V272" s="18">
        <v>13</v>
      </c>
      <c r="W272" s="184"/>
    </row>
    <row r="273" spans="1:23" ht="21" x14ac:dyDescent="0.35">
      <c r="A273" s="17" t="s">
        <v>543</v>
      </c>
      <c r="B273" s="17" t="s">
        <v>544</v>
      </c>
      <c r="C273" s="18" t="s">
        <v>34</v>
      </c>
      <c r="D273" s="18" t="s">
        <v>61</v>
      </c>
      <c r="E273" s="19" t="s">
        <v>545</v>
      </c>
      <c r="F273" s="18" t="s">
        <v>37</v>
      </c>
      <c r="G273" s="20">
        <v>44801</v>
      </c>
      <c r="H273" s="28" t="s">
        <v>546</v>
      </c>
      <c r="I273" s="21">
        <f t="shared" si="8"/>
        <v>4.25</v>
      </c>
      <c r="J273" s="182">
        <f>AVERAGE(I273:I275)</f>
        <v>3.0833333333333335</v>
      </c>
      <c r="K273" s="183">
        <f>_xlfn.STDEV.S(I273:I275)</f>
        <v>2.0207259421636903</v>
      </c>
      <c r="L273" s="183">
        <f>100*K273/J273</f>
        <v>65.537057583687243</v>
      </c>
      <c r="M273" s="18">
        <f t="shared" si="9"/>
        <v>6</v>
      </c>
      <c r="N273" s="18">
        <v>2</v>
      </c>
      <c r="O273" s="18">
        <v>2</v>
      </c>
      <c r="P273" s="18">
        <v>1</v>
      </c>
      <c r="Q273" s="18">
        <v>1</v>
      </c>
      <c r="R273" s="18">
        <v>0</v>
      </c>
      <c r="S273" s="18">
        <v>2</v>
      </c>
      <c r="T273" s="184">
        <f>AVERAGE(S273:S275)</f>
        <v>1.6666666666666667</v>
      </c>
      <c r="U273" s="18" t="s">
        <v>39</v>
      </c>
      <c r="V273" s="18">
        <v>18</v>
      </c>
      <c r="W273" s="184">
        <f>AVERAGE(V273:V275)</f>
        <v>19</v>
      </c>
    </row>
    <row r="274" spans="1:23" ht="21" x14ac:dyDescent="0.35">
      <c r="A274" s="17" t="s">
        <v>543</v>
      </c>
      <c r="B274" s="17" t="s">
        <v>544</v>
      </c>
      <c r="C274" s="18" t="s">
        <v>34</v>
      </c>
      <c r="D274" s="18" t="s">
        <v>61</v>
      </c>
      <c r="E274" s="19" t="s">
        <v>545</v>
      </c>
      <c r="F274" s="18" t="s">
        <v>48</v>
      </c>
      <c r="G274" s="20">
        <v>44544</v>
      </c>
      <c r="H274" s="28" t="s">
        <v>547</v>
      </c>
      <c r="I274" s="21">
        <f t="shared" si="8"/>
        <v>4.25</v>
      </c>
      <c r="J274" s="182"/>
      <c r="K274" s="183"/>
      <c r="L274" s="183"/>
      <c r="M274" s="18">
        <f t="shared" si="9"/>
        <v>6</v>
      </c>
      <c r="N274" s="18">
        <v>2</v>
      </c>
      <c r="O274" s="18">
        <v>2</v>
      </c>
      <c r="P274" s="18">
        <v>1</v>
      </c>
      <c r="Q274" s="18">
        <v>1</v>
      </c>
      <c r="R274" s="18">
        <v>0</v>
      </c>
      <c r="S274" s="18">
        <v>2</v>
      </c>
      <c r="T274" s="184"/>
      <c r="U274" s="18" t="s">
        <v>39</v>
      </c>
      <c r="V274" s="18">
        <v>20</v>
      </c>
      <c r="W274" s="184"/>
    </row>
    <row r="275" spans="1:23" ht="21" x14ac:dyDescent="0.35">
      <c r="A275" s="17" t="s">
        <v>543</v>
      </c>
      <c r="B275" s="17" t="s">
        <v>544</v>
      </c>
      <c r="C275" s="18" t="s">
        <v>34</v>
      </c>
      <c r="D275" s="18" t="s">
        <v>61</v>
      </c>
      <c r="E275" s="19" t="s">
        <v>545</v>
      </c>
      <c r="F275" s="18" t="s">
        <v>57</v>
      </c>
      <c r="G275" s="20">
        <v>44879</v>
      </c>
      <c r="H275" s="28" t="s">
        <v>548</v>
      </c>
      <c r="I275" s="21">
        <f t="shared" si="8"/>
        <v>0.75</v>
      </c>
      <c r="J275" s="182"/>
      <c r="K275" s="183"/>
      <c r="L275" s="183"/>
      <c r="M275" s="18">
        <f t="shared" si="9"/>
        <v>2</v>
      </c>
      <c r="N275" s="18">
        <v>0</v>
      </c>
      <c r="O275" s="18">
        <v>0</v>
      </c>
      <c r="P275" s="18">
        <v>1</v>
      </c>
      <c r="Q275" s="18">
        <v>1</v>
      </c>
      <c r="R275" s="18">
        <v>0</v>
      </c>
      <c r="S275" s="18">
        <v>1</v>
      </c>
      <c r="T275" s="184"/>
      <c r="U275" s="18" t="s">
        <v>76</v>
      </c>
      <c r="W275" s="184"/>
    </row>
    <row r="276" spans="1:23" ht="21" x14ac:dyDescent="0.35">
      <c r="A276" s="17" t="s">
        <v>549</v>
      </c>
      <c r="B276" s="17" t="s">
        <v>550</v>
      </c>
      <c r="C276" s="18" t="s">
        <v>34</v>
      </c>
      <c r="D276" s="18" t="s">
        <v>61</v>
      </c>
      <c r="E276" s="19" t="s">
        <v>551</v>
      </c>
      <c r="F276" s="18" t="s">
        <v>37</v>
      </c>
      <c r="G276" s="20">
        <v>44646</v>
      </c>
      <c r="H276" s="28" t="s">
        <v>552</v>
      </c>
      <c r="I276" s="21">
        <f t="shared" si="8"/>
        <v>0</v>
      </c>
      <c r="J276" s="182">
        <f>AVERAGE(I276:I278)</f>
        <v>0</v>
      </c>
      <c r="K276" s="183">
        <f>_xlfn.STDEV.S(I276:I278)</f>
        <v>0</v>
      </c>
      <c r="L276" s="183">
        <v>0</v>
      </c>
      <c r="M276" s="18">
        <f t="shared" si="9"/>
        <v>0</v>
      </c>
      <c r="N276" s="18">
        <v>0</v>
      </c>
      <c r="O276" s="18">
        <v>0</v>
      </c>
      <c r="P276" s="18">
        <v>0</v>
      </c>
      <c r="Q276" s="18">
        <v>0</v>
      </c>
      <c r="R276" s="18">
        <v>0</v>
      </c>
      <c r="S276" s="18">
        <v>0</v>
      </c>
      <c r="T276" s="184">
        <f>AVERAGE(S276:S278)</f>
        <v>0</v>
      </c>
      <c r="U276" s="18" t="s">
        <v>56</v>
      </c>
      <c r="V276" s="18">
        <v>0</v>
      </c>
      <c r="W276" s="184">
        <f>AVERAGE(V276:V278)</f>
        <v>0</v>
      </c>
    </row>
    <row r="277" spans="1:23" ht="21" x14ac:dyDescent="0.35">
      <c r="A277" s="17" t="s">
        <v>549</v>
      </c>
      <c r="B277" s="17" t="s">
        <v>550</v>
      </c>
      <c r="C277" s="18" t="s">
        <v>34</v>
      </c>
      <c r="D277" s="18" t="s">
        <v>61</v>
      </c>
      <c r="E277" s="19" t="s">
        <v>551</v>
      </c>
      <c r="F277" s="18" t="s">
        <v>48</v>
      </c>
      <c r="G277" s="20">
        <v>44583</v>
      </c>
      <c r="H277" s="28" t="s">
        <v>553</v>
      </c>
      <c r="I277" s="21">
        <f t="shared" si="8"/>
        <v>0</v>
      </c>
      <c r="J277" s="182"/>
      <c r="K277" s="183"/>
      <c r="L277" s="183"/>
      <c r="M277" s="18">
        <f t="shared" si="9"/>
        <v>0</v>
      </c>
      <c r="N277" s="18">
        <v>0</v>
      </c>
      <c r="O277" s="18">
        <v>0</v>
      </c>
      <c r="P277" s="18">
        <v>0</v>
      </c>
      <c r="Q277" s="18">
        <v>0</v>
      </c>
      <c r="R277" s="18">
        <v>0</v>
      </c>
      <c r="S277" s="18">
        <v>0</v>
      </c>
      <c r="T277" s="184"/>
      <c r="U277" s="18" t="s">
        <v>56</v>
      </c>
      <c r="V277" s="18">
        <v>0</v>
      </c>
      <c r="W277" s="184"/>
    </row>
    <row r="278" spans="1:23" ht="21" x14ac:dyDescent="0.35">
      <c r="A278" s="17" t="s">
        <v>549</v>
      </c>
      <c r="B278" s="17" t="s">
        <v>550</v>
      </c>
      <c r="C278" s="18" t="s">
        <v>34</v>
      </c>
      <c r="D278" s="18" t="s">
        <v>61</v>
      </c>
      <c r="E278" s="19" t="s">
        <v>551</v>
      </c>
      <c r="F278" s="18" t="s">
        <v>40</v>
      </c>
      <c r="G278" s="20">
        <v>43875</v>
      </c>
      <c r="H278" s="28" t="s">
        <v>554</v>
      </c>
      <c r="I278" s="21">
        <f t="shared" si="8"/>
        <v>0</v>
      </c>
      <c r="J278" s="182"/>
      <c r="K278" s="183"/>
      <c r="L278" s="183"/>
      <c r="M278" s="18">
        <f t="shared" si="9"/>
        <v>0</v>
      </c>
      <c r="N278" s="18">
        <v>0</v>
      </c>
      <c r="O278" s="18">
        <v>0</v>
      </c>
      <c r="P278" s="18">
        <v>0</v>
      </c>
      <c r="Q278" s="18">
        <v>0</v>
      </c>
      <c r="R278" s="18">
        <v>0</v>
      </c>
      <c r="S278" s="18">
        <v>0</v>
      </c>
      <c r="T278" s="184"/>
      <c r="U278" s="18" t="s">
        <v>56</v>
      </c>
      <c r="V278" s="18">
        <v>0</v>
      </c>
      <c r="W278" s="184"/>
    </row>
    <row r="279" spans="1:23" ht="21" x14ac:dyDescent="0.35">
      <c r="A279" s="17" t="s">
        <v>555</v>
      </c>
      <c r="B279" s="17" t="s">
        <v>556</v>
      </c>
      <c r="C279" s="18" t="s">
        <v>34</v>
      </c>
      <c r="D279" s="18" t="s">
        <v>35</v>
      </c>
      <c r="E279" s="19" t="s">
        <v>557</v>
      </c>
      <c r="F279" s="18" t="s">
        <v>37</v>
      </c>
      <c r="G279" s="20">
        <v>44781</v>
      </c>
      <c r="H279" s="28" t="s">
        <v>558</v>
      </c>
      <c r="I279" s="21">
        <f t="shared" si="8"/>
        <v>2.75</v>
      </c>
      <c r="J279" s="182">
        <f>AVERAGE(I279:I281)</f>
        <v>3.0833333333333335</v>
      </c>
      <c r="K279" s="183">
        <f>_xlfn.STDEV.S(I279:I281)</f>
        <v>2.5166114784235836</v>
      </c>
      <c r="L279" s="183">
        <f>100*K279/J279</f>
        <v>81.619831732656763</v>
      </c>
      <c r="M279" s="18">
        <f t="shared" si="9"/>
        <v>4</v>
      </c>
      <c r="N279" s="18">
        <v>0</v>
      </c>
      <c r="O279" s="18">
        <v>3</v>
      </c>
      <c r="P279" s="18">
        <v>1</v>
      </c>
      <c r="Q279" s="18">
        <v>0</v>
      </c>
      <c r="R279" s="18">
        <v>0</v>
      </c>
      <c r="S279" s="18">
        <v>2</v>
      </c>
      <c r="T279" s="184">
        <f>AVERAGE(S279:S281)</f>
        <v>1.6666666666666667</v>
      </c>
      <c r="U279" s="18" t="s">
        <v>76</v>
      </c>
      <c r="V279" s="18">
        <v>16</v>
      </c>
      <c r="W279" s="184">
        <f>AVERAGE(V279:V281)</f>
        <v>13</v>
      </c>
    </row>
    <row r="280" spans="1:23" ht="21" x14ac:dyDescent="0.35">
      <c r="A280" s="17" t="s">
        <v>555</v>
      </c>
      <c r="B280" s="17" t="s">
        <v>556</v>
      </c>
      <c r="C280" s="18" t="s">
        <v>34</v>
      </c>
      <c r="D280" s="18" t="s">
        <v>35</v>
      </c>
      <c r="E280" s="19" t="s">
        <v>557</v>
      </c>
      <c r="F280" s="18" t="s">
        <v>42</v>
      </c>
      <c r="G280" s="20">
        <v>44027</v>
      </c>
      <c r="H280" s="28" t="s">
        <v>559</v>
      </c>
      <c r="I280" s="21">
        <f t="shared" si="8"/>
        <v>0.75</v>
      </c>
      <c r="J280" s="182"/>
      <c r="K280" s="183"/>
      <c r="L280" s="183"/>
      <c r="M280" s="18">
        <f t="shared" si="9"/>
        <v>1</v>
      </c>
      <c r="N280" s="18">
        <v>0</v>
      </c>
      <c r="O280" s="18">
        <v>1</v>
      </c>
      <c r="P280" s="18">
        <v>0</v>
      </c>
      <c r="Q280" s="18">
        <v>0</v>
      </c>
      <c r="R280" s="18">
        <v>0</v>
      </c>
      <c r="S280" s="18">
        <v>1</v>
      </c>
      <c r="T280" s="184"/>
      <c r="U280" s="18" t="s">
        <v>76</v>
      </c>
      <c r="V280" s="18">
        <v>6</v>
      </c>
      <c r="W280" s="184"/>
    </row>
    <row r="281" spans="1:23" ht="21" x14ac:dyDescent="0.35">
      <c r="A281" s="17" t="s">
        <v>555</v>
      </c>
      <c r="B281" s="17" t="s">
        <v>556</v>
      </c>
      <c r="C281" s="18" t="s">
        <v>34</v>
      </c>
      <c r="D281" s="18" t="s">
        <v>35</v>
      </c>
      <c r="E281" s="19" t="s">
        <v>557</v>
      </c>
      <c r="F281" s="18" t="s">
        <v>40</v>
      </c>
      <c r="G281" s="20">
        <v>43890</v>
      </c>
      <c r="H281" s="28" t="s">
        <v>560</v>
      </c>
      <c r="I281" s="21">
        <f t="shared" si="8"/>
        <v>5.75</v>
      </c>
      <c r="J281" s="182"/>
      <c r="K281" s="183"/>
      <c r="L281" s="183"/>
      <c r="M281" s="18">
        <f t="shared" si="9"/>
        <v>7</v>
      </c>
      <c r="N281" s="18">
        <v>3</v>
      </c>
      <c r="O281" s="18">
        <v>3</v>
      </c>
      <c r="P281" s="18">
        <v>1</v>
      </c>
      <c r="Q281" s="18">
        <v>0</v>
      </c>
      <c r="R281" s="18">
        <v>0</v>
      </c>
      <c r="S281" s="18">
        <v>2</v>
      </c>
      <c r="T281" s="184"/>
      <c r="U281" s="18" t="s">
        <v>39</v>
      </c>
      <c r="V281" s="18">
        <v>17</v>
      </c>
      <c r="W281" s="184"/>
    </row>
    <row r="282" spans="1:23" ht="21" x14ac:dyDescent="0.35">
      <c r="A282" s="17" t="s">
        <v>561</v>
      </c>
      <c r="B282" s="17" t="s">
        <v>562</v>
      </c>
      <c r="C282" s="18" t="s">
        <v>34</v>
      </c>
      <c r="D282" s="18" t="s">
        <v>35</v>
      </c>
      <c r="E282" s="19" t="s">
        <v>563</v>
      </c>
      <c r="F282" s="18" t="s">
        <v>37</v>
      </c>
      <c r="G282" s="20">
        <v>44662</v>
      </c>
      <c r="H282" s="28" t="s">
        <v>564</v>
      </c>
      <c r="I282" s="21">
        <f t="shared" si="8"/>
        <v>0.25</v>
      </c>
      <c r="J282" s="182">
        <f>AVERAGE(I282:I284)</f>
        <v>0.25</v>
      </c>
      <c r="K282" s="183">
        <f>_xlfn.STDEV.S(I282:I284)</f>
        <v>0</v>
      </c>
      <c r="L282" s="183">
        <f>100*K282/J282</f>
        <v>0</v>
      </c>
      <c r="M282" s="18">
        <f t="shared" si="9"/>
        <v>1</v>
      </c>
      <c r="N282" s="18">
        <v>0</v>
      </c>
      <c r="O282" s="18">
        <v>0</v>
      </c>
      <c r="P282" s="18">
        <v>0</v>
      </c>
      <c r="Q282" s="18">
        <v>1</v>
      </c>
      <c r="R282" s="18">
        <v>0</v>
      </c>
      <c r="S282" s="18">
        <v>1</v>
      </c>
      <c r="T282" s="184">
        <f>AVERAGE(S282:S284)</f>
        <v>1</v>
      </c>
      <c r="U282" s="18" t="s">
        <v>76</v>
      </c>
      <c r="V282" s="18">
        <v>4</v>
      </c>
      <c r="W282" s="184">
        <f>AVERAGE(V282:V284)</f>
        <v>4.666666666666667</v>
      </c>
    </row>
    <row r="283" spans="1:23" ht="21" x14ac:dyDescent="0.35">
      <c r="A283" s="17" t="s">
        <v>561</v>
      </c>
      <c r="B283" s="17" t="s">
        <v>562</v>
      </c>
      <c r="C283" s="18" t="s">
        <v>34</v>
      </c>
      <c r="D283" s="18" t="s">
        <v>35</v>
      </c>
      <c r="E283" s="19" t="s">
        <v>563</v>
      </c>
      <c r="F283" s="18" t="s">
        <v>40</v>
      </c>
      <c r="G283" s="20">
        <v>44867</v>
      </c>
      <c r="H283" s="28" t="s">
        <v>565</v>
      </c>
      <c r="I283" s="21">
        <f t="shared" si="8"/>
        <v>0.25</v>
      </c>
      <c r="J283" s="182"/>
      <c r="K283" s="183"/>
      <c r="L283" s="183"/>
      <c r="M283" s="18">
        <f t="shared" si="9"/>
        <v>1</v>
      </c>
      <c r="N283" s="18">
        <v>0</v>
      </c>
      <c r="O283" s="18">
        <v>0</v>
      </c>
      <c r="P283" s="18">
        <v>0</v>
      </c>
      <c r="Q283" s="18">
        <v>1</v>
      </c>
      <c r="R283" s="18">
        <v>0</v>
      </c>
      <c r="S283" s="18">
        <v>1</v>
      </c>
      <c r="T283" s="184"/>
      <c r="U283" s="18" t="s">
        <v>76</v>
      </c>
      <c r="V283" s="18">
        <v>5</v>
      </c>
      <c r="W283" s="184"/>
    </row>
    <row r="284" spans="1:23" ht="21" x14ac:dyDescent="0.35">
      <c r="A284" s="17" t="s">
        <v>561</v>
      </c>
      <c r="B284" s="17" t="s">
        <v>562</v>
      </c>
      <c r="C284" s="18" t="s">
        <v>34</v>
      </c>
      <c r="D284" s="18" t="s">
        <v>35</v>
      </c>
      <c r="E284" s="19" t="s">
        <v>563</v>
      </c>
      <c r="F284" s="24" t="s">
        <v>146</v>
      </c>
      <c r="G284" s="20">
        <v>44386</v>
      </c>
      <c r="H284" s="28" t="s">
        <v>566</v>
      </c>
      <c r="I284" s="21">
        <f t="shared" si="8"/>
        <v>0.25</v>
      </c>
      <c r="J284" s="182"/>
      <c r="K284" s="183"/>
      <c r="L284" s="183"/>
      <c r="M284" s="18">
        <f t="shared" si="9"/>
        <v>1</v>
      </c>
      <c r="N284" s="18">
        <v>0</v>
      </c>
      <c r="O284" s="18">
        <v>0</v>
      </c>
      <c r="P284" s="18">
        <v>0</v>
      </c>
      <c r="Q284" s="18">
        <v>1</v>
      </c>
      <c r="R284" s="18">
        <v>0</v>
      </c>
      <c r="S284" s="18">
        <v>1</v>
      </c>
      <c r="T284" s="184"/>
      <c r="U284" s="18" t="s">
        <v>76</v>
      </c>
      <c r="V284" s="18">
        <v>5</v>
      </c>
      <c r="W284" s="184"/>
    </row>
    <row r="285" spans="1:23" ht="21" x14ac:dyDescent="0.35">
      <c r="A285" s="17" t="s">
        <v>567</v>
      </c>
      <c r="B285" s="17" t="s">
        <v>568</v>
      </c>
      <c r="C285" s="18" t="s">
        <v>34</v>
      </c>
      <c r="D285" s="18" t="s">
        <v>35</v>
      </c>
      <c r="E285" s="19" t="s">
        <v>569</v>
      </c>
      <c r="F285" s="18" t="s">
        <v>37</v>
      </c>
      <c r="G285" s="20">
        <v>44863</v>
      </c>
      <c r="H285" s="28" t="s">
        <v>570</v>
      </c>
      <c r="I285" s="21">
        <f t="shared" si="8"/>
        <v>0.25</v>
      </c>
      <c r="J285" s="182">
        <f>AVERAGE(I285:I287)</f>
        <v>0.16666666666666666</v>
      </c>
      <c r="K285" s="183">
        <f>_xlfn.STDEV.S(I285:I287)</f>
        <v>0.14433756729740646</v>
      </c>
      <c r="L285" s="183">
        <f>100*K285/J285</f>
        <v>86.602540378443877</v>
      </c>
      <c r="M285" s="18">
        <f t="shared" si="9"/>
        <v>1</v>
      </c>
      <c r="N285" s="18">
        <v>0</v>
      </c>
      <c r="O285" s="18">
        <v>0</v>
      </c>
      <c r="P285" s="18">
        <v>0</v>
      </c>
      <c r="Q285" s="18">
        <v>1</v>
      </c>
      <c r="R285" s="18">
        <v>0</v>
      </c>
      <c r="S285" s="18">
        <v>0</v>
      </c>
      <c r="T285" s="184">
        <f>AVERAGE(S285:S287)</f>
        <v>0</v>
      </c>
      <c r="U285" s="18" t="s">
        <v>76</v>
      </c>
      <c r="V285" s="18">
        <v>5</v>
      </c>
      <c r="W285" s="184">
        <f>AVERAGE(V285:V287)</f>
        <v>3</v>
      </c>
    </row>
    <row r="286" spans="1:23" ht="21" x14ac:dyDescent="0.35">
      <c r="A286" s="17" t="s">
        <v>567</v>
      </c>
      <c r="B286" s="17" t="s">
        <v>568</v>
      </c>
      <c r="C286" s="18" t="s">
        <v>34</v>
      </c>
      <c r="D286" s="18" t="s">
        <v>35</v>
      </c>
      <c r="E286" s="19" t="s">
        <v>569</v>
      </c>
      <c r="F286" s="18" t="s">
        <v>40</v>
      </c>
      <c r="G286" s="20">
        <v>44400</v>
      </c>
      <c r="H286" s="28" t="s">
        <v>571</v>
      </c>
      <c r="I286" s="21">
        <f t="shared" si="8"/>
        <v>0.25</v>
      </c>
      <c r="J286" s="182"/>
      <c r="K286" s="183"/>
      <c r="L286" s="183"/>
      <c r="M286" s="18">
        <f t="shared" si="9"/>
        <v>1</v>
      </c>
      <c r="N286" s="18">
        <v>0</v>
      </c>
      <c r="O286" s="18">
        <v>0</v>
      </c>
      <c r="P286" s="18">
        <v>0</v>
      </c>
      <c r="Q286" s="18">
        <v>1</v>
      </c>
      <c r="R286" s="18">
        <v>0</v>
      </c>
      <c r="S286" s="18">
        <v>0</v>
      </c>
      <c r="T286" s="184"/>
      <c r="U286" s="18" t="s">
        <v>76</v>
      </c>
      <c r="V286" s="18">
        <v>4</v>
      </c>
      <c r="W286" s="184"/>
    </row>
    <row r="287" spans="1:23" ht="21" x14ac:dyDescent="0.35">
      <c r="A287" s="17" t="s">
        <v>567</v>
      </c>
      <c r="B287" s="17" t="s">
        <v>568</v>
      </c>
      <c r="C287" s="18" t="s">
        <v>34</v>
      </c>
      <c r="D287" s="18" t="s">
        <v>35</v>
      </c>
      <c r="E287" s="19" t="s">
        <v>569</v>
      </c>
      <c r="F287" s="18" t="s">
        <v>69</v>
      </c>
      <c r="G287" s="20">
        <v>44257</v>
      </c>
      <c r="H287" s="28" t="s">
        <v>572</v>
      </c>
      <c r="I287" s="21">
        <f t="shared" si="8"/>
        <v>0</v>
      </c>
      <c r="J287" s="182"/>
      <c r="K287" s="183"/>
      <c r="L287" s="183"/>
      <c r="M287" s="18">
        <f t="shared" si="9"/>
        <v>0</v>
      </c>
      <c r="N287" s="18">
        <v>0</v>
      </c>
      <c r="O287" s="18">
        <v>0</v>
      </c>
      <c r="P287" s="18">
        <v>0</v>
      </c>
      <c r="Q287" s="18">
        <v>0</v>
      </c>
      <c r="R287" s="18">
        <v>0</v>
      </c>
      <c r="S287" s="18">
        <v>0</v>
      </c>
      <c r="T287" s="184"/>
      <c r="U287" s="18" t="s">
        <v>56</v>
      </c>
      <c r="V287" s="18">
        <v>0</v>
      </c>
      <c r="W287" s="184"/>
    </row>
    <row r="288" spans="1:23" ht="21" x14ac:dyDescent="0.35">
      <c r="A288" s="17" t="s">
        <v>573</v>
      </c>
      <c r="B288" s="17" t="s">
        <v>574</v>
      </c>
      <c r="C288" s="18" t="s">
        <v>34</v>
      </c>
      <c r="D288" s="18" t="s">
        <v>61</v>
      </c>
      <c r="E288" s="19" t="s">
        <v>575</v>
      </c>
      <c r="F288" s="18" t="s">
        <v>37</v>
      </c>
      <c r="G288" s="20">
        <v>44792</v>
      </c>
      <c r="H288" s="28" t="s">
        <v>576</v>
      </c>
      <c r="I288" s="21">
        <f t="shared" si="8"/>
        <v>4.25</v>
      </c>
      <c r="J288" s="182">
        <f>AVERAGE(I288:I290)</f>
        <v>3.9166666666666665</v>
      </c>
      <c r="K288" s="183">
        <f>_xlfn.STDEV.S(I288:I290)</f>
        <v>0.57735026918962473</v>
      </c>
      <c r="L288" s="183">
        <f>100*K288/J288</f>
        <v>14.740857936756377</v>
      </c>
      <c r="M288" s="18">
        <f t="shared" si="9"/>
        <v>6</v>
      </c>
      <c r="N288" s="18">
        <v>2</v>
      </c>
      <c r="O288" s="18">
        <v>1</v>
      </c>
      <c r="P288" s="18">
        <v>3</v>
      </c>
      <c r="Q288" s="18">
        <v>0</v>
      </c>
      <c r="R288" s="18">
        <v>0</v>
      </c>
      <c r="S288" s="18">
        <v>3</v>
      </c>
      <c r="T288" s="184">
        <f>AVERAGE(S288:S290)</f>
        <v>2.6666666666666665</v>
      </c>
      <c r="U288" s="18" t="s">
        <v>39</v>
      </c>
      <c r="V288" s="18">
        <v>15</v>
      </c>
      <c r="W288" s="184">
        <f>AVERAGE(V288:V290)</f>
        <v>13</v>
      </c>
    </row>
    <row r="289" spans="1:23" ht="21" x14ac:dyDescent="0.35">
      <c r="A289" s="17" t="s">
        <v>573</v>
      </c>
      <c r="B289" s="17" t="s">
        <v>574</v>
      </c>
      <c r="C289" s="18" t="s">
        <v>34</v>
      </c>
      <c r="D289" s="18" t="s">
        <v>61</v>
      </c>
      <c r="E289" s="19" t="s">
        <v>575</v>
      </c>
      <c r="F289" s="18" t="s">
        <v>40</v>
      </c>
      <c r="G289" s="20">
        <v>43875</v>
      </c>
      <c r="H289" s="28" t="s">
        <v>577</v>
      </c>
      <c r="I289" s="21">
        <f t="shared" si="8"/>
        <v>3.25</v>
      </c>
      <c r="J289" s="182"/>
      <c r="K289" s="183"/>
      <c r="L289" s="183"/>
      <c r="M289" s="18">
        <f t="shared" si="9"/>
        <v>5</v>
      </c>
      <c r="N289" s="18">
        <v>1</v>
      </c>
      <c r="O289" s="18">
        <v>1</v>
      </c>
      <c r="P289" s="18">
        <v>3</v>
      </c>
      <c r="Q289" s="18">
        <v>0</v>
      </c>
      <c r="R289" s="18">
        <v>0</v>
      </c>
      <c r="S289" s="18">
        <v>2</v>
      </c>
      <c r="T289" s="184"/>
      <c r="U289" s="18" t="s">
        <v>39</v>
      </c>
      <c r="V289" s="18">
        <v>17</v>
      </c>
      <c r="W289" s="184"/>
    </row>
    <row r="290" spans="1:23" ht="21" x14ac:dyDescent="0.35">
      <c r="A290" s="17" t="s">
        <v>573</v>
      </c>
      <c r="B290" s="17" t="s">
        <v>574</v>
      </c>
      <c r="C290" s="18" t="s">
        <v>34</v>
      </c>
      <c r="D290" s="18" t="s">
        <v>61</v>
      </c>
      <c r="E290" s="19" t="s">
        <v>575</v>
      </c>
      <c r="F290" s="24" t="s">
        <v>42</v>
      </c>
      <c r="G290" s="20">
        <v>44291</v>
      </c>
      <c r="H290" s="28" t="s">
        <v>578</v>
      </c>
      <c r="I290" s="21">
        <f t="shared" si="8"/>
        <v>4.25</v>
      </c>
      <c r="J290" s="182"/>
      <c r="K290" s="183"/>
      <c r="L290" s="183"/>
      <c r="M290" s="18">
        <f t="shared" si="9"/>
        <v>6</v>
      </c>
      <c r="N290" s="18">
        <v>2</v>
      </c>
      <c r="O290" s="18">
        <v>1</v>
      </c>
      <c r="P290" s="18">
        <v>3</v>
      </c>
      <c r="Q290" s="18">
        <v>0</v>
      </c>
      <c r="R290" s="18">
        <v>0</v>
      </c>
      <c r="S290" s="18">
        <v>3</v>
      </c>
      <c r="T290" s="184"/>
      <c r="U290" s="18" t="s">
        <v>39</v>
      </c>
      <c r="V290" s="18">
        <v>7</v>
      </c>
      <c r="W290" s="184"/>
    </row>
    <row r="291" spans="1:23" ht="21" x14ac:dyDescent="0.35">
      <c r="A291" s="17" t="s">
        <v>579</v>
      </c>
      <c r="B291" s="17" t="s">
        <v>580</v>
      </c>
      <c r="C291" s="18" t="s">
        <v>34</v>
      </c>
      <c r="D291" s="18" t="s">
        <v>61</v>
      </c>
      <c r="E291" s="19" t="s">
        <v>581</v>
      </c>
      <c r="F291" s="18" t="s">
        <v>37</v>
      </c>
      <c r="G291" s="20">
        <v>44836</v>
      </c>
      <c r="H291" s="28" t="s">
        <v>582</v>
      </c>
      <c r="I291" s="21">
        <f t="shared" si="8"/>
        <v>0.5</v>
      </c>
      <c r="J291" s="182">
        <f>AVERAGE(I291:I293)</f>
        <v>0.75</v>
      </c>
      <c r="K291" s="183">
        <f>_xlfn.STDEV.S(I291:I293)</f>
        <v>0.4330127018922193</v>
      </c>
      <c r="L291" s="183">
        <f>100*K291/J291</f>
        <v>57.735026918962575</v>
      </c>
      <c r="M291" s="18">
        <f t="shared" si="9"/>
        <v>1</v>
      </c>
      <c r="N291" s="18">
        <v>0</v>
      </c>
      <c r="O291" s="18">
        <v>0</v>
      </c>
      <c r="P291" s="18">
        <v>1</v>
      </c>
      <c r="Q291" s="18">
        <v>0</v>
      </c>
      <c r="R291" s="18">
        <v>0</v>
      </c>
      <c r="S291" s="18">
        <v>1</v>
      </c>
      <c r="T291" s="184">
        <f>AVERAGE(S291:S293)</f>
        <v>1.3333333333333333</v>
      </c>
      <c r="U291" s="18" t="s">
        <v>39</v>
      </c>
      <c r="V291" s="18">
        <v>7</v>
      </c>
      <c r="W291" s="184">
        <f>AVERAGE(V291:V293)</f>
        <v>7.333333333333333</v>
      </c>
    </row>
    <row r="292" spans="1:23" ht="21" x14ac:dyDescent="0.35">
      <c r="A292" s="17" t="s">
        <v>579</v>
      </c>
      <c r="B292" s="17" t="s">
        <v>580</v>
      </c>
      <c r="C292" s="18" t="s">
        <v>34</v>
      </c>
      <c r="D292" s="18" t="s">
        <v>61</v>
      </c>
      <c r="E292" s="19" t="s">
        <v>581</v>
      </c>
      <c r="F292" s="18" t="s">
        <v>48</v>
      </c>
      <c r="G292" s="20">
        <v>44575</v>
      </c>
      <c r="H292" s="28" t="s">
        <v>583</v>
      </c>
      <c r="I292" s="21">
        <f t="shared" si="8"/>
        <v>0.5</v>
      </c>
      <c r="J292" s="182"/>
      <c r="K292" s="183"/>
      <c r="L292" s="183"/>
      <c r="M292" s="18">
        <f t="shared" si="9"/>
        <v>1</v>
      </c>
      <c r="N292" s="18">
        <v>0</v>
      </c>
      <c r="O292" s="18">
        <v>0</v>
      </c>
      <c r="P292" s="18">
        <v>1</v>
      </c>
      <c r="Q292" s="18">
        <v>0</v>
      </c>
      <c r="R292" s="18">
        <v>0</v>
      </c>
      <c r="S292" s="18">
        <v>1</v>
      </c>
      <c r="T292" s="184"/>
      <c r="U292" s="18" t="s">
        <v>39</v>
      </c>
      <c r="V292" s="18">
        <v>5</v>
      </c>
      <c r="W292" s="184"/>
    </row>
    <row r="293" spans="1:23" ht="21" x14ac:dyDescent="0.35">
      <c r="A293" s="17" t="s">
        <v>579</v>
      </c>
      <c r="B293" s="17" t="s">
        <v>580</v>
      </c>
      <c r="C293" s="18" t="s">
        <v>34</v>
      </c>
      <c r="D293" s="18" t="s">
        <v>61</v>
      </c>
      <c r="E293" s="19" t="s">
        <v>581</v>
      </c>
      <c r="F293" s="18" t="s">
        <v>40</v>
      </c>
      <c r="G293" s="20">
        <v>43879</v>
      </c>
      <c r="H293" s="28" t="s">
        <v>584</v>
      </c>
      <c r="I293" s="21">
        <f t="shared" si="8"/>
        <v>1.25</v>
      </c>
      <c r="J293" s="182"/>
      <c r="K293" s="183"/>
      <c r="L293" s="183"/>
      <c r="M293" s="18">
        <f t="shared" si="9"/>
        <v>2</v>
      </c>
      <c r="N293" s="18">
        <v>0</v>
      </c>
      <c r="O293" s="18">
        <v>1</v>
      </c>
      <c r="P293" s="18">
        <v>1</v>
      </c>
      <c r="Q293" s="18">
        <v>0</v>
      </c>
      <c r="R293" s="18">
        <v>0</v>
      </c>
      <c r="S293" s="18">
        <v>2</v>
      </c>
      <c r="T293" s="184"/>
      <c r="U293" s="18" t="s">
        <v>39</v>
      </c>
      <c r="V293" s="18">
        <v>10</v>
      </c>
      <c r="W293" s="184"/>
    </row>
    <row r="294" spans="1:23" ht="21" x14ac:dyDescent="0.35">
      <c r="A294" s="17" t="s">
        <v>585</v>
      </c>
      <c r="B294" s="17" t="s">
        <v>586</v>
      </c>
      <c r="C294" s="18" t="s">
        <v>34</v>
      </c>
      <c r="D294" s="18" t="s">
        <v>61</v>
      </c>
      <c r="E294" s="19" t="s">
        <v>587</v>
      </c>
      <c r="F294" s="18" t="s">
        <v>37</v>
      </c>
      <c r="G294" s="20">
        <v>44851</v>
      </c>
      <c r="H294" s="28" t="s">
        <v>588</v>
      </c>
      <c r="I294" s="21">
        <f t="shared" si="8"/>
        <v>3.5</v>
      </c>
      <c r="J294" s="182">
        <f>AVERAGE(I294:I296)</f>
        <v>2.8333333333333335</v>
      </c>
      <c r="K294" s="183">
        <f>_xlfn.STDEV.S(I294:I296)</f>
        <v>1.6072751268321595</v>
      </c>
      <c r="L294" s="183">
        <f>100*K294/J294</f>
        <v>56.727357417605624</v>
      </c>
      <c r="M294" s="18">
        <f t="shared" si="9"/>
        <v>6</v>
      </c>
      <c r="N294" s="18">
        <v>0</v>
      </c>
      <c r="O294" s="18">
        <v>3</v>
      </c>
      <c r="P294" s="18">
        <v>2</v>
      </c>
      <c r="Q294" s="18">
        <v>1</v>
      </c>
      <c r="R294" s="18">
        <v>0</v>
      </c>
      <c r="S294" s="18">
        <v>2</v>
      </c>
      <c r="T294" s="184">
        <f>AVERAGE(S294:S296)</f>
        <v>2</v>
      </c>
      <c r="U294" s="18" t="s">
        <v>76</v>
      </c>
      <c r="V294" s="18">
        <v>19</v>
      </c>
      <c r="W294" s="184">
        <f>AVERAGE(V294:V296)</f>
        <v>19.5</v>
      </c>
    </row>
    <row r="295" spans="1:23" ht="21" x14ac:dyDescent="0.35">
      <c r="A295" s="17" t="s">
        <v>585</v>
      </c>
      <c r="B295" s="17" t="s">
        <v>586</v>
      </c>
      <c r="C295" s="18" t="s">
        <v>34</v>
      </c>
      <c r="D295" s="18" t="s">
        <v>61</v>
      </c>
      <c r="E295" s="19" t="s">
        <v>587</v>
      </c>
      <c r="F295" s="18" t="s">
        <v>40</v>
      </c>
      <c r="G295" s="20">
        <v>43875</v>
      </c>
      <c r="H295" s="28" t="s">
        <v>589</v>
      </c>
      <c r="I295" s="21">
        <f t="shared" si="8"/>
        <v>4</v>
      </c>
      <c r="J295" s="182"/>
      <c r="K295" s="183"/>
      <c r="L295" s="183"/>
      <c r="M295" s="18">
        <f t="shared" si="9"/>
        <v>6</v>
      </c>
      <c r="N295" s="18">
        <v>1</v>
      </c>
      <c r="O295" s="18">
        <v>3</v>
      </c>
      <c r="P295" s="18">
        <v>1</v>
      </c>
      <c r="Q295" s="18">
        <v>1</v>
      </c>
      <c r="R295" s="18">
        <v>0</v>
      </c>
      <c r="S295" s="18">
        <v>2</v>
      </c>
      <c r="T295" s="184"/>
      <c r="U295" s="18" t="s">
        <v>76</v>
      </c>
      <c r="V295" s="18">
        <v>20</v>
      </c>
      <c r="W295" s="184"/>
    </row>
    <row r="296" spans="1:23" ht="21" x14ac:dyDescent="0.35">
      <c r="A296" s="17" t="s">
        <v>585</v>
      </c>
      <c r="B296" s="17" t="s">
        <v>586</v>
      </c>
      <c r="C296" s="18" t="s">
        <v>34</v>
      </c>
      <c r="D296" s="18" t="s">
        <v>61</v>
      </c>
      <c r="E296" s="19" t="s">
        <v>587</v>
      </c>
      <c r="F296" s="18" t="s">
        <v>57</v>
      </c>
      <c r="G296" s="20">
        <v>44252</v>
      </c>
      <c r="H296" s="28" t="s">
        <v>590</v>
      </c>
      <c r="I296" s="21">
        <f t="shared" si="8"/>
        <v>1</v>
      </c>
      <c r="J296" s="182"/>
      <c r="K296" s="183"/>
      <c r="L296" s="183"/>
      <c r="M296" s="18">
        <f t="shared" si="9"/>
        <v>2</v>
      </c>
      <c r="N296" s="18">
        <v>0</v>
      </c>
      <c r="O296" s="18">
        <v>1</v>
      </c>
      <c r="P296" s="18">
        <v>0</v>
      </c>
      <c r="Q296" s="18">
        <v>1</v>
      </c>
      <c r="R296" s="18">
        <v>0</v>
      </c>
      <c r="S296" s="18">
        <v>2</v>
      </c>
      <c r="T296" s="184"/>
      <c r="U296" s="18" t="s">
        <v>76</v>
      </c>
      <c r="W296" s="184"/>
    </row>
    <row r="297" spans="1:23" ht="21" x14ac:dyDescent="0.35">
      <c r="A297" s="17" t="s">
        <v>591</v>
      </c>
      <c r="B297" s="17" t="s">
        <v>592</v>
      </c>
      <c r="C297" s="18" t="s">
        <v>34</v>
      </c>
      <c r="D297" s="18" t="s">
        <v>35</v>
      </c>
      <c r="E297" s="19" t="s">
        <v>593</v>
      </c>
      <c r="F297" s="18" t="s">
        <v>37</v>
      </c>
      <c r="G297" s="20">
        <v>44914</v>
      </c>
      <c r="H297" s="28" t="s">
        <v>594</v>
      </c>
      <c r="I297" s="21">
        <f t="shared" si="8"/>
        <v>2</v>
      </c>
      <c r="J297" s="182">
        <f>AVERAGE(I297:I299)</f>
        <v>2.3333333333333335</v>
      </c>
      <c r="K297" s="183">
        <f>_xlfn.STDEV.S(I297:I299)</f>
        <v>0.57735026918962629</v>
      </c>
      <c r="L297" s="183">
        <f>100*K297/J297</f>
        <v>24.743582965269699</v>
      </c>
      <c r="M297" s="18">
        <f t="shared" si="9"/>
        <v>3</v>
      </c>
      <c r="N297" s="18">
        <v>0</v>
      </c>
      <c r="O297" s="18">
        <v>2</v>
      </c>
      <c r="P297" s="18">
        <v>1</v>
      </c>
      <c r="Q297" s="18">
        <v>0</v>
      </c>
      <c r="R297" s="18">
        <v>0</v>
      </c>
      <c r="S297" s="18">
        <v>2</v>
      </c>
      <c r="T297" s="184">
        <f>AVERAGE(S297:S299)</f>
        <v>2</v>
      </c>
      <c r="U297" s="18" t="s">
        <v>39</v>
      </c>
      <c r="V297" s="18">
        <v>19</v>
      </c>
      <c r="W297" s="184">
        <f>AVERAGE(V297:V299)</f>
        <v>15.333333333333334</v>
      </c>
    </row>
    <row r="298" spans="1:23" ht="21" x14ac:dyDescent="0.35">
      <c r="A298" s="17" t="s">
        <v>591</v>
      </c>
      <c r="B298" s="17" t="s">
        <v>592</v>
      </c>
      <c r="C298" s="18" t="s">
        <v>34</v>
      </c>
      <c r="D298" s="18" t="s">
        <v>35</v>
      </c>
      <c r="E298" s="19" t="s">
        <v>593</v>
      </c>
      <c r="F298" s="18" t="s">
        <v>40</v>
      </c>
      <c r="G298" s="20">
        <v>43875</v>
      </c>
      <c r="H298" s="28" t="s">
        <v>595</v>
      </c>
      <c r="I298" s="21">
        <f t="shared" si="8"/>
        <v>3</v>
      </c>
      <c r="J298" s="182"/>
      <c r="K298" s="183"/>
      <c r="L298" s="183"/>
      <c r="M298" s="18">
        <f t="shared" si="9"/>
        <v>4</v>
      </c>
      <c r="N298" s="18">
        <v>1</v>
      </c>
      <c r="O298" s="18">
        <v>2</v>
      </c>
      <c r="P298" s="18">
        <v>1</v>
      </c>
      <c r="Q298" s="18">
        <v>0</v>
      </c>
      <c r="R298" s="18">
        <v>0</v>
      </c>
      <c r="S298" s="18">
        <v>2</v>
      </c>
      <c r="T298" s="184"/>
      <c r="U298" s="18" t="s">
        <v>39</v>
      </c>
      <c r="V298" s="18">
        <v>21</v>
      </c>
      <c r="W298" s="184"/>
    </row>
    <row r="299" spans="1:23" ht="21" x14ac:dyDescent="0.35">
      <c r="A299" s="17" t="s">
        <v>591</v>
      </c>
      <c r="B299" s="17" t="s">
        <v>592</v>
      </c>
      <c r="C299" s="18" t="s">
        <v>34</v>
      </c>
      <c r="D299" s="18" t="s">
        <v>35</v>
      </c>
      <c r="E299" s="19" t="s">
        <v>593</v>
      </c>
      <c r="F299" s="24" t="s">
        <v>42</v>
      </c>
      <c r="G299" s="20">
        <v>43989</v>
      </c>
      <c r="H299" s="28" t="s">
        <v>596</v>
      </c>
      <c r="I299" s="21">
        <f t="shared" si="8"/>
        <v>2</v>
      </c>
      <c r="J299" s="182"/>
      <c r="K299" s="183"/>
      <c r="L299" s="183"/>
      <c r="M299" s="18">
        <f t="shared" si="9"/>
        <v>3</v>
      </c>
      <c r="N299" s="18">
        <v>0</v>
      </c>
      <c r="O299" s="18">
        <v>2</v>
      </c>
      <c r="P299" s="18">
        <v>1</v>
      </c>
      <c r="Q299" s="18">
        <v>0</v>
      </c>
      <c r="R299" s="18">
        <v>0</v>
      </c>
      <c r="S299" s="18">
        <v>2</v>
      </c>
      <c r="T299" s="184"/>
      <c r="U299" s="18" t="s">
        <v>39</v>
      </c>
      <c r="V299" s="18">
        <v>6</v>
      </c>
      <c r="W299" s="184"/>
    </row>
    <row r="300" spans="1:23" ht="21" x14ac:dyDescent="0.35">
      <c r="A300" s="17" t="s">
        <v>597</v>
      </c>
      <c r="B300" s="17" t="s">
        <v>598</v>
      </c>
      <c r="C300" s="18" t="s">
        <v>34</v>
      </c>
      <c r="D300" s="18" t="s">
        <v>35</v>
      </c>
      <c r="E300" s="19" t="s">
        <v>599</v>
      </c>
      <c r="F300" s="18" t="s">
        <v>37</v>
      </c>
      <c r="G300" s="20">
        <v>44630</v>
      </c>
      <c r="H300" s="28" t="s">
        <v>600</v>
      </c>
      <c r="I300" s="21">
        <f t="shared" si="8"/>
        <v>1</v>
      </c>
      <c r="J300" s="182">
        <f>AVERAGE(I300:I302)</f>
        <v>1.0833333333333333</v>
      </c>
      <c r="K300" s="183">
        <f>_xlfn.STDEV.S(I300:I302)</f>
        <v>0.87797114607106153</v>
      </c>
      <c r="L300" s="183">
        <f>100*K300/J300</f>
        <v>81.043490406559528</v>
      </c>
      <c r="M300" s="18">
        <f t="shared" si="9"/>
        <v>2</v>
      </c>
      <c r="N300" s="18">
        <v>0</v>
      </c>
      <c r="O300" s="18">
        <v>1</v>
      </c>
      <c r="P300" s="18">
        <v>0</v>
      </c>
      <c r="Q300" s="18">
        <v>1</v>
      </c>
      <c r="R300" s="18">
        <v>0</v>
      </c>
      <c r="S300" s="18">
        <v>0</v>
      </c>
      <c r="T300" s="184">
        <f>AVERAGE(S300:S302)</f>
        <v>0.33333333333333331</v>
      </c>
      <c r="U300" s="18" t="s">
        <v>76</v>
      </c>
      <c r="V300" s="18">
        <v>6</v>
      </c>
      <c r="W300" s="184">
        <f>AVERAGE(V300:V302)</f>
        <v>8</v>
      </c>
    </row>
    <row r="301" spans="1:23" ht="21" x14ac:dyDescent="0.35">
      <c r="A301" s="17" t="s">
        <v>597</v>
      </c>
      <c r="B301" s="17" t="s">
        <v>598</v>
      </c>
      <c r="C301" s="18" t="s">
        <v>34</v>
      </c>
      <c r="D301" s="18" t="s">
        <v>35</v>
      </c>
      <c r="E301" s="19" t="s">
        <v>599</v>
      </c>
      <c r="F301" s="18" t="s">
        <v>40</v>
      </c>
      <c r="G301" s="20">
        <v>44370</v>
      </c>
      <c r="H301" s="28" t="s">
        <v>601</v>
      </c>
      <c r="I301" s="21">
        <f t="shared" si="8"/>
        <v>0.25</v>
      </c>
      <c r="J301" s="182"/>
      <c r="K301" s="183"/>
      <c r="L301" s="183"/>
      <c r="M301" s="18">
        <f t="shared" si="9"/>
        <v>1</v>
      </c>
      <c r="N301" s="18">
        <v>0</v>
      </c>
      <c r="O301" s="18">
        <v>0</v>
      </c>
      <c r="P301" s="18">
        <v>0</v>
      </c>
      <c r="Q301" s="18">
        <v>1</v>
      </c>
      <c r="R301" s="18">
        <v>0</v>
      </c>
      <c r="S301" s="18">
        <v>0</v>
      </c>
      <c r="T301" s="184"/>
      <c r="U301" s="18" t="s">
        <v>76</v>
      </c>
      <c r="V301" s="18">
        <v>5</v>
      </c>
      <c r="W301" s="184"/>
    </row>
    <row r="302" spans="1:23" ht="21" x14ac:dyDescent="0.35">
      <c r="A302" s="17" t="s">
        <v>597</v>
      </c>
      <c r="B302" s="17" t="s">
        <v>598</v>
      </c>
      <c r="C302" s="18" t="s">
        <v>34</v>
      </c>
      <c r="D302" s="18" t="s">
        <v>35</v>
      </c>
      <c r="E302" s="19" t="s">
        <v>599</v>
      </c>
      <c r="F302" s="18" t="s">
        <v>48</v>
      </c>
      <c r="G302" s="20">
        <v>44928</v>
      </c>
      <c r="H302" s="28" t="s">
        <v>602</v>
      </c>
      <c r="I302" s="21">
        <f t="shared" si="8"/>
        <v>2</v>
      </c>
      <c r="J302" s="182"/>
      <c r="K302" s="183"/>
      <c r="L302" s="183"/>
      <c r="M302" s="18">
        <f t="shared" si="9"/>
        <v>3</v>
      </c>
      <c r="N302" s="18">
        <v>0</v>
      </c>
      <c r="O302" s="18">
        <v>2</v>
      </c>
      <c r="P302" s="18">
        <v>1</v>
      </c>
      <c r="Q302" s="18">
        <v>0</v>
      </c>
      <c r="R302" s="18">
        <v>0</v>
      </c>
      <c r="S302" s="18">
        <v>1</v>
      </c>
      <c r="T302" s="184"/>
      <c r="U302" s="18" t="s">
        <v>76</v>
      </c>
      <c r="V302" s="18">
        <v>13</v>
      </c>
      <c r="W302" s="184"/>
    </row>
    <row r="303" spans="1:23" ht="21" x14ac:dyDescent="0.35">
      <c r="A303" s="17" t="s">
        <v>603</v>
      </c>
      <c r="B303" s="17" t="s">
        <v>604</v>
      </c>
      <c r="C303" s="18" t="s">
        <v>34</v>
      </c>
      <c r="D303" s="18" t="s">
        <v>35</v>
      </c>
      <c r="E303" s="19" t="s">
        <v>605</v>
      </c>
      <c r="F303" s="18" t="s">
        <v>37</v>
      </c>
      <c r="G303" s="20">
        <v>44454</v>
      </c>
      <c r="H303" s="28" t="s">
        <v>606</v>
      </c>
      <c r="I303" s="21">
        <f t="shared" si="8"/>
        <v>1.25</v>
      </c>
      <c r="J303" s="182">
        <f>AVERAGE(I303:I305)</f>
        <v>1.5</v>
      </c>
      <c r="K303" s="183">
        <f>_xlfn.STDEV.S(I303:I305)</f>
        <v>0.90138781886599728</v>
      </c>
      <c r="L303" s="183">
        <f>100*K303/J303</f>
        <v>60.092521257733154</v>
      </c>
      <c r="M303" s="18">
        <f t="shared" si="9"/>
        <v>2</v>
      </c>
      <c r="N303" s="18">
        <v>0</v>
      </c>
      <c r="O303" s="18">
        <v>1</v>
      </c>
      <c r="P303" s="18">
        <v>1</v>
      </c>
      <c r="Q303" s="18">
        <v>0</v>
      </c>
      <c r="R303" s="18">
        <v>0</v>
      </c>
      <c r="S303" s="18">
        <v>2</v>
      </c>
      <c r="T303" s="184">
        <f>AVERAGE(S303:S305)</f>
        <v>2</v>
      </c>
      <c r="U303" s="18" t="s">
        <v>76</v>
      </c>
      <c r="V303" s="18">
        <v>14</v>
      </c>
      <c r="W303" s="184">
        <f>AVERAGE(V303:V305)</f>
        <v>16.333333333333332</v>
      </c>
    </row>
    <row r="304" spans="1:23" ht="21" x14ac:dyDescent="0.35">
      <c r="A304" s="17" t="s">
        <v>603</v>
      </c>
      <c r="B304" s="17" t="s">
        <v>604</v>
      </c>
      <c r="C304" s="18" t="s">
        <v>34</v>
      </c>
      <c r="D304" s="18" t="s">
        <v>35</v>
      </c>
      <c r="E304" s="19" t="s">
        <v>605</v>
      </c>
      <c r="F304" s="18" t="s">
        <v>40</v>
      </c>
      <c r="G304" s="20">
        <v>43875</v>
      </c>
      <c r="H304" s="28" t="s">
        <v>607</v>
      </c>
      <c r="I304" s="21">
        <f t="shared" si="8"/>
        <v>0.75</v>
      </c>
      <c r="J304" s="182"/>
      <c r="K304" s="183"/>
      <c r="L304" s="183"/>
      <c r="M304" s="18">
        <f t="shared" si="9"/>
        <v>2</v>
      </c>
      <c r="N304" s="18">
        <v>0</v>
      </c>
      <c r="O304" s="18">
        <v>0</v>
      </c>
      <c r="P304" s="18">
        <v>1</v>
      </c>
      <c r="Q304" s="18">
        <v>1</v>
      </c>
      <c r="R304" s="18">
        <v>0</v>
      </c>
      <c r="S304" s="18">
        <v>2</v>
      </c>
      <c r="T304" s="184"/>
      <c r="U304" s="18" t="s">
        <v>76</v>
      </c>
      <c r="V304" s="18">
        <v>15</v>
      </c>
      <c r="W304" s="184"/>
    </row>
    <row r="305" spans="1:23" ht="21" x14ac:dyDescent="0.35">
      <c r="A305" s="17" t="s">
        <v>603</v>
      </c>
      <c r="B305" s="17" t="s">
        <v>604</v>
      </c>
      <c r="C305" s="18" t="s">
        <v>34</v>
      </c>
      <c r="D305" s="18" t="s">
        <v>35</v>
      </c>
      <c r="E305" s="19" t="s">
        <v>605</v>
      </c>
      <c r="F305" s="18" t="s">
        <v>48</v>
      </c>
      <c r="G305" s="20">
        <v>44928</v>
      </c>
      <c r="H305" s="28" t="s">
        <v>608</v>
      </c>
      <c r="I305" s="21">
        <f t="shared" si="8"/>
        <v>2.5</v>
      </c>
      <c r="J305" s="182"/>
      <c r="K305" s="183"/>
      <c r="L305" s="183"/>
      <c r="M305" s="18">
        <f t="shared" si="9"/>
        <v>4</v>
      </c>
      <c r="N305" s="18">
        <v>0</v>
      </c>
      <c r="O305" s="18">
        <v>2</v>
      </c>
      <c r="P305" s="18">
        <v>2</v>
      </c>
      <c r="Q305" s="18">
        <v>0</v>
      </c>
      <c r="R305" s="18">
        <v>0</v>
      </c>
      <c r="S305" s="18">
        <v>2</v>
      </c>
      <c r="T305" s="184"/>
      <c r="U305" s="18" t="s">
        <v>76</v>
      </c>
      <c r="V305" s="18">
        <v>20</v>
      </c>
      <c r="W305" s="184"/>
    </row>
    <row r="306" spans="1:23" ht="21" x14ac:dyDescent="0.35">
      <c r="A306" s="17" t="s">
        <v>609</v>
      </c>
      <c r="B306" s="17" t="s">
        <v>610</v>
      </c>
      <c r="C306" s="18" t="s">
        <v>34</v>
      </c>
      <c r="D306" s="18" t="s">
        <v>35</v>
      </c>
      <c r="E306" s="19" t="s">
        <v>611</v>
      </c>
      <c r="F306" s="18" t="s">
        <v>37</v>
      </c>
      <c r="G306" s="20">
        <v>44722</v>
      </c>
      <c r="H306" s="28" t="s">
        <v>612</v>
      </c>
      <c r="I306" s="21">
        <f t="shared" si="8"/>
        <v>0</v>
      </c>
      <c r="J306" s="182">
        <f>AVERAGE(I306:I308)</f>
        <v>0</v>
      </c>
      <c r="K306" s="183">
        <f>_xlfn.STDEV.S(I306:I308)</f>
        <v>0</v>
      </c>
      <c r="L306" s="183">
        <v>0</v>
      </c>
      <c r="M306" s="18">
        <f t="shared" si="9"/>
        <v>0</v>
      </c>
      <c r="N306" s="18">
        <v>0</v>
      </c>
      <c r="O306" s="18">
        <v>0</v>
      </c>
      <c r="P306" s="18">
        <v>0</v>
      </c>
      <c r="Q306" s="18">
        <v>0</v>
      </c>
      <c r="R306" s="18">
        <v>0</v>
      </c>
      <c r="S306" s="18">
        <v>0</v>
      </c>
      <c r="T306" s="184">
        <f>AVERAGE(S306:S308)</f>
        <v>0</v>
      </c>
      <c r="U306" s="18" t="s">
        <v>56</v>
      </c>
      <c r="V306" s="18">
        <v>0</v>
      </c>
      <c r="W306" s="184">
        <f>AVERAGE(V306:V308)</f>
        <v>0</v>
      </c>
    </row>
    <row r="307" spans="1:23" ht="21" x14ac:dyDescent="0.35">
      <c r="A307" s="17" t="s">
        <v>609</v>
      </c>
      <c r="B307" s="17" t="s">
        <v>610</v>
      </c>
      <c r="C307" s="18" t="s">
        <v>34</v>
      </c>
      <c r="D307" s="18" t="s">
        <v>35</v>
      </c>
      <c r="E307" s="19" t="s">
        <v>611</v>
      </c>
      <c r="F307" s="18" t="s">
        <v>40</v>
      </c>
      <c r="G307" s="20">
        <v>43875</v>
      </c>
      <c r="H307" s="28" t="s">
        <v>613</v>
      </c>
      <c r="I307" s="21">
        <f t="shared" si="8"/>
        <v>0</v>
      </c>
      <c r="J307" s="182"/>
      <c r="K307" s="183"/>
      <c r="L307" s="183"/>
      <c r="M307" s="18">
        <f t="shared" si="9"/>
        <v>0</v>
      </c>
      <c r="N307" s="18">
        <v>0</v>
      </c>
      <c r="O307" s="18">
        <v>0</v>
      </c>
      <c r="P307" s="18">
        <v>0</v>
      </c>
      <c r="Q307" s="18">
        <v>0</v>
      </c>
      <c r="R307" s="18">
        <v>0</v>
      </c>
      <c r="S307" s="18">
        <v>0</v>
      </c>
      <c r="T307" s="184"/>
      <c r="U307" s="18" t="s">
        <v>56</v>
      </c>
      <c r="V307" s="18">
        <v>0</v>
      </c>
      <c r="W307" s="184"/>
    </row>
    <row r="308" spans="1:23" ht="21" x14ac:dyDescent="0.35">
      <c r="A308" s="17" t="s">
        <v>609</v>
      </c>
      <c r="B308" s="17" t="s">
        <v>610</v>
      </c>
      <c r="C308" s="18" t="s">
        <v>34</v>
      </c>
      <c r="D308" s="18" t="s">
        <v>35</v>
      </c>
      <c r="E308" s="19" t="s">
        <v>611</v>
      </c>
      <c r="F308" s="18" t="s">
        <v>48</v>
      </c>
      <c r="G308" s="20">
        <v>44928</v>
      </c>
      <c r="H308" s="28" t="s">
        <v>614</v>
      </c>
      <c r="I308" s="21">
        <f t="shared" ref="I308:I325" si="10">N308+0.75*O308+0.5*P308+0.25*Q308</f>
        <v>0</v>
      </c>
      <c r="J308" s="182"/>
      <c r="K308" s="183"/>
      <c r="L308" s="183"/>
      <c r="M308" s="18">
        <f t="shared" si="9"/>
        <v>0</v>
      </c>
      <c r="N308" s="18">
        <v>0</v>
      </c>
      <c r="O308" s="18">
        <v>0</v>
      </c>
      <c r="P308" s="18">
        <v>0</v>
      </c>
      <c r="Q308" s="18">
        <v>0</v>
      </c>
      <c r="R308" s="18">
        <v>0</v>
      </c>
      <c r="S308" s="18">
        <v>0</v>
      </c>
      <c r="T308" s="184"/>
      <c r="U308" s="18" t="s">
        <v>56</v>
      </c>
      <c r="V308" s="18">
        <v>0</v>
      </c>
      <c r="W308" s="184"/>
    </row>
    <row r="309" spans="1:23" ht="21" x14ac:dyDescent="0.35">
      <c r="A309" s="17" t="s">
        <v>615</v>
      </c>
      <c r="B309" s="17" t="s">
        <v>616</v>
      </c>
      <c r="C309" s="18" t="s">
        <v>34</v>
      </c>
      <c r="D309" s="18" t="s">
        <v>35</v>
      </c>
      <c r="E309" s="19" t="s">
        <v>617</v>
      </c>
      <c r="F309" s="18" t="s">
        <v>37</v>
      </c>
      <c r="G309" s="20">
        <v>44722</v>
      </c>
      <c r="H309" s="28" t="s">
        <v>618</v>
      </c>
      <c r="I309" s="21">
        <f t="shared" si="10"/>
        <v>0.25</v>
      </c>
      <c r="J309" s="182">
        <f>AVERAGE(I309:I311)</f>
        <v>1.1666666666666667</v>
      </c>
      <c r="K309" s="183">
        <f>_xlfn.STDEV.S(I309:I311)</f>
        <v>1.8085445345175588</v>
      </c>
      <c r="L309" s="183">
        <f>100*K309/J309</f>
        <v>155.01810295864789</v>
      </c>
      <c r="M309" s="18">
        <f t="shared" si="9"/>
        <v>1</v>
      </c>
      <c r="N309" s="18">
        <v>0</v>
      </c>
      <c r="O309" s="18">
        <v>0</v>
      </c>
      <c r="P309" s="18">
        <v>0</v>
      </c>
      <c r="Q309" s="18">
        <v>1</v>
      </c>
      <c r="R309" s="18">
        <v>0</v>
      </c>
      <c r="S309" s="18">
        <v>0</v>
      </c>
      <c r="T309" s="184">
        <f>AVERAGE(S309:S311)</f>
        <v>0.33333333333333331</v>
      </c>
      <c r="U309" s="18" t="s">
        <v>76</v>
      </c>
      <c r="V309" s="18">
        <v>5</v>
      </c>
      <c r="W309" s="184">
        <f>AVERAGE(V309:V311)</f>
        <v>7.333333333333333</v>
      </c>
    </row>
    <row r="310" spans="1:23" ht="21" x14ac:dyDescent="0.35">
      <c r="A310" s="17" t="s">
        <v>615</v>
      </c>
      <c r="B310" s="17" t="s">
        <v>616</v>
      </c>
      <c r="C310" s="18" t="s">
        <v>34</v>
      </c>
      <c r="D310" s="18" t="s">
        <v>35</v>
      </c>
      <c r="E310" s="19" t="s">
        <v>617</v>
      </c>
      <c r="F310" s="18" t="s">
        <v>40</v>
      </c>
      <c r="G310" s="20">
        <v>44400</v>
      </c>
      <c r="H310" s="28" t="s">
        <v>619</v>
      </c>
      <c r="I310" s="21">
        <f t="shared" si="10"/>
        <v>3.25</v>
      </c>
      <c r="J310" s="182"/>
      <c r="K310" s="183"/>
      <c r="L310" s="183"/>
      <c r="M310" s="18">
        <f t="shared" si="9"/>
        <v>5</v>
      </c>
      <c r="N310" s="18">
        <v>1</v>
      </c>
      <c r="O310" s="18">
        <v>2</v>
      </c>
      <c r="P310" s="18">
        <v>1</v>
      </c>
      <c r="Q310" s="18">
        <v>1</v>
      </c>
      <c r="R310" s="18">
        <v>0</v>
      </c>
      <c r="S310" s="18">
        <v>1</v>
      </c>
      <c r="T310" s="184"/>
      <c r="U310" s="18" t="s">
        <v>76</v>
      </c>
      <c r="V310" s="18">
        <v>17</v>
      </c>
      <c r="W310" s="184"/>
    </row>
    <row r="311" spans="1:23" ht="21" x14ac:dyDescent="0.35">
      <c r="A311" s="17" t="s">
        <v>615</v>
      </c>
      <c r="B311" s="17" t="s">
        <v>616</v>
      </c>
      <c r="C311" s="18" t="s">
        <v>34</v>
      </c>
      <c r="D311" s="18" t="s">
        <v>35</v>
      </c>
      <c r="E311" s="19" t="s">
        <v>617</v>
      </c>
      <c r="F311" s="18" t="s">
        <v>48</v>
      </c>
      <c r="G311" s="20">
        <v>44928</v>
      </c>
      <c r="H311" s="28" t="s">
        <v>620</v>
      </c>
      <c r="I311" s="21">
        <f t="shared" si="10"/>
        <v>0</v>
      </c>
      <c r="J311" s="182"/>
      <c r="K311" s="183"/>
      <c r="L311" s="183"/>
      <c r="M311" s="18">
        <f t="shared" si="9"/>
        <v>0</v>
      </c>
      <c r="N311" s="18">
        <v>0</v>
      </c>
      <c r="O311" s="18">
        <v>0</v>
      </c>
      <c r="P311" s="18">
        <v>0</v>
      </c>
      <c r="Q311" s="18">
        <v>0</v>
      </c>
      <c r="R311" s="18">
        <v>0</v>
      </c>
      <c r="S311" s="18">
        <v>0</v>
      </c>
      <c r="T311" s="184"/>
      <c r="U311" s="18" t="s">
        <v>56</v>
      </c>
      <c r="V311" s="18">
        <v>0</v>
      </c>
      <c r="W311" s="184"/>
    </row>
    <row r="312" spans="1:23" ht="21" x14ac:dyDescent="0.35">
      <c r="A312" s="17" t="s">
        <v>621</v>
      </c>
      <c r="B312" s="17" t="s">
        <v>622</v>
      </c>
      <c r="C312" s="18" t="s">
        <v>34</v>
      </c>
      <c r="D312" s="18" t="s">
        <v>35</v>
      </c>
      <c r="E312" s="19" t="s">
        <v>623</v>
      </c>
      <c r="F312" s="18" t="s">
        <v>37</v>
      </c>
      <c r="G312" s="20">
        <v>44880</v>
      </c>
      <c r="H312" s="28" t="s">
        <v>624</v>
      </c>
      <c r="I312" s="21">
        <f t="shared" si="10"/>
        <v>0.5</v>
      </c>
      <c r="J312" s="182">
        <f>AVERAGE(I312:I314)</f>
        <v>1.1666666666666667</v>
      </c>
      <c r="K312" s="183">
        <f>_xlfn.STDEV.S(I312:I314)</f>
        <v>1.1547005383792517</v>
      </c>
      <c r="L312" s="183">
        <f>100*K312/J312</f>
        <v>98.97433186107871</v>
      </c>
      <c r="M312" s="18">
        <f t="shared" si="9"/>
        <v>1</v>
      </c>
      <c r="N312" s="18">
        <v>0</v>
      </c>
      <c r="O312" s="18">
        <v>0</v>
      </c>
      <c r="P312" s="18">
        <v>1</v>
      </c>
      <c r="Q312" s="18">
        <v>0</v>
      </c>
      <c r="R312" s="18">
        <v>0</v>
      </c>
      <c r="S312" s="18">
        <v>1</v>
      </c>
      <c r="T312" s="184">
        <f>AVERAGE(S312:S314)</f>
        <v>1.3333333333333333</v>
      </c>
      <c r="U312" s="18" t="s">
        <v>76</v>
      </c>
      <c r="V312" s="18">
        <v>11</v>
      </c>
      <c r="W312" s="184">
        <f>AVERAGE(V312:V314)</f>
        <v>14</v>
      </c>
    </row>
    <row r="313" spans="1:23" ht="21" x14ac:dyDescent="0.35">
      <c r="A313" s="17" t="s">
        <v>621</v>
      </c>
      <c r="B313" s="17" t="s">
        <v>622</v>
      </c>
      <c r="C313" s="18" t="s">
        <v>34</v>
      </c>
      <c r="D313" s="18" t="s">
        <v>35</v>
      </c>
      <c r="E313" s="19" t="s">
        <v>623</v>
      </c>
      <c r="F313" s="18" t="s">
        <v>40</v>
      </c>
      <c r="G313" s="20">
        <v>43875</v>
      </c>
      <c r="H313" s="28" t="s">
        <v>625</v>
      </c>
      <c r="I313" s="21">
        <f t="shared" si="10"/>
        <v>0.5</v>
      </c>
      <c r="J313" s="182"/>
      <c r="K313" s="183"/>
      <c r="L313" s="183"/>
      <c r="M313" s="18">
        <f t="shared" si="9"/>
        <v>1</v>
      </c>
      <c r="N313" s="18">
        <v>0</v>
      </c>
      <c r="O313" s="18">
        <v>0</v>
      </c>
      <c r="P313" s="18">
        <v>1</v>
      </c>
      <c r="Q313" s="18">
        <v>0</v>
      </c>
      <c r="R313" s="18">
        <v>0</v>
      </c>
      <c r="S313" s="18">
        <v>1</v>
      </c>
      <c r="T313" s="184"/>
      <c r="U313" s="18" t="s">
        <v>76</v>
      </c>
      <c r="V313" s="18">
        <v>11</v>
      </c>
      <c r="W313" s="184"/>
    </row>
    <row r="314" spans="1:23" ht="21" x14ac:dyDescent="0.35">
      <c r="A314" s="17" t="s">
        <v>621</v>
      </c>
      <c r="B314" s="17" t="s">
        <v>622</v>
      </c>
      <c r="C314" s="18" t="s">
        <v>34</v>
      </c>
      <c r="D314" s="18" t="s">
        <v>35</v>
      </c>
      <c r="E314" s="19" t="s">
        <v>623</v>
      </c>
      <c r="F314" s="18" t="s">
        <v>48</v>
      </c>
      <c r="G314" s="20">
        <v>44928</v>
      </c>
      <c r="H314" s="28" t="s">
        <v>626</v>
      </c>
      <c r="I314" s="21">
        <f t="shared" si="10"/>
        <v>2.5</v>
      </c>
      <c r="J314" s="182"/>
      <c r="K314" s="183"/>
      <c r="L314" s="183"/>
      <c r="M314" s="18">
        <f t="shared" si="9"/>
        <v>4</v>
      </c>
      <c r="N314" s="18">
        <v>0</v>
      </c>
      <c r="O314" s="18">
        <v>2</v>
      </c>
      <c r="P314" s="18">
        <v>2</v>
      </c>
      <c r="Q314" s="18">
        <v>0</v>
      </c>
      <c r="R314" s="18">
        <v>0</v>
      </c>
      <c r="S314" s="18">
        <v>2</v>
      </c>
      <c r="T314" s="184"/>
      <c r="U314" s="18" t="s">
        <v>76</v>
      </c>
      <c r="V314" s="18">
        <v>20</v>
      </c>
      <c r="W314" s="184"/>
    </row>
    <row r="315" spans="1:23" ht="21" x14ac:dyDescent="0.35">
      <c r="A315" s="17" t="s">
        <v>627</v>
      </c>
      <c r="B315" s="17" t="s">
        <v>628</v>
      </c>
      <c r="C315" s="18" t="s">
        <v>34</v>
      </c>
      <c r="D315" s="18" t="s">
        <v>35</v>
      </c>
      <c r="E315" s="19" t="s">
        <v>629</v>
      </c>
      <c r="F315" s="18" t="s">
        <v>37</v>
      </c>
      <c r="G315" s="20">
        <v>44708</v>
      </c>
      <c r="H315" s="28" t="s">
        <v>630</v>
      </c>
      <c r="I315" s="21">
        <f t="shared" si="10"/>
        <v>1.5</v>
      </c>
      <c r="J315" s="182">
        <f>AVERAGE(I315:I317)</f>
        <v>1.8333333333333333</v>
      </c>
      <c r="K315" s="183">
        <f>_xlfn.STDEV.S(I315:I317)</f>
        <v>0.3818813079129863</v>
      </c>
      <c r="L315" s="183">
        <f>100*K315/J315</f>
        <v>20.829889522526528</v>
      </c>
      <c r="M315" s="18">
        <f t="shared" si="9"/>
        <v>2</v>
      </c>
      <c r="N315" s="18">
        <v>0</v>
      </c>
      <c r="O315" s="18">
        <v>2</v>
      </c>
      <c r="P315" s="18">
        <v>0</v>
      </c>
      <c r="Q315" s="18">
        <v>0</v>
      </c>
      <c r="R315" s="18">
        <v>0</v>
      </c>
      <c r="S315" s="18">
        <v>1</v>
      </c>
      <c r="T315" s="184">
        <f>AVERAGE(S315:S317)</f>
        <v>1</v>
      </c>
      <c r="U315" s="18" t="s">
        <v>76</v>
      </c>
      <c r="V315" s="18">
        <v>7</v>
      </c>
      <c r="W315" s="184">
        <f>AVERAGE(V315:V317)</f>
        <v>11</v>
      </c>
    </row>
    <row r="316" spans="1:23" ht="21" x14ac:dyDescent="0.35">
      <c r="A316" s="17" t="s">
        <v>627</v>
      </c>
      <c r="B316" s="17" t="s">
        <v>628</v>
      </c>
      <c r="C316" s="18" t="s">
        <v>34</v>
      </c>
      <c r="D316" s="18" t="s">
        <v>35</v>
      </c>
      <c r="E316" s="19" t="s">
        <v>629</v>
      </c>
      <c r="F316" s="18" t="s">
        <v>40</v>
      </c>
      <c r="G316" s="20">
        <v>44516</v>
      </c>
      <c r="H316" s="28" t="s">
        <v>631</v>
      </c>
      <c r="I316" s="21">
        <f t="shared" si="10"/>
        <v>1.75</v>
      </c>
      <c r="J316" s="182"/>
      <c r="K316" s="183"/>
      <c r="L316" s="183"/>
      <c r="M316" s="18">
        <f t="shared" si="9"/>
        <v>3</v>
      </c>
      <c r="N316" s="18">
        <v>0</v>
      </c>
      <c r="O316" s="18">
        <v>2</v>
      </c>
      <c r="P316" s="18">
        <v>0</v>
      </c>
      <c r="Q316" s="18">
        <v>1</v>
      </c>
      <c r="R316" s="18">
        <v>0</v>
      </c>
      <c r="S316" s="18">
        <v>1</v>
      </c>
      <c r="T316" s="184"/>
      <c r="U316" s="18" t="s">
        <v>76</v>
      </c>
      <c r="V316" s="18">
        <v>11</v>
      </c>
      <c r="W316" s="184"/>
    </row>
    <row r="317" spans="1:23" ht="21" x14ac:dyDescent="0.35">
      <c r="A317" s="17" t="s">
        <v>627</v>
      </c>
      <c r="B317" s="17" t="s">
        <v>628</v>
      </c>
      <c r="C317" s="18" t="s">
        <v>34</v>
      </c>
      <c r="D317" s="18" t="s">
        <v>35</v>
      </c>
      <c r="E317" s="19" t="s">
        <v>629</v>
      </c>
      <c r="F317" s="18" t="s">
        <v>48</v>
      </c>
      <c r="G317" s="20">
        <v>44928</v>
      </c>
      <c r="H317" s="28" t="s">
        <v>632</v>
      </c>
      <c r="I317" s="21">
        <f t="shared" si="10"/>
        <v>2.25</v>
      </c>
      <c r="J317" s="182"/>
      <c r="K317" s="183"/>
      <c r="L317" s="183"/>
      <c r="M317" s="18">
        <f t="shared" si="9"/>
        <v>4</v>
      </c>
      <c r="N317" s="18">
        <v>0</v>
      </c>
      <c r="O317" s="18">
        <v>2</v>
      </c>
      <c r="P317" s="18">
        <v>1</v>
      </c>
      <c r="Q317" s="18">
        <v>1</v>
      </c>
      <c r="R317" s="18">
        <v>0</v>
      </c>
      <c r="S317" s="18">
        <v>1</v>
      </c>
      <c r="T317" s="184"/>
      <c r="U317" s="18" t="s">
        <v>76</v>
      </c>
      <c r="V317" s="18">
        <v>15</v>
      </c>
      <c r="W317" s="184"/>
    </row>
    <row r="318" spans="1:23" ht="21" x14ac:dyDescent="0.35">
      <c r="A318" s="17" t="s">
        <v>633</v>
      </c>
      <c r="B318" s="17" t="s">
        <v>634</v>
      </c>
      <c r="C318" s="18" t="s">
        <v>34</v>
      </c>
      <c r="D318" s="18" t="s">
        <v>35</v>
      </c>
      <c r="E318" s="19" t="s">
        <v>635</v>
      </c>
      <c r="F318" s="18" t="s">
        <v>37</v>
      </c>
      <c r="G318" s="20">
        <v>44630</v>
      </c>
      <c r="H318" s="28" t="s">
        <v>636</v>
      </c>
      <c r="I318" s="21">
        <f t="shared" si="10"/>
        <v>3.5</v>
      </c>
      <c r="J318" s="182">
        <f>AVERAGE(I318:I320)</f>
        <v>1.6666666666666667</v>
      </c>
      <c r="K318" s="183">
        <f>_xlfn.STDEV.S(I318:I320)</f>
        <v>1.5877132402714706</v>
      </c>
      <c r="L318" s="183">
        <f>100*K318/J318</f>
        <v>95.262794416288244</v>
      </c>
      <c r="M318" s="18">
        <f t="shared" si="9"/>
        <v>5</v>
      </c>
      <c r="N318" s="18">
        <v>0</v>
      </c>
      <c r="O318" s="18">
        <v>4</v>
      </c>
      <c r="P318" s="18">
        <v>1</v>
      </c>
      <c r="Q318" s="18">
        <v>0</v>
      </c>
      <c r="R318" s="18">
        <v>0</v>
      </c>
      <c r="S318" s="18">
        <v>2</v>
      </c>
      <c r="T318" s="184">
        <f>AVERAGE(S318:S320)</f>
        <v>1.3333333333333333</v>
      </c>
      <c r="U318" s="18" t="s">
        <v>39</v>
      </c>
      <c r="V318" s="18">
        <v>22</v>
      </c>
      <c r="W318" s="184">
        <f>AVERAGE(V318:V320)</f>
        <v>14.666666666666666</v>
      </c>
    </row>
    <row r="319" spans="1:23" ht="21" x14ac:dyDescent="0.35">
      <c r="A319" s="17" t="s">
        <v>633</v>
      </c>
      <c r="B319" s="17" t="s">
        <v>634</v>
      </c>
      <c r="C319" s="18" t="s">
        <v>34</v>
      </c>
      <c r="D319" s="18" t="s">
        <v>35</v>
      </c>
      <c r="E319" s="19" t="s">
        <v>635</v>
      </c>
      <c r="F319" s="18" t="s">
        <v>40</v>
      </c>
      <c r="G319" s="20">
        <v>43875</v>
      </c>
      <c r="H319" s="28" t="s">
        <v>637</v>
      </c>
      <c r="I319" s="21">
        <f t="shared" si="10"/>
        <v>0.75</v>
      </c>
      <c r="J319" s="182"/>
      <c r="K319" s="183"/>
      <c r="L319" s="183"/>
      <c r="M319" s="18">
        <f t="shared" si="9"/>
        <v>1</v>
      </c>
      <c r="N319" s="18">
        <v>0</v>
      </c>
      <c r="O319" s="18">
        <v>1</v>
      </c>
      <c r="P319" s="18">
        <v>0</v>
      </c>
      <c r="Q319" s="18">
        <v>0</v>
      </c>
      <c r="R319" s="18">
        <v>0</v>
      </c>
      <c r="S319" s="18">
        <v>1</v>
      </c>
      <c r="T319" s="184"/>
      <c r="U319" s="18" t="s">
        <v>39</v>
      </c>
      <c r="V319" s="18">
        <v>11</v>
      </c>
      <c r="W319" s="184"/>
    </row>
    <row r="320" spans="1:23" ht="21" x14ac:dyDescent="0.35">
      <c r="A320" s="17" t="s">
        <v>633</v>
      </c>
      <c r="B320" s="17" t="s">
        <v>634</v>
      </c>
      <c r="C320" s="18" t="s">
        <v>34</v>
      </c>
      <c r="D320" s="18" t="s">
        <v>35</v>
      </c>
      <c r="E320" s="19" t="s">
        <v>635</v>
      </c>
      <c r="F320" s="18" t="s">
        <v>48</v>
      </c>
      <c r="G320" s="20">
        <v>44928</v>
      </c>
      <c r="H320" s="28" t="s">
        <v>638</v>
      </c>
      <c r="I320" s="21">
        <f t="shared" si="10"/>
        <v>0.75</v>
      </c>
      <c r="J320" s="182"/>
      <c r="K320" s="183"/>
      <c r="L320" s="183"/>
      <c r="M320" s="18">
        <f t="shared" si="9"/>
        <v>1</v>
      </c>
      <c r="N320" s="18">
        <v>0</v>
      </c>
      <c r="O320" s="18">
        <v>1</v>
      </c>
      <c r="P320" s="18">
        <v>0</v>
      </c>
      <c r="Q320" s="18">
        <v>0</v>
      </c>
      <c r="R320" s="18">
        <v>0</v>
      </c>
      <c r="S320" s="18">
        <v>1</v>
      </c>
      <c r="T320" s="184"/>
      <c r="U320" s="18" t="s">
        <v>39</v>
      </c>
      <c r="V320" s="18">
        <v>11</v>
      </c>
      <c r="W320" s="184"/>
    </row>
    <row r="321" spans="1:23" ht="21" x14ac:dyDescent="0.35">
      <c r="A321" s="17" t="s">
        <v>639</v>
      </c>
      <c r="B321" s="17" t="s">
        <v>640</v>
      </c>
      <c r="C321" s="18" t="s">
        <v>34</v>
      </c>
      <c r="D321" s="18" t="s">
        <v>35</v>
      </c>
      <c r="E321" s="19" t="s">
        <v>641</v>
      </c>
      <c r="F321" s="18" t="s">
        <v>37</v>
      </c>
      <c r="G321" s="20">
        <v>44880</v>
      </c>
      <c r="H321" s="28" t="s">
        <v>642</v>
      </c>
      <c r="I321" s="21">
        <f t="shared" si="10"/>
        <v>0.5</v>
      </c>
      <c r="J321" s="182">
        <f>AVERAGE(I321:I323)</f>
        <v>0.5</v>
      </c>
      <c r="K321" s="183">
        <f>_xlfn.STDEV.S(I321:I323)</f>
        <v>0</v>
      </c>
      <c r="L321" s="183">
        <f>100*K321/J321</f>
        <v>0</v>
      </c>
      <c r="M321" s="18">
        <f t="shared" si="9"/>
        <v>1</v>
      </c>
      <c r="N321" s="18">
        <v>0</v>
      </c>
      <c r="O321" s="18">
        <v>0</v>
      </c>
      <c r="P321" s="18">
        <v>1</v>
      </c>
      <c r="Q321" s="18">
        <v>0</v>
      </c>
      <c r="R321" s="18">
        <v>0</v>
      </c>
      <c r="S321" s="18">
        <v>1</v>
      </c>
      <c r="T321" s="184">
        <f>AVERAGE(S321:S323)</f>
        <v>1</v>
      </c>
      <c r="U321" s="18" t="s">
        <v>76</v>
      </c>
      <c r="V321" s="18">
        <v>11</v>
      </c>
      <c r="W321" s="184">
        <f>AVERAGE(V321:V323)</f>
        <v>11</v>
      </c>
    </row>
    <row r="322" spans="1:23" ht="21" x14ac:dyDescent="0.35">
      <c r="A322" s="17" t="s">
        <v>639</v>
      </c>
      <c r="B322" s="17" t="s">
        <v>640</v>
      </c>
      <c r="C322" s="18" t="s">
        <v>34</v>
      </c>
      <c r="D322" s="18" t="s">
        <v>35</v>
      </c>
      <c r="E322" s="19" t="s">
        <v>641</v>
      </c>
      <c r="F322" s="18" t="s">
        <v>40</v>
      </c>
      <c r="G322" s="20">
        <v>43875</v>
      </c>
      <c r="H322" s="28" t="s">
        <v>643</v>
      </c>
      <c r="I322" s="21">
        <f t="shared" si="10"/>
        <v>0.5</v>
      </c>
      <c r="J322" s="182"/>
      <c r="K322" s="183"/>
      <c r="L322" s="183"/>
      <c r="M322" s="18">
        <f t="shared" ref="M322:M385" si="11">SUM(N322:Q322)</f>
        <v>1</v>
      </c>
      <c r="N322" s="18">
        <v>0</v>
      </c>
      <c r="O322" s="18">
        <v>0</v>
      </c>
      <c r="P322" s="18">
        <v>1</v>
      </c>
      <c r="Q322" s="18">
        <v>0</v>
      </c>
      <c r="R322" s="18">
        <v>0</v>
      </c>
      <c r="S322" s="18">
        <v>1</v>
      </c>
      <c r="T322" s="184"/>
      <c r="U322" s="18" t="s">
        <v>76</v>
      </c>
      <c r="V322" s="18">
        <v>11</v>
      </c>
      <c r="W322" s="184"/>
    </row>
    <row r="323" spans="1:23" ht="21" x14ac:dyDescent="0.35">
      <c r="A323" s="17" t="s">
        <v>639</v>
      </c>
      <c r="B323" s="17" t="s">
        <v>640</v>
      </c>
      <c r="C323" s="18" t="s">
        <v>34</v>
      </c>
      <c r="D323" s="18" t="s">
        <v>35</v>
      </c>
      <c r="E323" s="19" t="s">
        <v>641</v>
      </c>
      <c r="F323" s="18" t="s">
        <v>48</v>
      </c>
      <c r="G323" s="20">
        <v>44928</v>
      </c>
      <c r="H323" s="28" t="s">
        <v>644</v>
      </c>
      <c r="I323" s="21">
        <f t="shared" si="10"/>
        <v>0.5</v>
      </c>
      <c r="J323" s="182"/>
      <c r="K323" s="183"/>
      <c r="L323" s="183"/>
      <c r="M323" s="18">
        <f t="shared" si="11"/>
        <v>1</v>
      </c>
      <c r="N323" s="18">
        <v>0</v>
      </c>
      <c r="O323" s="18">
        <v>0</v>
      </c>
      <c r="P323" s="18">
        <v>1</v>
      </c>
      <c r="Q323" s="18">
        <v>0</v>
      </c>
      <c r="R323" s="18">
        <v>0</v>
      </c>
      <c r="S323" s="18">
        <v>1</v>
      </c>
      <c r="T323" s="184"/>
      <c r="U323" s="18" t="s">
        <v>76</v>
      </c>
      <c r="V323" s="18">
        <v>11</v>
      </c>
      <c r="W323" s="184"/>
    </row>
    <row r="324" spans="1:23" ht="21" x14ac:dyDescent="0.35">
      <c r="A324" s="17" t="s">
        <v>645</v>
      </c>
      <c r="B324" s="17" t="s">
        <v>646</v>
      </c>
      <c r="C324" s="18" t="s">
        <v>34</v>
      </c>
      <c r="D324" s="18" t="s">
        <v>35</v>
      </c>
      <c r="E324" s="19" t="s">
        <v>647</v>
      </c>
      <c r="F324" s="18" t="s">
        <v>37</v>
      </c>
      <c r="G324" s="20">
        <v>44765</v>
      </c>
      <c r="H324" s="28" t="s">
        <v>648</v>
      </c>
      <c r="I324" s="21">
        <f t="shared" si="10"/>
        <v>4.75</v>
      </c>
      <c r="J324" s="182">
        <f>AVERAGE(I324:I326)</f>
        <v>4.416666666666667</v>
      </c>
      <c r="K324" s="183">
        <f>_xlfn.STDEV.S(I324:I326)</f>
        <v>0.38188130791298663</v>
      </c>
      <c r="L324" s="183">
        <f>100*K324/J324</f>
        <v>8.646369235765734</v>
      </c>
      <c r="M324" s="18">
        <f t="shared" si="11"/>
        <v>7</v>
      </c>
      <c r="N324" s="18">
        <v>1</v>
      </c>
      <c r="O324" s="18">
        <v>4</v>
      </c>
      <c r="P324" s="18">
        <v>1</v>
      </c>
      <c r="Q324" s="18">
        <v>1</v>
      </c>
      <c r="R324" s="18">
        <v>0</v>
      </c>
      <c r="S324" s="18">
        <v>3</v>
      </c>
      <c r="T324" s="184">
        <f>AVERAGE(S324:S326)</f>
        <v>2.6666666666666665</v>
      </c>
      <c r="U324" s="18" t="s">
        <v>39</v>
      </c>
      <c r="V324" s="18">
        <v>21</v>
      </c>
      <c r="W324" s="184">
        <f>AVERAGE(V324:V326)</f>
        <v>22.333333333333332</v>
      </c>
    </row>
    <row r="325" spans="1:23" ht="21" x14ac:dyDescent="0.35">
      <c r="A325" s="17" t="s">
        <v>645</v>
      </c>
      <c r="B325" s="17" t="s">
        <v>646</v>
      </c>
      <c r="C325" s="18" t="s">
        <v>34</v>
      </c>
      <c r="D325" s="18" t="s">
        <v>35</v>
      </c>
      <c r="E325" s="19" t="s">
        <v>647</v>
      </c>
      <c r="F325" s="18" t="s">
        <v>48</v>
      </c>
      <c r="G325" s="20">
        <v>44928</v>
      </c>
      <c r="H325" s="28" t="s">
        <v>649</v>
      </c>
      <c r="I325" s="21">
        <f t="shared" si="10"/>
        <v>4.5</v>
      </c>
      <c r="J325" s="182"/>
      <c r="K325" s="183"/>
      <c r="L325" s="183"/>
      <c r="M325" s="18">
        <f t="shared" si="11"/>
        <v>7</v>
      </c>
      <c r="N325" s="18">
        <v>1</v>
      </c>
      <c r="O325" s="18">
        <v>3</v>
      </c>
      <c r="P325" s="18">
        <v>2</v>
      </c>
      <c r="Q325" s="18">
        <v>1</v>
      </c>
      <c r="R325" s="18">
        <v>0</v>
      </c>
      <c r="S325" s="18">
        <v>2</v>
      </c>
      <c r="T325" s="184"/>
      <c r="U325" s="18" t="s">
        <v>39</v>
      </c>
      <c r="V325" s="18">
        <v>21</v>
      </c>
      <c r="W325" s="184"/>
    </row>
    <row r="326" spans="1:23" ht="21" x14ac:dyDescent="0.35">
      <c r="A326" s="17" t="s">
        <v>645</v>
      </c>
      <c r="B326" s="17" t="s">
        <v>646</v>
      </c>
      <c r="C326" s="18" t="s">
        <v>34</v>
      </c>
      <c r="D326" s="18" t="s">
        <v>35</v>
      </c>
      <c r="E326" s="19" t="s">
        <v>647</v>
      </c>
      <c r="F326" s="24" t="s">
        <v>146</v>
      </c>
      <c r="G326" s="20">
        <v>44188</v>
      </c>
      <c r="H326" s="28" t="s">
        <v>650</v>
      </c>
      <c r="I326" s="21">
        <v>4</v>
      </c>
      <c r="J326" s="182"/>
      <c r="K326" s="183"/>
      <c r="L326" s="183"/>
      <c r="M326" s="18">
        <f t="shared" si="11"/>
        <v>8</v>
      </c>
      <c r="N326" s="18">
        <v>1</v>
      </c>
      <c r="O326" s="18">
        <v>4</v>
      </c>
      <c r="P326" s="18">
        <v>2</v>
      </c>
      <c r="Q326" s="18">
        <v>1</v>
      </c>
      <c r="R326" s="18">
        <v>0</v>
      </c>
      <c r="S326" s="18">
        <v>3</v>
      </c>
      <c r="T326" s="184"/>
      <c r="U326" s="18" t="s">
        <v>39</v>
      </c>
      <c r="V326" s="18">
        <v>25</v>
      </c>
      <c r="W326" s="184"/>
    </row>
    <row r="327" spans="1:23" ht="21" x14ac:dyDescent="0.35">
      <c r="A327" s="17" t="s">
        <v>651</v>
      </c>
      <c r="B327" s="17" t="s">
        <v>652</v>
      </c>
      <c r="C327" s="18" t="s">
        <v>34</v>
      </c>
      <c r="D327" s="18" t="s">
        <v>35</v>
      </c>
      <c r="E327" s="19" t="s">
        <v>653</v>
      </c>
      <c r="F327" s="18" t="s">
        <v>37</v>
      </c>
      <c r="G327" s="20">
        <v>44694</v>
      </c>
      <c r="H327" s="28" t="s">
        <v>654</v>
      </c>
      <c r="I327" s="21">
        <f t="shared" ref="I327:I390" si="12">N327+0.75*O327+0.5*P327+0.25*Q327</f>
        <v>2.5</v>
      </c>
      <c r="J327" s="182">
        <f>AVERAGE(I327:I329)</f>
        <v>2.3333333333333335</v>
      </c>
      <c r="K327" s="183">
        <f>_xlfn.STDEV.S(I327:I329)</f>
        <v>0.52041649986653371</v>
      </c>
      <c r="L327" s="183">
        <f>100*K327/J327</f>
        <v>22.303564279994298</v>
      </c>
      <c r="M327" s="18">
        <f t="shared" si="11"/>
        <v>3</v>
      </c>
      <c r="N327" s="18">
        <v>1</v>
      </c>
      <c r="O327" s="18">
        <v>2</v>
      </c>
      <c r="P327" s="18">
        <v>0</v>
      </c>
      <c r="Q327" s="18">
        <v>0</v>
      </c>
      <c r="R327" s="18">
        <v>0</v>
      </c>
      <c r="S327" s="18">
        <v>1</v>
      </c>
      <c r="T327" s="184">
        <f>AVERAGE(S327:S329)</f>
        <v>1</v>
      </c>
      <c r="U327" s="18" t="s">
        <v>76</v>
      </c>
      <c r="V327" s="18">
        <v>11</v>
      </c>
      <c r="W327" s="184">
        <f>AVERAGE(V327:V329)</f>
        <v>11.333333333333334</v>
      </c>
    </row>
    <row r="328" spans="1:23" ht="21" x14ac:dyDescent="0.35">
      <c r="A328" s="17" t="s">
        <v>651</v>
      </c>
      <c r="B328" s="17" t="s">
        <v>652</v>
      </c>
      <c r="C328" s="18" t="s">
        <v>34</v>
      </c>
      <c r="D328" s="18" t="s">
        <v>35</v>
      </c>
      <c r="E328" s="19" t="s">
        <v>653</v>
      </c>
      <c r="F328" s="18" t="s">
        <v>40</v>
      </c>
      <c r="G328" s="20">
        <v>43875</v>
      </c>
      <c r="H328" s="28" t="s">
        <v>655</v>
      </c>
      <c r="I328" s="21">
        <f t="shared" si="12"/>
        <v>2.75</v>
      </c>
      <c r="J328" s="182"/>
      <c r="K328" s="183"/>
      <c r="L328" s="183"/>
      <c r="M328" s="18">
        <f t="shared" si="11"/>
        <v>4</v>
      </c>
      <c r="N328" s="18">
        <v>1</v>
      </c>
      <c r="O328" s="18">
        <v>2</v>
      </c>
      <c r="P328" s="18">
        <v>0</v>
      </c>
      <c r="Q328" s="18">
        <v>1</v>
      </c>
      <c r="R328" s="18">
        <v>0</v>
      </c>
      <c r="S328" s="18">
        <v>1</v>
      </c>
      <c r="T328" s="184"/>
      <c r="U328" s="18" t="s">
        <v>76</v>
      </c>
      <c r="V328" s="18">
        <v>13</v>
      </c>
      <c r="W328" s="184"/>
    </row>
    <row r="329" spans="1:23" ht="21" x14ac:dyDescent="0.35">
      <c r="A329" s="17" t="s">
        <v>651</v>
      </c>
      <c r="B329" s="17" t="s">
        <v>652</v>
      </c>
      <c r="C329" s="18" t="s">
        <v>34</v>
      </c>
      <c r="D329" s="18" t="s">
        <v>35</v>
      </c>
      <c r="E329" s="19" t="s">
        <v>653</v>
      </c>
      <c r="F329" s="18" t="s">
        <v>48</v>
      </c>
      <c r="G329" s="20">
        <v>44928</v>
      </c>
      <c r="H329" s="28" t="s">
        <v>656</v>
      </c>
      <c r="I329" s="21">
        <f t="shared" si="12"/>
        <v>1.75</v>
      </c>
      <c r="J329" s="182"/>
      <c r="K329" s="183"/>
      <c r="L329" s="183"/>
      <c r="M329" s="18">
        <f t="shared" si="11"/>
        <v>2</v>
      </c>
      <c r="N329" s="18">
        <v>1</v>
      </c>
      <c r="O329" s="18">
        <v>1</v>
      </c>
      <c r="P329" s="18">
        <v>0</v>
      </c>
      <c r="Q329" s="18">
        <v>0</v>
      </c>
      <c r="R329" s="18">
        <v>0</v>
      </c>
      <c r="S329" s="18">
        <v>1</v>
      </c>
      <c r="T329" s="184"/>
      <c r="U329" s="18" t="s">
        <v>76</v>
      </c>
      <c r="V329" s="18">
        <v>10</v>
      </c>
      <c r="W329" s="184"/>
    </row>
    <row r="330" spans="1:23" ht="21" x14ac:dyDescent="0.35">
      <c r="A330" s="17" t="s">
        <v>657</v>
      </c>
      <c r="B330" s="17" t="s">
        <v>658</v>
      </c>
      <c r="C330" s="18" t="s">
        <v>34</v>
      </c>
      <c r="D330" s="18" t="s">
        <v>35</v>
      </c>
      <c r="E330" s="19" t="s">
        <v>659</v>
      </c>
      <c r="F330" s="18" t="s">
        <v>37</v>
      </c>
      <c r="G330" s="20">
        <v>44764</v>
      </c>
      <c r="H330" s="28" t="s">
        <v>660</v>
      </c>
      <c r="I330" s="21">
        <f t="shared" si="12"/>
        <v>2.5</v>
      </c>
      <c r="J330" s="182">
        <f>AVERAGE(I330:I332)</f>
        <v>2</v>
      </c>
      <c r="K330" s="183">
        <f>_xlfn.STDEV.S(I330:I332)</f>
        <v>1.8027756377319946</v>
      </c>
      <c r="L330" s="183">
        <f>100*K330/J330</f>
        <v>90.13878188659973</v>
      </c>
      <c r="M330" s="18">
        <f t="shared" si="11"/>
        <v>3</v>
      </c>
      <c r="N330" s="18">
        <v>1</v>
      </c>
      <c r="O330" s="18">
        <v>2</v>
      </c>
      <c r="P330" s="18">
        <v>0</v>
      </c>
      <c r="Q330" s="18">
        <v>0</v>
      </c>
      <c r="R330" s="18">
        <v>0</v>
      </c>
      <c r="S330" s="18">
        <v>1</v>
      </c>
      <c r="T330" s="184">
        <f>AVERAGE(S330:S332)</f>
        <v>0.66666666666666663</v>
      </c>
      <c r="U330" s="18" t="s">
        <v>39</v>
      </c>
      <c r="V330" s="18">
        <v>7</v>
      </c>
      <c r="W330" s="184">
        <f>AVERAGE(V330:V332)</f>
        <v>4.666666666666667</v>
      </c>
    </row>
    <row r="331" spans="1:23" ht="21" x14ac:dyDescent="0.35">
      <c r="A331" s="17" t="s">
        <v>657</v>
      </c>
      <c r="B331" s="17" t="s">
        <v>658</v>
      </c>
      <c r="C331" s="18" t="s">
        <v>34</v>
      </c>
      <c r="D331" s="18" t="s">
        <v>35</v>
      </c>
      <c r="E331" s="19" t="s">
        <v>659</v>
      </c>
      <c r="F331" s="18" t="s">
        <v>40</v>
      </c>
      <c r="G331" s="20">
        <v>43875</v>
      </c>
      <c r="H331" s="28" t="s">
        <v>661</v>
      </c>
      <c r="I331" s="21">
        <f t="shared" si="12"/>
        <v>3.5</v>
      </c>
      <c r="J331" s="182"/>
      <c r="K331" s="183"/>
      <c r="L331" s="183"/>
      <c r="M331" s="18">
        <f t="shared" si="11"/>
        <v>4</v>
      </c>
      <c r="N331" s="18">
        <v>2</v>
      </c>
      <c r="O331" s="18">
        <v>2</v>
      </c>
      <c r="P331" s="18">
        <v>0</v>
      </c>
      <c r="Q331" s="18">
        <v>0</v>
      </c>
      <c r="R331" s="18">
        <v>0</v>
      </c>
      <c r="S331" s="18">
        <v>1</v>
      </c>
      <c r="T331" s="184"/>
      <c r="U331" s="18" t="s">
        <v>39</v>
      </c>
      <c r="V331" s="18">
        <v>7</v>
      </c>
      <c r="W331" s="184"/>
    </row>
    <row r="332" spans="1:23" ht="21" x14ac:dyDescent="0.35">
      <c r="A332" s="17" t="s">
        <v>657</v>
      </c>
      <c r="B332" s="17" t="s">
        <v>658</v>
      </c>
      <c r="C332" s="18" t="s">
        <v>34</v>
      </c>
      <c r="D332" s="18" t="s">
        <v>35</v>
      </c>
      <c r="E332" s="19" t="s">
        <v>659</v>
      </c>
      <c r="F332" s="18" t="s">
        <v>48</v>
      </c>
      <c r="G332" s="20">
        <v>44928</v>
      </c>
      <c r="H332" s="28" t="s">
        <v>662</v>
      </c>
      <c r="I332" s="21">
        <f t="shared" si="12"/>
        <v>0</v>
      </c>
      <c r="J332" s="182"/>
      <c r="K332" s="183"/>
      <c r="L332" s="183"/>
      <c r="M332" s="18">
        <f t="shared" si="11"/>
        <v>0</v>
      </c>
      <c r="N332" s="18">
        <v>0</v>
      </c>
      <c r="O332" s="18">
        <v>0</v>
      </c>
      <c r="P332" s="18">
        <v>0</v>
      </c>
      <c r="Q332" s="18">
        <v>0</v>
      </c>
      <c r="R332" s="18">
        <v>0</v>
      </c>
      <c r="S332" s="18">
        <v>0</v>
      </c>
      <c r="T332" s="184"/>
      <c r="U332" s="18" t="s">
        <v>56</v>
      </c>
      <c r="V332" s="18">
        <v>0</v>
      </c>
      <c r="W332" s="184"/>
    </row>
    <row r="333" spans="1:23" ht="21" x14ac:dyDescent="0.35">
      <c r="A333" s="17" t="s">
        <v>663</v>
      </c>
      <c r="B333" s="17" t="s">
        <v>664</v>
      </c>
      <c r="C333" s="18" t="s">
        <v>34</v>
      </c>
      <c r="D333" s="18" t="s">
        <v>35</v>
      </c>
      <c r="E333" s="19" t="s">
        <v>665</v>
      </c>
      <c r="F333" s="18" t="s">
        <v>37</v>
      </c>
      <c r="G333" s="20">
        <v>44632</v>
      </c>
      <c r="H333" s="28" t="s">
        <v>666</v>
      </c>
      <c r="I333" s="21">
        <f t="shared" si="12"/>
        <v>2.75</v>
      </c>
      <c r="J333" s="182">
        <f>AVERAGE(I333:I335)</f>
        <v>1.75</v>
      </c>
      <c r="K333" s="183">
        <f>_xlfn.STDEV.S(I333:I335)</f>
        <v>1</v>
      </c>
      <c r="L333" s="183">
        <f>100*K333/J333</f>
        <v>57.142857142857146</v>
      </c>
      <c r="M333" s="18">
        <f t="shared" si="11"/>
        <v>3</v>
      </c>
      <c r="N333" s="18">
        <v>2</v>
      </c>
      <c r="O333" s="18">
        <v>1</v>
      </c>
      <c r="P333" s="18">
        <v>0</v>
      </c>
      <c r="Q333" s="18">
        <v>0</v>
      </c>
      <c r="R333" s="18">
        <v>0</v>
      </c>
      <c r="S333" s="18">
        <v>2</v>
      </c>
      <c r="T333" s="184">
        <f>AVERAGE(S333:S335)</f>
        <v>2</v>
      </c>
      <c r="U333" s="18" t="s">
        <v>39</v>
      </c>
      <c r="V333" s="18">
        <v>13</v>
      </c>
      <c r="W333" s="184">
        <f>AVERAGE(V333:V335)</f>
        <v>14.666666666666666</v>
      </c>
    </row>
    <row r="334" spans="1:23" ht="21" x14ac:dyDescent="0.35">
      <c r="A334" s="17" t="s">
        <v>663</v>
      </c>
      <c r="B334" s="17" t="s">
        <v>664</v>
      </c>
      <c r="C334" s="18" t="s">
        <v>34</v>
      </c>
      <c r="D334" s="18" t="s">
        <v>35</v>
      </c>
      <c r="E334" s="19" t="s">
        <v>665</v>
      </c>
      <c r="F334" s="18" t="s">
        <v>40</v>
      </c>
      <c r="G334" s="20">
        <v>43875</v>
      </c>
      <c r="H334" s="28" t="s">
        <v>667</v>
      </c>
      <c r="I334" s="21">
        <f t="shared" si="12"/>
        <v>0.75</v>
      </c>
      <c r="J334" s="182"/>
      <c r="K334" s="183"/>
      <c r="L334" s="183"/>
      <c r="M334" s="18">
        <f t="shared" si="11"/>
        <v>1</v>
      </c>
      <c r="N334" s="18">
        <v>0</v>
      </c>
      <c r="O334" s="18">
        <v>1</v>
      </c>
      <c r="P334" s="18">
        <v>0</v>
      </c>
      <c r="Q334" s="18">
        <v>0</v>
      </c>
      <c r="R334" s="18">
        <v>0</v>
      </c>
      <c r="S334" s="18">
        <v>2</v>
      </c>
      <c r="T334" s="184"/>
      <c r="U334" s="18" t="s">
        <v>39</v>
      </c>
      <c r="V334" s="18">
        <v>18</v>
      </c>
      <c r="W334" s="184"/>
    </row>
    <row r="335" spans="1:23" ht="21" x14ac:dyDescent="0.35">
      <c r="A335" s="17" t="s">
        <v>663</v>
      </c>
      <c r="B335" s="17" t="s">
        <v>664</v>
      </c>
      <c r="C335" s="18" t="s">
        <v>34</v>
      </c>
      <c r="D335" s="18" t="s">
        <v>35</v>
      </c>
      <c r="E335" s="19" t="s">
        <v>665</v>
      </c>
      <c r="F335" s="18" t="s">
        <v>48</v>
      </c>
      <c r="G335" s="20">
        <v>44928</v>
      </c>
      <c r="H335" s="28" t="s">
        <v>668</v>
      </c>
      <c r="I335" s="21">
        <f t="shared" si="12"/>
        <v>1.75</v>
      </c>
      <c r="J335" s="182"/>
      <c r="K335" s="183"/>
      <c r="L335" s="183"/>
      <c r="M335" s="18">
        <f t="shared" si="11"/>
        <v>2</v>
      </c>
      <c r="N335" s="18">
        <v>1</v>
      </c>
      <c r="O335" s="18">
        <v>1</v>
      </c>
      <c r="P335" s="18">
        <v>0</v>
      </c>
      <c r="Q335" s="18">
        <v>0</v>
      </c>
      <c r="R335" s="18">
        <v>0</v>
      </c>
      <c r="S335" s="18">
        <v>2</v>
      </c>
      <c r="T335" s="184"/>
      <c r="U335" s="18" t="s">
        <v>39</v>
      </c>
      <c r="V335" s="18">
        <v>13</v>
      </c>
      <c r="W335" s="184"/>
    </row>
    <row r="336" spans="1:23" ht="21" x14ac:dyDescent="0.35">
      <c r="A336" s="17" t="s">
        <v>669</v>
      </c>
      <c r="B336" s="17" t="s">
        <v>670</v>
      </c>
      <c r="C336" s="18" t="s">
        <v>34</v>
      </c>
      <c r="D336" s="18" t="s">
        <v>35</v>
      </c>
      <c r="E336" s="19" t="s">
        <v>671</v>
      </c>
      <c r="F336" s="24" t="s">
        <v>37</v>
      </c>
      <c r="G336" s="20">
        <v>44458</v>
      </c>
      <c r="H336" s="28" t="s">
        <v>672</v>
      </c>
      <c r="I336" s="21">
        <f t="shared" si="12"/>
        <v>6</v>
      </c>
      <c r="J336" s="182">
        <f>AVERAGE(I336:I338)</f>
        <v>6.25</v>
      </c>
      <c r="K336" s="183">
        <f>_xlfn.STDEV.S(I336:I338)</f>
        <v>1.14564392373896</v>
      </c>
      <c r="L336" s="183">
        <f>100*K336/J336</f>
        <v>18.330302779823359</v>
      </c>
      <c r="M336" s="18">
        <f t="shared" si="11"/>
        <v>8</v>
      </c>
      <c r="N336" s="18">
        <v>1</v>
      </c>
      <c r="O336" s="18">
        <v>6</v>
      </c>
      <c r="P336" s="18">
        <v>1</v>
      </c>
      <c r="Q336" s="18">
        <v>0</v>
      </c>
      <c r="R336" s="18">
        <v>0</v>
      </c>
      <c r="S336" s="18">
        <v>4</v>
      </c>
      <c r="T336" s="184">
        <f>AVERAGE(S336:S338)</f>
        <v>3.6666666666666665</v>
      </c>
      <c r="U336" s="18" t="s">
        <v>39</v>
      </c>
      <c r="V336" s="18">
        <v>26</v>
      </c>
      <c r="W336" s="184">
        <f>AVERAGE(V336:V338)</f>
        <v>20.666666666666668</v>
      </c>
    </row>
    <row r="337" spans="1:23" ht="21" x14ac:dyDescent="0.35">
      <c r="A337" s="17" t="s">
        <v>669</v>
      </c>
      <c r="B337" s="17" t="s">
        <v>670</v>
      </c>
      <c r="C337" s="18" t="s">
        <v>34</v>
      </c>
      <c r="D337" s="18" t="s">
        <v>35</v>
      </c>
      <c r="E337" s="19" t="s">
        <v>671</v>
      </c>
      <c r="F337" s="18" t="s">
        <v>40</v>
      </c>
      <c r="G337" s="20">
        <v>43875</v>
      </c>
      <c r="H337" s="28" t="s">
        <v>673</v>
      </c>
      <c r="I337" s="21">
        <f t="shared" si="12"/>
        <v>7.5</v>
      </c>
      <c r="J337" s="182"/>
      <c r="K337" s="183"/>
      <c r="L337" s="183"/>
      <c r="M337" s="18">
        <f t="shared" si="11"/>
        <v>9</v>
      </c>
      <c r="N337" s="18">
        <v>4</v>
      </c>
      <c r="O337" s="18">
        <v>4</v>
      </c>
      <c r="P337" s="18">
        <v>1</v>
      </c>
      <c r="Q337" s="18">
        <v>0</v>
      </c>
      <c r="R337" s="18">
        <v>0</v>
      </c>
      <c r="S337" s="18">
        <v>3</v>
      </c>
      <c r="T337" s="184"/>
      <c r="U337" s="18" t="s">
        <v>39</v>
      </c>
      <c r="V337" s="18">
        <v>28</v>
      </c>
      <c r="W337" s="184"/>
    </row>
    <row r="338" spans="1:23" ht="21" x14ac:dyDescent="0.35">
      <c r="A338" s="17" t="s">
        <v>669</v>
      </c>
      <c r="B338" s="17" t="s">
        <v>670</v>
      </c>
      <c r="C338" s="18" t="s">
        <v>34</v>
      </c>
      <c r="D338" s="18" t="s">
        <v>35</v>
      </c>
      <c r="E338" s="19" t="s">
        <v>671</v>
      </c>
      <c r="F338" s="18" t="s">
        <v>77</v>
      </c>
      <c r="G338" s="20">
        <v>44018</v>
      </c>
      <c r="H338" s="28" t="s">
        <v>674</v>
      </c>
      <c r="I338" s="21">
        <f t="shared" si="12"/>
        <v>5.25</v>
      </c>
      <c r="J338" s="182"/>
      <c r="K338" s="183"/>
      <c r="L338" s="183"/>
      <c r="M338" s="18">
        <f t="shared" si="11"/>
        <v>7</v>
      </c>
      <c r="N338" s="18">
        <v>1</v>
      </c>
      <c r="O338" s="18">
        <v>5</v>
      </c>
      <c r="P338" s="18">
        <v>1</v>
      </c>
      <c r="Q338" s="18">
        <v>0</v>
      </c>
      <c r="R338" s="18">
        <v>0</v>
      </c>
      <c r="S338" s="18">
        <v>4</v>
      </c>
      <c r="T338" s="184"/>
      <c r="U338" s="18" t="s">
        <v>39</v>
      </c>
      <c r="V338" s="18">
        <v>8</v>
      </c>
      <c r="W338" s="184"/>
    </row>
    <row r="339" spans="1:23" ht="21" x14ac:dyDescent="0.35">
      <c r="A339" s="17" t="s">
        <v>675</v>
      </c>
      <c r="B339" s="17" t="s">
        <v>676</v>
      </c>
      <c r="C339" s="18" t="s">
        <v>34</v>
      </c>
      <c r="D339" s="18" t="s">
        <v>61</v>
      </c>
      <c r="E339" s="19" t="s">
        <v>677</v>
      </c>
      <c r="F339" s="18" t="s">
        <v>37</v>
      </c>
      <c r="G339" s="20">
        <v>44497</v>
      </c>
      <c r="H339" s="28" t="s">
        <v>678</v>
      </c>
      <c r="I339" s="21">
        <f t="shared" si="12"/>
        <v>0.75</v>
      </c>
      <c r="J339" s="182">
        <f>AVERAGE(I339:I341)</f>
        <v>1.4166666666666667</v>
      </c>
      <c r="K339" s="183">
        <f>_xlfn.STDEV.S(I339:I341)</f>
        <v>1.6072751268321592</v>
      </c>
      <c r="L339" s="183">
        <f>100*K339/J339</f>
        <v>113.45471483521125</v>
      </c>
      <c r="M339" s="18">
        <f t="shared" si="11"/>
        <v>1</v>
      </c>
      <c r="N339" s="18">
        <v>0</v>
      </c>
      <c r="O339" s="18">
        <v>1</v>
      </c>
      <c r="P339" s="18">
        <v>0</v>
      </c>
      <c r="Q339" s="18">
        <v>0</v>
      </c>
      <c r="R339" s="18">
        <v>0</v>
      </c>
      <c r="S339" s="18">
        <v>1</v>
      </c>
      <c r="T339" s="184">
        <f>AVERAGE(S339:S341)</f>
        <v>1</v>
      </c>
      <c r="U339" s="18" t="s">
        <v>39</v>
      </c>
      <c r="V339" s="18">
        <v>5</v>
      </c>
      <c r="W339" s="184">
        <f>AVERAGE(V339:V341)</f>
        <v>8.6666666666666661</v>
      </c>
    </row>
    <row r="340" spans="1:23" ht="21" x14ac:dyDescent="0.35">
      <c r="A340" s="17" t="s">
        <v>675</v>
      </c>
      <c r="B340" s="17" t="s">
        <v>676</v>
      </c>
      <c r="C340" s="18" t="s">
        <v>34</v>
      </c>
      <c r="D340" s="18" t="s">
        <v>61</v>
      </c>
      <c r="E340" s="19" t="s">
        <v>677</v>
      </c>
      <c r="F340" s="18" t="s">
        <v>40</v>
      </c>
      <c r="G340" s="20">
        <v>43875</v>
      </c>
      <c r="H340" s="28" t="s">
        <v>679</v>
      </c>
      <c r="I340" s="21">
        <f t="shared" si="12"/>
        <v>3.25</v>
      </c>
      <c r="J340" s="182"/>
      <c r="K340" s="183"/>
      <c r="L340" s="183"/>
      <c r="M340" s="18">
        <f t="shared" si="11"/>
        <v>5</v>
      </c>
      <c r="N340" s="18">
        <v>1</v>
      </c>
      <c r="O340" s="18">
        <v>2</v>
      </c>
      <c r="P340" s="18">
        <v>1</v>
      </c>
      <c r="Q340" s="18">
        <v>1</v>
      </c>
      <c r="R340" s="18">
        <v>0</v>
      </c>
      <c r="S340" s="18">
        <v>1</v>
      </c>
      <c r="T340" s="184"/>
      <c r="U340" s="18" t="s">
        <v>76</v>
      </c>
      <c r="V340" s="18">
        <v>17</v>
      </c>
      <c r="W340" s="184"/>
    </row>
    <row r="341" spans="1:23" ht="21" x14ac:dyDescent="0.35">
      <c r="A341" s="17" t="s">
        <v>675</v>
      </c>
      <c r="B341" s="17" t="s">
        <v>676</v>
      </c>
      <c r="C341" s="18" t="s">
        <v>34</v>
      </c>
      <c r="D341" s="18" t="s">
        <v>61</v>
      </c>
      <c r="E341" s="19" t="s">
        <v>677</v>
      </c>
      <c r="F341" s="18" t="s">
        <v>48</v>
      </c>
      <c r="G341" s="20">
        <v>44928</v>
      </c>
      <c r="H341" s="28" t="s">
        <v>680</v>
      </c>
      <c r="I341" s="21">
        <f t="shared" si="12"/>
        <v>0.25</v>
      </c>
      <c r="J341" s="182"/>
      <c r="K341" s="183"/>
      <c r="L341" s="183"/>
      <c r="M341" s="18">
        <f t="shared" si="11"/>
        <v>1</v>
      </c>
      <c r="N341" s="18">
        <v>0</v>
      </c>
      <c r="O341" s="18">
        <v>0</v>
      </c>
      <c r="P341" s="18">
        <v>0</v>
      </c>
      <c r="Q341" s="18">
        <v>1</v>
      </c>
      <c r="R341" s="18">
        <v>0</v>
      </c>
      <c r="S341" s="18">
        <v>1</v>
      </c>
      <c r="T341" s="184"/>
      <c r="U341" s="18" t="s">
        <v>76</v>
      </c>
      <c r="V341" s="18">
        <v>4</v>
      </c>
      <c r="W341" s="184"/>
    </row>
    <row r="342" spans="1:23" ht="21" x14ac:dyDescent="0.35">
      <c r="A342" s="17" t="s">
        <v>681</v>
      </c>
      <c r="B342" s="17" t="s">
        <v>682</v>
      </c>
      <c r="C342" s="18" t="s">
        <v>34</v>
      </c>
      <c r="D342" s="18" t="s">
        <v>61</v>
      </c>
      <c r="E342" s="19" t="s">
        <v>683</v>
      </c>
      <c r="F342" s="18" t="s">
        <v>37</v>
      </c>
      <c r="G342" s="20">
        <v>44354</v>
      </c>
      <c r="H342" s="18" t="s">
        <v>684</v>
      </c>
      <c r="I342" s="21">
        <f t="shared" si="12"/>
        <v>0</v>
      </c>
      <c r="J342" s="182">
        <f>AVERAGE(I342:I344)</f>
        <v>1.75</v>
      </c>
      <c r="K342" s="183">
        <f>_xlfn.STDEV.S(I342:I344)</f>
        <v>1.5612494995995996</v>
      </c>
      <c r="L342" s="183">
        <f>100*K342/J342</f>
        <v>89.21425711997712</v>
      </c>
      <c r="M342" s="18">
        <f t="shared" si="11"/>
        <v>0</v>
      </c>
      <c r="N342" s="18">
        <v>0</v>
      </c>
      <c r="O342" s="18">
        <v>0</v>
      </c>
      <c r="P342" s="18">
        <v>0</v>
      </c>
      <c r="Q342" s="18">
        <v>0</v>
      </c>
      <c r="R342" s="18">
        <v>0</v>
      </c>
      <c r="S342" s="18">
        <v>0</v>
      </c>
      <c r="T342" s="184">
        <f>AVERAGE(S342:S344)</f>
        <v>0.66666666666666663</v>
      </c>
      <c r="U342" s="18" t="s">
        <v>56</v>
      </c>
      <c r="V342" s="18">
        <v>0</v>
      </c>
      <c r="W342" s="184">
        <f>AVERAGE(V342:V344)</f>
        <v>9.6666666666666661</v>
      </c>
    </row>
    <row r="343" spans="1:23" ht="21" x14ac:dyDescent="0.35">
      <c r="A343" s="17" t="s">
        <v>681</v>
      </c>
      <c r="B343" s="17" t="s">
        <v>682</v>
      </c>
      <c r="C343" s="18" t="s">
        <v>34</v>
      </c>
      <c r="D343" s="18" t="s">
        <v>61</v>
      </c>
      <c r="E343" s="19" t="s">
        <v>683</v>
      </c>
      <c r="F343" s="18" t="s">
        <v>40</v>
      </c>
      <c r="G343" s="20">
        <v>43875</v>
      </c>
      <c r="H343" s="18" t="s">
        <v>685</v>
      </c>
      <c r="I343" s="21">
        <f t="shared" si="12"/>
        <v>3</v>
      </c>
      <c r="J343" s="182"/>
      <c r="K343" s="183"/>
      <c r="L343" s="183"/>
      <c r="M343" s="18">
        <f t="shared" si="11"/>
        <v>4</v>
      </c>
      <c r="N343" s="18">
        <v>1</v>
      </c>
      <c r="O343" s="18">
        <v>2</v>
      </c>
      <c r="P343" s="18">
        <v>1</v>
      </c>
      <c r="Q343" s="18">
        <v>0</v>
      </c>
      <c r="R343" s="18">
        <v>0</v>
      </c>
      <c r="S343" s="18">
        <v>1</v>
      </c>
      <c r="T343" s="184"/>
      <c r="U343" s="18" t="s">
        <v>76</v>
      </c>
      <c r="V343" s="18">
        <v>14</v>
      </c>
      <c r="W343" s="184"/>
    </row>
    <row r="344" spans="1:23" ht="21" x14ac:dyDescent="0.35">
      <c r="A344" s="17" t="s">
        <v>681</v>
      </c>
      <c r="B344" s="17" t="s">
        <v>682</v>
      </c>
      <c r="C344" s="18" t="s">
        <v>34</v>
      </c>
      <c r="D344" s="18" t="s">
        <v>61</v>
      </c>
      <c r="E344" s="19" t="s">
        <v>683</v>
      </c>
      <c r="F344" s="18" t="s">
        <v>48</v>
      </c>
      <c r="G344" s="20">
        <v>44928</v>
      </c>
      <c r="H344" s="18" t="s">
        <v>686</v>
      </c>
      <c r="I344" s="21">
        <f t="shared" si="12"/>
        <v>2.25</v>
      </c>
      <c r="J344" s="182"/>
      <c r="K344" s="183"/>
      <c r="L344" s="183"/>
      <c r="M344" s="18">
        <f t="shared" si="11"/>
        <v>4</v>
      </c>
      <c r="N344" s="18">
        <v>0</v>
      </c>
      <c r="O344" s="18">
        <v>2</v>
      </c>
      <c r="P344" s="18">
        <v>1</v>
      </c>
      <c r="Q344" s="18">
        <v>1</v>
      </c>
      <c r="R344" s="18">
        <v>0</v>
      </c>
      <c r="S344" s="18">
        <v>1</v>
      </c>
      <c r="T344" s="184"/>
      <c r="U344" s="18" t="s">
        <v>76</v>
      </c>
      <c r="V344" s="18">
        <v>15</v>
      </c>
      <c r="W344" s="184"/>
    </row>
    <row r="345" spans="1:23" ht="21" x14ac:dyDescent="0.35">
      <c r="A345" s="17" t="s">
        <v>687</v>
      </c>
      <c r="B345" s="17" t="s">
        <v>688</v>
      </c>
      <c r="C345" s="18" t="s">
        <v>34</v>
      </c>
      <c r="D345" s="18" t="s">
        <v>35</v>
      </c>
      <c r="E345" s="19" t="s">
        <v>689</v>
      </c>
      <c r="F345" s="18" t="s">
        <v>37</v>
      </c>
      <c r="G345" s="20">
        <v>44569</v>
      </c>
      <c r="H345" s="28" t="s">
        <v>690</v>
      </c>
      <c r="I345" s="21">
        <f t="shared" si="12"/>
        <v>1.75</v>
      </c>
      <c r="J345" s="182">
        <f>AVERAGE(I345:I347)</f>
        <v>2.25</v>
      </c>
      <c r="K345" s="183">
        <f>_xlfn.STDEV.S(I345:I347)</f>
        <v>0.66143782776614768</v>
      </c>
      <c r="L345" s="183">
        <f>100*K345/J345</f>
        <v>29.397236789606566</v>
      </c>
      <c r="M345" s="18">
        <f t="shared" si="11"/>
        <v>3</v>
      </c>
      <c r="N345" s="18">
        <v>1</v>
      </c>
      <c r="O345" s="18">
        <v>0</v>
      </c>
      <c r="P345" s="18">
        <v>1</v>
      </c>
      <c r="Q345" s="18">
        <v>1</v>
      </c>
      <c r="R345" s="18">
        <v>0</v>
      </c>
      <c r="S345" s="18">
        <v>2</v>
      </c>
      <c r="T345" s="184">
        <f>AVERAGE(S345:S347)</f>
        <v>2.6666666666666665</v>
      </c>
      <c r="U345" s="18" t="s">
        <v>39</v>
      </c>
      <c r="V345" s="18">
        <v>8</v>
      </c>
      <c r="W345" s="184">
        <f>AVERAGE(V345:V347)</f>
        <v>13</v>
      </c>
    </row>
    <row r="346" spans="1:23" ht="21" x14ac:dyDescent="0.35">
      <c r="A346" s="17" t="s">
        <v>687</v>
      </c>
      <c r="B346" s="17" t="s">
        <v>688</v>
      </c>
      <c r="C346" s="18" t="s">
        <v>34</v>
      </c>
      <c r="D346" s="18" t="s">
        <v>35</v>
      </c>
      <c r="E346" s="19" t="s">
        <v>689</v>
      </c>
      <c r="F346" s="18" t="s">
        <v>40</v>
      </c>
      <c r="G346" s="20">
        <v>44858</v>
      </c>
      <c r="H346" s="28" t="s">
        <v>691</v>
      </c>
      <c r="I346" s="21">
        <f t="shared" si="12"/>
        <v>3</v>
      </c>
      <c r="J346" s="182"/>
      <c r="K346" s="183"/>
      <c r="L346" s="183"/>
      <c r="M346" s="18">
        <f t="shared" si="11"/>
        <v>4</v>
      </c>
      <c r="N346" s="18">
        <v>2</v>
      </c>
      <c r="O346" s="18">
        <v>1</v>
      </c>
      <c r="P346" s="18">
        <v>0</v>
      </c>
      <c r="Q346" s="18">
        <v>1</v>
      </c>
      <c r="R346" s="18">
        <v>0</v>
      </c>
      <c r="S346" s="18">
        <v>3</v>
      </c>
      <c r="T346" s="184"/>
      <c r="U346" s="18" t="s">
        <v>39</v>
      </c>
      <c r="V346" s="18">
        <v>18</v>
      </c>
      <c r="W346" s="184"/>
    </row>
    <row r="347" spans="1:23" ht="21" x14ac:dyDescent="0.35">
      <c r="A347" s="17" t="s">
        <v>687</v>
      </c>
      <c r="B347" s="17" t="s">
        <v>688</v>
      </c>
      <c r="C347" s="18" t="s">
        <v>34</v>
      </c>
      <c r="D347" s="18" t="s">
        <v>35</v>
      </c>
      <c r="E347" s="19" t="s">
        <v>689</v>
      </c>
      <c r="F347" s="18" t="s">
        <v>57</v>
      </c>
      <c r="G347" s="20">
        <v>44186</v>
      </c>
      <c r="H347" s="28" t="s">
        <v>692</v>
      </c>
      <c r="I347" s="21">
        <f t="shared" si="12"/>
        <v>2</v>
      </c>
      <c r="J347" s="182"/>
      <c r="K347" s="183"/>
      <c r="L347" s="183"/>
      <c r="M347" s="18">
        <f t="shared" si="11"/>
        <v>3</v>
      </c>
      <c r="N347" s="18">
        <v>1</v>
      </c>
      <c r="O347" s="18">
        <v>1</v>
      </c>
      <c r="P347" s="18">
        <v>0</v>
      </c>
      <c r="Q347" s="18">
        <v>1</v>
      </c>
      <c r="R347" s="18">
        <v>0</v>
      </c>
      <c r="S347" s="18">
        <v>3</v>
      </c>
      <c r="T347" s="184"/>
      <c r="U347" s="18" t="s">
        <v>39</v>
      </c>
      <c r="W347" s="184"/>
    </row>
    <row r="348" spans="1:23" ht="21" x14ac:dyDescent="0.35">
      <c r="A348" s="17" t="s">
        <v>693</v>
      </c>
      <c r="B348" s="17" t="s">
        <v>694</v>
      </c>
      <c r="C348" s="18" t="s">
        <v>34</v>
      </c>
      <c r="D348" s="18" t="s">
        <v>61</v>
      </c>
      <c r="E348" s="19" t="s">
        <v>695</v>
      </c>
      <c r="F348" s="18" t="s">
        <v>48</v>
      </c>
      <c r="G348" s="20">
        <v>44225</v>
      </c>
      <c r="H348" s="28" t="s">
        <v>696</v>
      </c>
      <c r="I348" s="21">
        <f t="shared" si="12"/>
        <v>0</v>
      </c>
      <c r="J348" s="182">
        <f>AVERAGE(I348:I350)</f>
        <v>0.16666666666666666</v>
      </c>
      <c r="K348" s="183">
        <f>_xlfn.STDEV.S(I348:I350)</f>
        <v>0.14433756729740646</v>
      </c>
      <c r="L348" s="183">
        <f>100*K348/J348</f>
        <v>86.602540378443877</v>
      </c>
      <c r="M348" s="18">
        <f t="shared" si="11"/>
        <v>0</v>
      </c>
      <c r="N348" s="18">
        <v>0</v>
      </c>
      <c r="O348" s="18">
        <v>0</v>
      </c>
      <c r="P348" s="18">
        <v>0</v>
      </c>
      <c r="Q348" s="18">
        <v>0</v>
      </c>
      <c r="R348" s="18">
        <v>0</v>
      </c>
      <c r="S348" s="18">
        <v>0</v>
      </c>
      <c r="T348" s="184">
        <f>AVERAGE(S348:S350)</f>
        <v>0.66666666666666663</v>
      </c>
      <c r="U348" s="18" t="s">
        <v>56</v>
      </c>
      <c r="V348" s="18">
        <v>0</v>
      </c>
      <c r="W348" s="184">
        <f>AVERAGE(V348:V350)</f>
        <v>3</v>
      </c>
    </row>
    <row r="349" spans="1:23" ht="21" x14ac:dyDescent="0.35">
      <c r="A349" s="17" t="s">
        <v>693</v>
      </c>
      <c r="B349" s="17" t="s">
        <v>694</v>
      </c>
      <c r="C349" s="18" t="s">
        <v>34</v>
      </c>
      <c r="D349" s="18" t="s">
        <v>61</v>
      </c>
      <c r="E349" s="19" t="s">
        <v>695</v>
      </c>
      <c r="F349" s="18" t="s">
        <v>37</v>
      </c>
      <c r="G349" s="20">
        <v>44269</v>
      </c>
      <c r="H349" s="28" t="s">
        <v>697</v>
      </c>
      <c r="I349" s="21">
        <f t="shared" si="12"/>
        <v>0.25</v>
      </c>
      <c r="J349" s="182"/>
      <c r="K349" s="183"/>
      <c r="L349" s="183"/>
      <c r="M349" s="18">
        <f t="shared" si="11"/>
        <v>1</v>
      </c>
      <c r="N349" s="18">
        <v>0</v>
      </c>
      <c r="O349" s="18">
        <v>0</v>
      </c>
      <c r="P349" s="18">
        <v>0</v>
      </c>
      <c r="Q349" s="18">
        <v>1</v>
      </c>
      <c r="R349" s="18">
        <v>0</v>
      </c>
      <c r="S349" s="18">
        <v>1</v>
      </c>
      <c r="T349" s="184"/>
      <c r="U349" s="18" t="s">
        <v>76</v>
      </c>
      <c r="V349" s="18">
        <v>4</v>
      </c>
      <c r="W349" s="184"/>
    </row>
    <row r="350" spans="1:23" ht="21" x14ac:dyDescent="0.35">
      <c r="A350" s="17" t="s">
        <v>693</v>
      </c>
      <c r="B350" s="17" t="s">
        <v>694</v>
      </c>
      <c r="C350" s="18" t="s">
        <v>34</v>
      </c>
      <c r="D350" s="18" t="s">
        <v>61</v>
      </c>
      <c r="E350" s="19" t="s">
        <v>695</v>
      </c>
      <c r="F350" s="18" t="s">
        <v>42</v>
      </c>
      <c r="G350" s="20">
        <v>43875</v>
      </c>
      <c r="H350" s="28" t="s">
        <v>698</v>
      </c>
      <c r="I350" s="21">
        <f t="shared" si="12"/>
        <v>0.25</v>
      </c>
      <c r="J350" s="182"/>
      <c r="K350" s="183"/>
      <c r="L350" s="183"/>
      <c r="M350" s="18">
        <f t="shared" si="11"/>
        <v>1</v>
      </c>
      <c r="N350" s="18">
        <v>0</v>
      </c>
      <c r="O350" s="18">
        <v>0</v>
      </c>
      <c r="P350" s="18">
        <v>0</v>
      </c>
      <c r="Q350" s="18">
        <v>1</v>
      </c>
      <c r="R350" s="18">
        <v>0</v>
      </c>
      <c r="S350" s="18">
        <v>1</v>
      </c>
      <c r="T350" s="184"/>
      <c r="U350" s="18" t="s">
        <v>76</v>
      </c>
      <c r="V350" s="18">
        <v>5</v>
      </c>
      <c r="W350" s="184"/>
    </row>
    <row r="351" spans="1:23" ht="21" x14ac:dyDescent="0.35">
      <c r="A351" s="17" t="s">
        <v>699</v>
      </c>
      <c r="B351" s="17" t="s">
        <v>700</v>
      </c>
      <c r="C351" s="18" t="s">
        <v>34</v>
      </c>
      <c r="D351" s="18" t="s">
        <v>35</v>
      </c>
      <c r="E351" s="19" t="s">
        <v>701</v>
      </c>
      <c r="F351" s="18" t="s">
        <v>37</v>
      </c>
      <c r="G351" s="20">
        <v>44433</v>
      </c>
      <c r="H351" s="28" t="s">
        <v>702</v>
      </c>
      <c r="I351" s="21">
        <f t="shared" si="12"/>
        <v>3.75</v>
      </c>
      <c r="J351" s="182">
        <f>AVERAGE(I351:I353)</f>
        <v>3.9166666666666665</v>
      </c>
      <c r="K351" s="183">
        <f>_xlfn.STDEV.S(I351:I353)</f>
        <v>1.2583057392117911</v>
      </c>
      <c r="L351" s="183">
        <f>100*K351/J351</f>
        <v>32.126955043705308</v>
      </c>
      <c r="M351" s="18">
        <f t="shared" si="11"/>
        <v>6</v>
      </c>
      <c r="N351" s="18">
        <v>2</v>
      </c>
      <c r="O351" s="18">
        <v>1</v>
      </c>
      <c r="P351" s="18">
        <v>1</v>
      </c>
      <c r="Q351" s="18">
        <v>2</v>
      </c>
      <c r="R351" s="18">
        <v>0</v>
      </c>
      <c r="S351" s="18">
        <v>3</v>
      </c>
      <c r="T351" s="184">
        <f>AVERAGE(S351:S353)</f>
        <v>3</v>
      </c>
      <c r="U351" s="18" t="s">
        <v>39</v>
      </c>
      <c r="V351" s="18">
        <v>22</v>
      </c>
      <c r="W351" s="184">
        <f>AVERAGE(V351:V353)</f>
        <v>17.666666666666668</v>
      </c>
    </row>
    <row r="352" spans="1:23" ht="21" x14ac:dyDescent="0.35">
      <c r="A352" s="17" t="s">
        <v>699</v>
      </c>
      <c r="B352" s="17" t="s">
        <v>700</v>
      </c>
      <c r="C352" s="18" t="s">
        <v>34</v>
      </c>
      <c r="D352" s="18" t="s">
        <v>35</v>
      </c>
      <c r="E352" s="19" t="s">
        <v>701</v>
      </c>
      <c r="F352" s="18" t="s">
        <v>77</v>
      </c>
      <c r="G352" s="20">
        <v>44144</v>
      </c>
      <c r="H352" s="28" t="s">
        <v>703</v>
      </c>
      <c r="I352" s="21">
        <f t="shared" si="12"/>
        <v>2.75</v>
      </c>
      <c r="J352" s="182"/>
      <c r="K352" s="183"/>
      <c r="L352" s="183"/>
      <c r="M352" s="18">
        <f t="shared" si="11"/>
        <v>5</v>
      </c>
      <c r="N352" s="18">
        <v>1</v>
      </c>
      <c r="O352" s="18">
        <v>1</v>
      </c>
      <c r="P352" s="18">
        <v>1</v>
      </c>
      <c r="Q352" s="18">
        <v>2</v>
      </c>
      <c r="R352" s="18">
        <v>0</v>
      </c>
      <c r="S352" s="18">
        <v>3</v>
      </c>
      <c r="T352" s="184"/>
      <c r="U352" s="18" t="s">
        <v>39</v>
      </c>
      <c r="V352" s="18">
        <v>6</v>
      </c>
      <c r="W352" s="184"/>
    </row>
    <row r="353" spans="1:23" ht="21" x14ac:dyDescent="0.35">
      <c r="A353" s="17" t="s">
        <v>699</v>
      </c>
      <c r="B353" s="17" t="s">
        <v>700</v>
      </c>
      <c r="C353" s="18" t="s">
        <v>34</v>
      </c>
      <c r="D353" s="18" t="s">
        <v>35</v>
      </c>
      <c r="E353" s="19" t="s">
        <v>701</v>
      </c>
      <c r="F353" s="18" t="s">
        <v>40</v>
      </c>
      <c r="G353" s="20">
        <v>43875</v>
      </c>
      <c r="H353" s="28" t="s">
        <v>704</v>
      </c>
      <c r="I353" s="21">
        <f t="shared" si="12"/>
        <v>5.25</v>
      </c>
      <c r="J353" s="182"/>
      <c r="K353" s="183"/>
      <c r="L353" s="183"/>
      <c r="M353" s="18">
        <f t="shared" si="11"/>
        <v>8</v>
      </c>
      <c r="N353" s="18">
        <v>3</v>
      </c>
      <c r="O353" s="18">
        <v>1</v>
      </c>
      <c r="P353" s="18">
        <v>2</v>
      </c>
      <c r="Q353" s="18">
        <v>2</v>
      </c>
      <c r="R353" s="18">
        <v>0</v>
      </c>
      <c r="S353" s="18">
        <v>3</v>
      </c>
      <c r="T353" s="184"/>
      <c r="U353" s="18" t="s">
        <v>39</v>
      </c>
      <c r="V353" s="18">
        <v>25</v>
      </c>
      <c r="W353" s="184"/>
    </row>
    <row r="354" spans="1:23" ht="21" x14ac:dyDescent="0.35">
      <c r="A354" s="17" t="s">
        <v>705</v>
      </c>
      <c r="B354" s="17" t="s">
        <v>706</v>
      </c>
      <c r="C354" s="18" t="s">
        <v>34</v>
      </c>
      <c r="D354" s="18" t="s">
        <v>35</v>
      </c>
      <c r="E354" s="19" t="s">
        <v>707</v>
      </c>
      <c r="F354" s="18" t="s">
        <v>48</v>
      </c>
      <c r="G354" s="20">
        <v>44814</v>
      </c>
      <c r="H354" s="28" t="s">
        <v>708</v>
      </c>
      <c r="I354" s="21">
        <f t="shared" si="12"/>
        <v>1.75</v>
      </c>
      <c r="J354" s="182">
        <f>AVERAGE(I354:I356)</f>
        <v>2.9166666666666665</v>
      </c>
      <c r="K354" s="183">
        <f>_xlfn.STDEV.S(I354:I356)</f>
        <v>1.2583057392117918</v>
      </c>
      <c r="L354" s="183">
        <f>100*K354/J354</f>
        <v>43.141911058690006</v>
      </c>
      <c r="M354" s="18">
        <f t="shared" si="11"/>
        <v>3</v>
      </c>
      <c r="N354" s="18">
        <v>1</v>
      </c>
      <c r="O354" s="18">
        <v>0</v>
      </c>
      <c r="P354" s="18">
        <v>1</v>
      </c>
      <c r="Q354" s="18">
        <v>1</v>
      </c>
      <c r="R354" s="18">
        <v>0</v>
      </c>
      <c r="S354" s="18">
        <v>3</v>
      </c>
      <c r="T354" s="184">
        <f>AVERAGE(S354:S356)</f>
        <v>3</v>
      </c>
      <c r="U354" s="18" t="s">
        <v>39</v>
      </c>
      <c r="V354" s="18">
        <v>18</v>
      </c>
      <c r="W354" s="184">
        <f>AVERAGE(V354:V356)</f>
        <v>20</v>
      </c>
    </row>
    <row r="355" spans="1:23" ht="21" x14ac:dyDescent="0.35">
      <c r="A355" s="17" t="s">
        <v>705</v>
      </c>
      <c r="B355" s="17" t="s">
        <v>706</v>
      </c>
      <c r="C355" s="18" t="s">
        <v>34</v>
      </c>
      <c r="D355" s="18" t="s">
        <v>35</v>
      </c>
      <c r="E355" s="19" t="s">
        <v>707</v>
      </c>
      <c r="F355" s="18" t="s">
        <v>37</v>
      </c>
      <c r="G355" s="20">
        <v>44348</v>
      </c>
      <c r="H355" s="28" t="s">
        <v>709</v>
      </c>
      <c r="I355" s="21">
        <f t="shared" si="12"/>
        <v>2.75</v>
      </c>
      <c r="J355" s="182"/>
      <c r="K355" s="183"/>
      <c r="L355" s="183"/>
      <c r="M355" s="18">
        <f t="shared" si="11"/>
        <v>4</v>
      </c>
      <c r="N355" s="18">
        <v>2</v>
      </c>
      <c r="O355" s="18">
        <v>0</v>
      </c>
      <c r="P355" s="18">
        <v>1</v>
      </c>
      <c r="Q355" s="18">
        <v>1</v>
      </c>
      <c r="R355" s="18">
        <v>0</v>
      </c>
      <c r="S355" s="18">
        <v>3</v>
      </c>
      <c r="T355" s="184"/>
      <c r="U355" s="18" t="s">
        <v>39</v>
      </c>
      <c r="V355" s="18">
        <v>19</v>
      </c>
      <c r="W355" s="184"/>
    </row>
    <row r="356" spans="1:23" ht="21" x14ac:dyDescent="0.35">
      <c r="A356" s="17" t="s">
        <v>705</v>
      </c>
      <c r="B356" s="17" t="s">
        <v>706</v>
      </c>
      <c r="C356" s="18" t="s">
        <v>34</v>
      </c>
      <c r="D356" s="18" t="s">
        <v>35</v>
      </c>
      <c r="E356" s="19" t="s">
        <v>707</v>
      </c>
      <c r="F356" s="18" t="s">
        <v>40</v>
      </c>
      <c r="G356" s="20">
        <v>43875</v>
      </c>
      <c r="H356" s="28" t="s">
        <v>710</v>
      </c>
      <c r="I356" s="21">
        <f t="shared" si="12"/>
        <v>4.25</v>
      </c>
      <c r="J356" s="182"/>
      <c r="K356" s="183"/>
      <c r="L356" s="183"/>
      <c r="M356" s="18">
        <f t="shared" si="11"/>
        <v>6</v>
      </c>
      <c r="N356" s="18">
        <v>3</v>
      </c>
      <c r="O356" s="18">
        <v>0</v>
      </c>
      <c r="P356" s="18">
        <v>2</v>
      </c>
      <c r="Q356" s="18">
        <v>1</v>
      </c>
      <c r="R356" s="18">
        <v>0</v>
      </c>
      <c r="S356" s="18">
        <v>3</v>
      </c>
      <c r="T356" s="184"/>
      <c r="U356" s="18" t="s">
        <v>39</v>
      </c>
      <c r="V356" s="18">
        <v>23</v>
      </c>
      <c r="W356" s="184"/>
    </row>
    <row r="357" spans="1:23" ht="21" x14ac:dyDescent="0.35">
      <c r="A357" s="17" t="s">
        <v>711</v>
      </c>
      <c r="B357" s="17" t="s">
        <v>712</v>
      </c>
      <c r="C357" s="18" t="s">
        <v>34</v>
      </c>
      <c r="D357" s="18" t="s">
        <v>61</v>
      </c>
      <c r="E357" s="19" t="s">
        <v>713</v>
      </c>
      <c r="F357" s="18" t="s">
        <v>37</v>
      </c>
      <c r="G357" s="20">
        <v>44810</v>
      </c>
      <c r="H357" s="28" t="s">
        <v>714</v>
      </c>
      <c r="I357" s="21">
        <f t="shared" si="12"/>
        <v>3.75</v>
      </c>
      <c r="J357" s="182">
        <f>AVERAGE(I357:I359)</f>
        <v>3</v>
      </c>
      <c r="K357" s="183">
        <f>_xlfn.STDEV.S(I357:I359)</f>
        <v>0.90138781886599728</v>
      </c>
      <c r="L357" s="183">
        <f>100*K357/J357</f>
        <v>30.046260628866577</v>
      </c>
      <c r="M357" s="18">
        <f t="shared" si="11"/>
        <v>5</v>
      </c>
      <c r="N357" s="18">
        <v>2</v>
      </c>
      <c r="O357" s="18">
        <v>2</v>
      </c>
      <c r="P357" s="18">
        <v>0</v>
      </c>
      <c r="Q357" s="18">
        <v>1</v>
      </c>
      <c r="R357" s="18">
        <v>0</v>
      </c>
      <c r="S357" s="18">
        <v>4</v>
      </c>
      <c r="T357" s="184">
        <f>AVERAGE(S357:S359)</f>
        <v>3.3333333333333335</v>
      </c>
      <c r="U357" s="18" t="s">
        <v>76</v>
      </c>
      <c r="V357" s="18">
        <v>15</v>
      </c>
      <c r="W357" s="184">
        <f>AVERAGE(V357:V359)</f>
        <v>16.5</v>
      </c>
    </row>
    <row r="358" spans="1:23" ht="21" x14ac:dyDescent="0.35">
      <c r="A358" s="17" t="s">
        <v>711</v>
      </c>
      <c r="B358" s="17" t="s">
        <v>712</v>
      </c>
      <c r="C358" s="18" t="s">
        <v>34</v>
      </c>
      <c r="D358" s="18" t="s">
        <v>61</v>
      </c>
      <c r="E358" s="19" t="s">
        <v>713</v>
      </c>
      <c r="F358" s="18" t="s">
        <v>40</v>
      </c>
      <c r="G358" s="20">
        <v>43875</v>
      </c>
      <c r="H358" s="28" t="s">
        <v>715</v>
      </c>
      <c r="I358" s="21">
        <f t="shared" si="12"/>
        <v>2</v>
      </c>
      <c r="J358" s="182"/>
      <c r="K358" s="183"/>
      <c r="L358" s="183"/>
      <c r="M358" s="18">
        <f t="shared" si="11"/>
        <v>3</v>
      </c>
      <c r="N358" s="18">
        <v>1</v>
      </c>
      <c r="O358" s="18">
        <v>1</v>
      </c>
      <c r="P358" s="18">
        <v>0</v>
      </c>
      <c r="Q358" s="18">
        <v>1</v>
      </c>
      <c r="R358" s="18">
        <v>0</v>
      </c>
      <c r="S358" s="18">
        <v>3</v>
      </c>
      <c r="T358" s="184"/>
      <c r="U358" s="18" t="s">
        <v>39</v>
      </c>
      <c r="V358" s="18">
        <v>18</v>
      </c>
      <c r="W358" s="184"/>
    </row>
    <row r="359" spans="1:23" ht="21" x14ac:dyDescent="0.35">
      <c r="A359" s="17" t="s">
        <v>711</v>
      </c>
      <c r="B359" s="17" t="s">
        <v>712</v>
      </c>
      <c r="C359" s="18" t="s">
        <v>34</v>
      </c>
      <c r="D359" s="18" t="s">
        <v>61</v>
      </c>
      <c r="E359" s="19" t="s">
        <v>713</v>
      </c>
      <c r="F359" s="18" t="s">
        <v>57</v>
      </c>
      <c r="G359" s="20">
        <v>44403</v>
      </c>
      <c r="H359" s="28" t="s">
        <v>716</v>
      </c>
      <c r="I359" s="21">
        <f t="shared" si="12"/>
        <v>3.25</v>
      </c>
      <c r="J359" s="182"/>
      <c r="K359" s="183"/>
      <c r="L359" s="183"/>
      <c r="M359" s="18">
        <f t="shared" si="11"/>
        <v>5</v>
      </c>
      <c r="N359" s="18">
        <v>0</v>
      </c>
      <c r="O359" s="18">
        <v>4</v>
      </c>
      <c r="P359" s="18">
        <v>0</v>
      </c>
      <c r="Q359" s="18">
        <v>1</v>
      </c>
      <c r="R359" s="18">
        <v>0</v>
      </c>
      <c r="S359" s="18">
        <v>3</v>
      </c>
      <c r="T359" s="184"/>
      <c r="U359" s="18" t="s">
        <v>76</v>
      </c>
      <c r="W359" s="184"/>
    </row>
    <row r="360" spans="1:23" ht="21" x14ac:dyDescent="0.35">
      <c r="A360" s="17" t="s">
        <v>717</v>
      </c>
      <c r="B360" s="17" t="s">
        <v>718</v>
      </c>
      <c r="C360" s="18" t="s">
        <v>34</v>
      </c>
      <c r="D360" s="18" t="s">
        <v>35</v>
      </c>
      <c r="E360" s="19" t="s">
        <v>719</v>
      </c>
      <c r="F360" s="18" t="s">
        <v>48</v>
      </c>
      <c r="G360" s="20">
        <v>43859</v>
      </c>
      <c r="H360" s="28" t="s">
        <v>720</v>
      </c>
      <c r="I360" s="21">
        <f t="shared" si="12"/>
        <v>4</v>
      </c>
      <c r="J360" s="182">
        <f>AVERAGE(I360:I362)</f>
        <v>4.833333333333333</v>
      </c>
      <c r="K360" s="183">
        <f>_xlfn.STDEV.S(I360:I362)</f>
        <v>0.87797114607106297</v>
      </c>
      <c r="L360" s="183">
        <f>100*K360/J360</f>
        <v>18.164920263539234</v>
      </c>
      <c r="M360" s="18">
        <f t="shared" si="11"/>
        <v>5</v>
      </c>
      <c r="N360" s="18">
        <v>2</v>
      </c>
      <c r="O360" s="18">
        <v>2</v>
      </c>
      <c r="P360" s="18">
        <v>1</v>
      </c>
      <c r="Q360" s="18">
        <v>0</v>
      </c>
      <c r="R360" s="18">
        <v>0</v>
      </c>
      <c r="S360" s="18">
        <v>4</v>
      </c>
      <c r="T360" s="184">
        <f>AVERAGE(S360:S362)</f>
        <v>3.6666666666666665</v>
      </c>
      <c r="U360" s="18" t="s">
        <v>39</v>
      </c>
      <c r="V360" s="18">
        <v>21</v>
      </c>
      <c r="W360" s="184">
        <f>AVERAGE(V360:V362)</f>
        <v>22.5</v>
      </c>
    </row>
    <row r="361" spans="1:23" ht="21" x14ac:dyDescent="0.35">
      <c r="A361" s="17" t="s">
        <v>717</v>
      </c>
      <c r="B361" s="17" t="s">
        <v>718</v>
      </c>
      <c r="C361" s="18" t="s">
        <v>34</v>
      </c>
      <c r="D361" s="18" t="s">
        <v>35</v>
      </c>
      <c r="E361" s="19" t="s">
        <v>719</v>
      </c>
      <c r="F361" s="18" t="s">
        <v>40</v>
      </c>
      <c r="G361" s="20">
        <v>43875</v>
      </c>
      <c r="H361" s="28" t="s">
        <v>721</v>
      </c>
      <c r="I361" s="21">
        <f t="shared" si="12"/>
        <v>4.75</v>
      </c>
      <c r="J361" s="182"/>
      <c r="K361" s="183"/>
      <c r="L361" s="183"/>
      <c r="M361" s="18">
        <f t="shared" si="11"/>
        <v>6</v>
      </c>
      <c r="N361" s="18">
        <v>2</v>
      </c>
      <c r="O361" s="18">
        <v>3</v>
      </c>
      <c r="P361" s="18">
        <v>1</v>
      </c>
      <c r="Q361" s="18">
        <v>0</v>
      </c>
      <c r="R361" s="18">
        <v>0</v>
      </c>
      <c r="S361" s="18">
        <v>3</v>
      </c>
      <c r="T361" s="184"/>
      <c r="U361" s="18" t="s">
        <v>39</v>
      </c>
      <c r="V361" s="18">
        <v>24</v>
      </c>
      <c r="W361" s="184"/>
    </row>
    <row r="362" spans="1:23" ht="21" x14ac:dyDescent="0.35">
      <c r="A362" s="17" t="s">
        <v>717</v>
      </c>
      <c r="B362" s="17" t="s">
        <v>718</v>
      </c>
      <c r="C362" s="18" t="s">
        <v>34</v>
      </c>
      <c r="D362" s="18" t="s">
        <v>35</v>
      </c>
      <c r="E362" s="19" t="s">
        <v>719</v>
      </c>
      <c r="F362" s="18" t="s">
        <v>159</v>
      </c>
      <c r="G362" s="20">
        <v>44896</v>
      </c>
      <c r="H362" s="28" t="s">
        <v>722</v>
      </c>
      <c r="I362" s="21">
        <f t="shared" si="12"/>
        <v>5.75</v>
      </c>
      <c r="J362" s="182"/>
      <c r="K362" s="183"/>
      <c r="L362" s="183"/>
      <c r="M362" s="18">
        <f t="shared" si="11"/>
        <v>7</v>
      </c>
      <c r="N362" s="18">
        <v>3</v>
      </c>
      <c r="O362" s="18">
        <v>3</v>
      </c>
      <c r="P362" s="18">
        <v>1</v>
      </c>
      <c r="Q362" s="18">
        <v>0</v>
      </c>
      <c r="R362" s="18">
        <v>0</v>
      </c>
      <c r="S362" s="18">
        <v>4</v>
      </c>
      <c r="T362" s="184"/>
      <c r="U362" s="18" t="s">
        <v>39</v>
      </c>
      <c r="W362" s="184"/>
    </row>
    <row r="363" spans="1:23" ht="21" x14ac:dyDescent="0.35">
      <c r="A363" s="17" t="s">
        <v>723</v>
      </c>
      <c r="B363" s="17" t="s">
        <v>724</v>
      </c>
      <c r="C363" s="18" t="s">
        <v>34</v>
      </c>
      <c r="D363" s="18" t="s">
        <v>61</v>
      </c>
      <c r="E363" s="19" t="s">
        <v>725</v>
      </c>
      <c r="F363" s="18" t="s">
        <v>37</v>
      </c>
      <c r="G363" s="20">
        <v>44651</v>
      </c>
      <c r="H363" s="28" t="s">
        <v>726</v>
      </c>
      <c r="I363" s="21">
        <f t="shared" si="12"/>
        <v>0.25</v>
      </c>
      <c r="J363" s="182">
        <f>AVERAGE(I363:I365)</f>
        <v>0.75</v>
      </c>
      <c r="K363" s="183">
        <f>_xlfn.STDEV.S(I363:I365)</f>
        <v>1.0897247358851685</v>
      </c>
      <c r="L363" s="183">
        <f>100*K363/J363</f>
        <v>145.29663145135581</v>
      </c>
      <c r="M363" s="18">
        <f t="shared" si="11"/>
        <v>1</v>
      </c>
      <c r="N363" s="18">
        <v>0</v>
      </c>
      <c r="O363" s="18">
        <v>0</v>
      </c>
      <c r="P363" s="18">
        <v>0</v>
      </c>
      <c r="Q363" s="18">
        <v>1</v>
      </c>
      <c r="R363" s="18">
        <v>0</v>
      </c>
      <c r="S363" s="18">
        <v>1</v>
      </c>
      <c r="T363" s="184">
        <f>AVERAGE(S363:S365)</f>
        <v>1</v>
      </c>
      <c r="U363" s="18" t="s">
        <v>76</v>
      </c>
      <c r="V363" s="18">
        <v>4</v>
      </c>
      <c r="W363" s="184">
        <f>AVERAGE(V363:V365)</f>
        <v>2</v>
      </c>
    </row>
    <row r="364" spans="1:23" ht="21" x14ac:dyDescent="0.35">
      <c r="A364" s="17" t="s">
        <v>723</v>
      </c>
      <c r="B364" s="17" t="s">
        <v>724</v>
      </c>
      <c r="C364" s="18" t="s">
        <v>34</v>
      </c>
      <c r="D364" s="18" t="s">
        <v>61</v>
      </c>
      <c r="E364" s="19" t="s">
        <v>725</v>
      </c>
      <c r="F364" s="18" t="s">
        <v>40</v>
      </c>
      <c r="G364" s="20">
        <v>43879</v>
      </c>
      <c r="H364" s="28" t="s">
        <v>727</v>
      </c>
      <c r="I364" s="21">
        <f t="shared" si="12"/>
        <v>0</v>
      </c>
      <c r="J364" s="182"/>
      <c r="K364" s="183"/>
      <c r="L364" s="183"/>
      <c r="M364" s="18">
        <f t="shared" si="11"/>
        <v>0</v>
      </c>
      <c r="N364" s="18">
        <v>0</v>
      </c>
      <c r="O364" s="18">
        <v>0</v>
      </c>
      <c r="P364" s="18">
        <v>0</v>
      </c>
      <c r="Q364" s="18">
        <v>0</v>
      </c>
      <c r="R364" s="18">
        <v>0</v>
      </c>
      <c r="S364" s="18">
        <v>0</v>
      </c>
      <c r="T364" s="184"/>
      <c r="U364" s="18" t="s">
        <v>56</v>
      </c>
      <c r="V364" s="18">
        <v>0</v>
      </c>
      <c r="W364" s="184"/>
    </row>
    <row r="365" spans="1:23" ht="21" x14ac:dyDescent="0.35">
      <c r="A365" s="17" t="s">
        <v>723</v>
      </c>
      <c r="B365" s="17" t="s">
        <v>724</v>
      </c>
      <c r="C365" s="18" t="s">
        <v>34</v>
      </c>
      <c r="D365" s="18" t="s">
        <v>61</v>
      </c>
      <c r="E365" s="19" t="s">
        <v>725</v>
      </c>
      <c r="F365" s="18" t="s">
        <v>57</v>
      </c>
      <c r="G365" s="20">
        <v>43838</v>
      </c>
      <c r="H365" s="28" t="s">
        <v>728</v>
      </c>
      <c r="I365" s="21">
        <f t="shared" si="12"/>
        <v>2</v>
      </c>
      <c r="J365" s="182"/>
      <c r="K365" s="183"/>
      <c r="L365" s="183"/>
      <c r="M365" s="18">
        <f t="shared" si="11"/>
        <v>3</v>
      </c>
      <c r="N365" s="18">
        <v>1</v>
      </c>
      <c r="O365" s="18">
        <v>1</v>
      </c>
      <c r="P365" s="18">
        <v>0</v>
      </c>
      <c r="Q365" s="18">
        <v>1</v>
      </c>
      <c r="R365" s="18">
        <v>0</v>
      </c>
      <c r="S365" s="18">
        <v>2</v>
      </c>
      <c r="T365" s="184"/>
      <c r="U365" s="18" t="s">
        <v>39</v>
      </c>
      <c r="W365" s="184"/>
    </row>
    <row r="366" spans="1:23" ht="21" x14ac:dyDescent="0.35">
      <c r="A366" s="17" t="s">
        <v>729</v>
      </c>
      <c r="B366" s="17" t="s">
        <v>730</v>
      </c>
      <c r="C366" s="18" t="s">
        <v>34</v>
      </c>
      <c r="D366" s="18" t="s">
        <v>61</v>
      </c>
      <c r="E366" s="19" t="s">
        <v>731</v>
      </c>
      <c r="F366" s="18" t="s">
        <v>37</v>
      </c>
      <c r="G366" s="20">
        <v>44312</v>
      </c>
      <c r="H366" s="28" t="s">
        <v>732</v>
      </c>
      <c r="I366" s="21">
        <f t="shared" si="12"/>
        <v>1</v>
      </c>
      <c r="J366" s="182">
        <f>AVERAGE(I366:I368)</f>
        <v>2.5833333333333335</v>
      </c>
      <c r="K366" s="183">
        <f>_xlfn.STDEV.S(I366:I368)</f>
        <v>1.4215601757693319</v>
      </c>
      <c r="L366" s="183">
        <f>100*K366/J366</f>
        <v>55.028135836232195</v>
      </c>
      <c r="M366" s="18">
        <f t="shared" si="11"/>
        <v>1</v>
      </c>
      <c r="N366" s="18">
        <v>1</v>
      </c>
      <c r="O366" s="18">
        <v>0</v>
      </c>
      <c r="P366" s="18">
        <v>0</v>
      </c>
      <c r="Q366" s="18">
        <v>0</v>
      </c>
      <c r="R366" s="18">
        <v>0</v>
      </c>
      <c r="S366" s="18">
        <v>1</v>
      </c>
      <c r="T366" s="184">
        <f>AVERAGE(S366:S368)</f>
        <v>1.6666666666666667</v>
      </c>
      <c r="U366" s="18" t="s">
        <v>39</v>
      </c>
      <c r="V366" s="18">
        <v>5</v>
      </c>
      <c r="W366" s="184">
        <f>AVERAGE(V366:V368)</f>
        <v>13.333333333333334</v>
      </c>
    </row>
    <row r="367" spans="1:23" ht="21" x14ac:dyDescent="0.35">
      <c r="A367" s="17" t="s">
        <v>729</v>
      </c>
      <c r="B367" s="17" t="s">
        <v>730</v>
      </c>
      <c r="C367" s="18" t="s">
        <v>34</v>
      </c>
      <c r="D367" s="18" t="s">
        <v>61</v>
      </c>
      <c r="E367" s="19" t="s">
        <v>731</v>
      </c>
      <c r="F367" s="18" t="s">
        <v>48</v>
      </c>
      <c r="G367" s="20">
        <v>43854</v>
      </c>
      <c r="H367" s="28" t="s">
        <v>733</v>
      </c>
      <c r="I367" s="21">
        <f t="shared" si="12"/>
        <v>3</v>
      </c>
      <c r="J367" s="182"/>
      <c r="K367" s="183"/>
      <c r="L367" s="183"/>
      <c r="M367" s="18">
        <f t="shared" si="11"/>
        <v>4</v>
      </c>
      <c r="N367" s="18">
        <v>1</v>
      </c>
      <c r="O367" s="18">
        <v>2</v>
      </c>
      <c r="P367" s="18">
        <v>1</v>
      </c>
      <c r="Q367" s="18">
        <v>0</v>
      </c>
      <c r="R367" s="18">
        <v>0</v>
      </c>
      <c r="S367" s="18">
        <v>2</v>
      </c>
      <c r="T367" s="184"/>
      <c r="U367" s="18" t="s">
        <v>39</v>
      </c>
      <c r="V367" s="18">
        <v>17</v>
      </c>
      <c r="W367" s="184"/>
    </row>
    <row r="368" spans="1:23" ht="21" x14ac:dyDescent="0.35">
      <c r="A368" s="17" t="s">
        <v>729</v>
      </c>
      <c r="B368" s="17" t="s">
        <v>730</v>
      </c>
      <c r="C368" s="18" t="s">
        <v>34</v>
      </c>
      <c r="D368" s="18" t="s">
        <v>61</v>
      </c>
      <c r="E368" s="19" t="s">
        <v>731</v>
      </c>
      <c r="F368" s="18" t="s">
        <v>40</v>
      </c>
      <c r="G368" s="20">
        <v>43875</v>
      </c>
      <c r="H368" s="28" t="s">
        <v>734</v>
      </c>
      <c r="I368" s="21">
        <f t="shared" si="12"/>
        <v>3.75</v>
      </c>
      <c r="J368" s="182"/>
      <c r="K368" s="183"/>
      <c r="L368" s="183"/>
      <c r="M368" s="18">
        <f t="shared" si="11"/>
        <v>5</v>
      </c>
      <c r="N368" s="18">
        <v>1</v>
      </c>
      <c r="O368" s="18">
        <v>3</v>
      </c>
      <c r="P368" s="18">
        <v>1</v>
      </c>
      <c r="Q368" s="18">
        <v>0</v>
      </c>
      <c r="R368" s="18">
        <v>0</v>
      </c>
      <c r="S368" s="18">
        <v>2</v>
      </c>
      <c r="T368" s="184"/>
      <c r="U368" s="18" t="s">
        <v>76</v>
      </c>
      <c r="V368" s="18">
        <v>18</v>
      </c>
      <c r="W368" s="184"/>
    </row>
    <row r="369" spans="1:23" ht="21" x14ac:dyDescent="0.35">
      <c r="A369" s="17" t="s">
        <v>735</v>
      </c>
      <c r="B369" s="17" t="s">
        <v>736</v>
      </c>
      <c r="C369" s="18" t="s">
        <v>34</v>
      </c>
      <c r="D369" s="18" t="s">
        <v>35</v>
      </c>
      <c r="E369" s="19" t="s">
        <v>737</v>
      </c>
      <c r="F369" s="18" t="s">
        <v>37</v>
      </c>
      <c r="G369" s="20">
        <v>44765</v>
      </c>
      <c r="H369" s="28" t="s">
        <v>738</v>
      </c>
      <c r="I369" s="21">
        <f t="shared" si="12"/>
        <v>3.5</v>
      </c>
      <c r="J369" s="182">
        <f>AVERAGE(I369:I371)</f>
        <v>3.1666666666666665</v>
      </c>
      <c r="K369" s="183">
        <f>_xlfn.STDEV.S(I369:I371)</f>
        <v>0.28867513459481292</v>
      </c>
      <c r="L369" s="183">
        <f>100*K369/J369</f>
        <v>9.1160568819414607</v>
      </c>
      <c r="M369" s="18">
        <f t="shared" si="11"/>
        <v>7</v>
      </c>
      <c r="N369" s="18">
        <v>0</v>
      </c>
      <c r="O369" s="18">
        <v>3</v>
      </c>
      <c r="P369" s="18">
        <v>1</v>
      </c>
      <c r="Q369" s="18">
        <v>3</v>
      </c>
      <c r="R369" s="18">
        <v>0</v>
      </c>
      <c r="S369" s="18">
        <v>2</v>
      </c>
      <c r="T369" s="184">
        <f>AVERAGE(S369:S371)</f>
        <v>2</v>
      </c>
      <c r="U369" s="18" t="s">
        <v>39</v>
      </c>
      <c r="V369" s="18">
        <v>22</v>
      </c>
      <c r="W369" s="184">
        <f>AVERAGE(V369:V371)</f>
        <v>22.666666666666668</v>
      </c>
    </row>
    <row r="370" spans="1:23" ht="21" x14ac:dyDescent="0.35">
      <c r="A370" s="17" t="s">
        <v>735</v>
      </c>
      <c r="B370" s="17" t="s">
        <v>736</v>
      </c>
      <c r="C370" s="18" t="s">
        <v>34</v>
      </c>
      <c r="D370" s="18" t="s">
        <v>35</v>
      </c>
      <c r="E370" s="19" t="s">
        <v>737</v>
      </c>
      <c r="F370" s="18" t="s">
        <v>40</v>
      </c>
      <c r="G370" s="20">
        <v>43875</v>
      </c>
      <c r="H370" s="28" t="s">
        <v>739</v>
      </c>
      <c r="I370" s="21">
        <f t="shared" si="12"/>
        <v>3</v>
      </c>
      <c r="J370" s="182"/>
      <c r="K370" s="183"/>
      <c r="L370" s="183"/>
      <c r="M370" s="18">
        <f t="shared" si="11"/>
        <v>6</v>
      </c>
      <c r="N370" s="18">
        <v>0</v>
      </c>
      <c r="O370" s="18">
        <v>3</v>
      </c>
      <c r="P370" s="18">
        <v>0</v>
      </c>
      <c r="Q370" s="18">
        <v>3</v>
      </c>
      <c r="R370" s="18">
        <v>0</v>
      </c>
      <c r="S370" s="18">
        <v>2</v>
      </c>
      <c r="T370" s="184"/>
      <c r="U370" s="18" t="s">
        <v>39</v>
      </c>
      <c r="V370" s="18">
        <v>24</v>
      </c>
      <c r="W370" s="184"/>
    </row>
    <row r="371" spans="1:23" ht="21" x14ac:dyDescent="0.35">
      <c r="A371" s="17" t="s">
        <v>735</v>
      </c>
      <c r="B371" s="17" t="s">
        <v>736</v>
      </c>
      <c r="C371" s="18" t="s">
        <v>34</v>
      </c>
      <c r="D371" s="18" t="s">
        <v>35</v>
      </c>
      <c r="E371" s="19" t="s">
        <v>737</v>
      </c>
      <c r="F371" s="18" t="s">
        <v>48</v>
      </c>
      <c r="G371" s="20">
        <v>44799</v>
      </c>
      <c r="H371" s="28" t="s">
        <v>740</v>
      </c>
      <c r="I371" s="21">
        <f t="shared" si="12"/>
        <v>3</v>
      </c>
      <c r="J371" s="182"/>
      <c r="K371" s="183"/>
      <c r="L371" s="183"/>
      <c r="M371" s="18">
        <f t="shared" si="11"/>
        <v>6</v>
      </c>
      <c r="N371" s="18">
        <v>0</v>
      </c>
      <c r="O371" s="18">
        <v>3</v>
      </c>
      <c r="P371" s="18">
        <v>0</v>
      </c>
      <c r="Q371" s="18">
        <v>3</v>
      </c>
      <c r="R371" s="18">
        <v>0</v>
      </c>
      <c r="S371" s="18">
        <v>2</v>
      </c>
      <c r="T371" s="184"/>
      <c r="U371" s="18" t="s">
        <v>39</v>
      </c>
      <c r="V371" s="18">
        <v>22</v>
      </c>
      <c r="W371" s="184"/>
    </row>
    <row r="372" spans="1:23" ht="21" x14ac:dyDescent="0.35">
      <c r="A372" s="17" t="s">
        <v>741</v>
      </c>
      <c r="B372" s="17" t="s">
        <v>742</v>
      </c>
      <c r="C372" s="18" t="s">
        <v>34</v>
      </c>
      <c r="D372" s="18" t="s">
        <v>61</v>
      </c>
      <c r="E372" s="19" t="s">
        <v>743</v>
      </c>
      <c r="F372" s="18" t="s">
        <v>37</v>
      </c>
      <c r="G372" s="20">
        <v>44146</v>
      </c>
      <c r="H372" s="28" t="s">
        <v>744</v>
      </c>
      <c r="I372" s="21">
        <f t="shared" si="12"/>
        <v>0</v>
      </c>
      <c r="J372" s="182">
        <f>AVERAGE(I372:I374)</f>
        <v>0</v>
      </c>
      <c r="K372" s="183">
        <f>_xlfn.STDEV.S(I372:I374)</f>
        <v>0</v>
      </c>
      <c r="L372" s="183">
        <v>0</v>
      </c>
      <c r="M372" s="18">
        <f t="shared" si="11"/>
        <v>0</v>
      </c>
      <c r="N372" s="18">
        <v>0</v>
      </c>
      <c r="O372" s="18">
        <v>0</v>
      </c>
      <c r="P372" s="18">
        <v>0</v>
      </c>
      <c r="Q372" s="18">
        <v>0</v>
      </c>
      <c r="R372" s="18">
        <v>0</v>
      </c>
      <c r="S372" s="18">
        <v>0</v>
      </c>
      <c r="T372" s="184">
        <f>AVERAGE(S372:S374)</f>
        <v>0</v>
      </c>
      <c r="U372" s="18" t="s">
        <v>56</v>
      </c>
      <c r="V372" s="18">
        <v>0</v>
      </c>
      <c r="W372" s="184">
        <f>AVERAGE(V372:V374)</f>
        <v>0.33333333333333331</v>
      </c>
    </row>
    <row r="373" spans="1:23" ht="21" x14ac:dyDescent="0.35">
      <c r="A373" s="17" t="s">
        <v>741</v>
      </c>
      <c r="B373" s="17" t="s">
        <v>742</v>
      </c>
      <c r="C373" s="18" t="s">
        <v>34</v>
      </c>
      <c r="D373" s="18" t="s">
        <v>61</v>
      </c>
      <c r="E373" s="19" t="s">
        <v>743</v>
      </c>
      <c r="F373" s="18" t="s">
        <v>40</v>
      </c>
      <c r="G373" s="20">
        <v>43875</v>
      </c>
      <c r="H373" s="28" t="s">
        <v>745</v>
      </c>
      <c r="I373" s="21">
        <f t="shared" si="12"/>
        <v>0</v>
      </c>
      <c r="J373" s="182"/>
      <c r="K373" s="183"/>
      <c r="L373" s="183"/>
      <c r="M373" s="18">
        <f t="shared" si="11"/>
        <v>0</v>
      </c>
      <c r="N373" s="18">
        <v>0</v>
      </c>
      <c r="O373" s="18">
        <v>0</v>
      </c>
      <c r="P373" s="18">
        <v>0</v>
      </c>
      <c r="Q373" s="18">
        <v>0</v>
      </c>
      <c r="R373" s="18">
        <v>0</v>
      </c>
      <c r="S373" s="18">
        <v>0</v>
      </c>
      <c r="T373" s="184"/>
      <c r="U373" s="18" t="s">
        <v>76</v>
      </c>
      <c r="V373" s="18">
        <v>1</v>
      </c>
      <c r="W373" s="184"/>
    </row>
    <row r="374" spans="1:23" ht="21" x14ac:dyDescent="0.35">
      <c r="A374" s="17" t="s">
        <v>741</v>
      </c>
      <c r="B374" s="17" t="s">
        <v>742</v>
      </c>
      <c r="C374" s="18" t="s">
        <v>34</v>
      </c>
      <c r="D374" s="18" t="s">
        <v>61</v>
      </c>
      <c r="E374" s="19" t="s">
        <v>743</v>
      </c>
      <c r="F374" s="18" t="s">
        <v>57</v>
      </c>
      <c r="G374" s="20">
        <v>43881</v>
      </c>
      <c r="H374" s="28" t="s">
        <v>746</v>
      </c>
      <c r="I374" s="21">
        <f t="shared" si="12"/>
        <v>0</v>
      </c>
      <c r="J374" s="182"/>
      <c r="K374" s="183"/>
      <c r="L374" s="183"/>
      <c r="M374" s="18">
        <f t="shared" si="11"/>
        <v>0</v>
      </c>
      <c r="N374" s="18">
        <v>0</v>
      </c>
      <c r="O374" s="18">
        <v>0</v>
      </c>
      <c r="P374" s="18">
        <v>0</v>
      </c>
      <c r="Q374" s="18">
        <v>0</v>
      </c>
      <c r="R374" s="18">
        <v>0</v>
      </c>
      <c r="S374" s="18">
        <v>0</v>
      </c>
      <c r="T374" s="184"/>
      <c r="U374" s="18" t="s">
        <v>56</v>
      </c>
      <c r="V374" s="18">
        <v>0</v>
      </c>
      <c r="W374" s="184"/>
    </row>
    <row r="375" spans="1:23" ht="21" x14ac:dyDescent="0.35">
      <c r="A375" s="17" t="s">
        <v>747</v>
      </c>
      <c r="B375" s="17" t="s">
        <v>748</v>
      </c>
      <c r="C375" s="18" t="s">
        <v>34</v>
      </c>
      <c r="D375" s="18" t="s">
        <v>35</v>
      </c>
      <c r="E375" s="19" t="s">
        <v>749</v>
      </c>
      <c r="F375" s="24" t="s">
        <v>37</v>
      </c>
      <c r="G375" s="20">
        <v>44831</v>
      </c>
      <c r="H375" s="18" t="s">
        <v>750</v>
      </c>
      <c r="I375" s="21">
        <f t="shared" si="12"/>
        <v>5.25</v>
      </c>
      <c r="J375" s="182">
        <f>AVERAGE(I375:I377)</f>
        <v>5.083333333333333</v>
      </c>
      <c r="K375" s="183">
        <f>_xlfn.STDEV.S(I375:I377)</f>
        <v>0.52041649986653327</v>
      </c>
      <c r="L375" s="183">
        <f>100*K375/J375</f>
        <v>10.237701636718688</v>
      </c>
      <c r="M375" s="18">
        <f t="shared" si="11"/>
        <v>8</v>
      </c>
      <c r="N375" s="18">
        <v>2</v>
      </c>
      <c r="O375" s="18">
        <v>2</v>
      </c>
      <c r="P375" s="18">
        <v>3</v>
      </c>
      <c r="Q375" s="18">
        <v>1</v>
      </c>
      <c r="R375" s="18">
        <v>0</v>
      </c>
      <c r="S375" s="18">
        <v>4</v>
      </c>
      <c r="T375" s="184">
        <f>AVERAGE(S375:S377)</f>
        <v>3.6666666666666665</v>
      </c>
      <c r="U375" s="18" t="s">
        <v>39</v>
      </c>
      <c r="V375" s="18">
        <v>23</v>
      </c>
      <c r="W375" s="184">
        <f>AVERAGE(V375:V377)</f>
        <v>18</v>
      </c>
    </row>
    <row r="376" spans="1:23" ht="21" x14ac:dyDescent="0.35">
      <c r="A376" s="17" t="s">
        <v>747</v>
      </c>
      <c r="B376" s="17" t="s">
        <v>748</v>
      </c>
      <c r="C376" s="18" t="s">
        <v>34</v>
      </c>
      <c r="D376" s="18" t="s">
        <v>35</v>
      </c>
      <c r="E376" s="19" t="s">
        <v>749</v>
      </c>
      <c r="F376" s="24" t="s">
        <v>40</v>
      </c>
      <c r="G376" s="20">
        <v>43875</v>
      </c>
      <c r="H376" s="18" t="s">
        <v>751</v>
      </c>
      <c r="I376" s="21">
        <f t="shared" si="12"/>
        <v>5.5</v>
      </c>
      <c r="J376" s="182"/>
      <c r="K376" s="183"/>
      <c r="L376" s="183"/>
      <c r="M376" s="18">
        <f t="shared" si="11"/>
        <v>8</v>
      </c>
      <c r="N376" s="18">
        <v>3</v>
      </c>
      <c r="O376" s="18">
        <v>1</v>
      </c>
      <c r="P376" s="18">
        <v>3</v>
      </c>
      <c r="Q376" s="18">
        <v>1</v>
      </c>
      <c r="R376" s="18">
        <v>0</v>
      </c>
      <c r="S376" s="18">
        <v>4</v>
      </c>
      <c r="T376" s="184"/>
      <c r="U376" s="18" t="s">
        <v>39</v>
      </c>
      <c r="V376" s="18">
        <v>23</v>
      </c>
      <c r="W376" s="184"/>
    </row>
    <row r="377" spans="1:23" ht="21" x14ac:dyDescent="0.35">
      <c r="A377" s="17" t="s">
        <v>747</v>
      </c>
      <c r="B377" s="17" t="s">
        <v>748</v>
      </c>
      <c r="C377" s="18" t="s">
        <v>34</v>
      </c>
      <c r="D377" s="18" t="s">
        <v>35</v>
      </c>
      <c r="E377" s="19" t="s">
        <v>749</v>
      </c>
      <c r="F377" s="24" t="s">
        <v>69</v>
      </c>
      <c r="G377" s="20">
        <v>44216</v>
      </c>
      <c r="H377" s="18" t="s">
        <v>752</v>
      </c>
      <c r="I377" s="21">
        <f t="shared" si="12"/>
        <v>4.5</v>
      </c>
      <c r="J377" s="182"/>
      <c r="K377" s="183"/>
      <c r="L377" s="183"/>
      <c r="M377" s="18">
        <f t="shared" si="11"/>
        <v>7</v>
      </c>
      <c r="N377" s="18">
        <v>2</v>
      </c>
      <c r="O377" s="18">
        <v>1</v>
      </c>
      <c r="P377" s="18">
        <v>3</v>
      </c>
      <c r="Q377" s="18">
        <v>1</v>
      </c>
      <c r="R377" s="18">
        <v>0</v>
      </c>
      <c r="S377" s="18">
        <v>3</v>
      </c>
      <c r="T377" s="184"/>
      <c r="U377" s="18" t="s">
        <v>39</v>
      </c>
      <c r="V377" s="18">
        <v>8</v>
      </c>
      <c r="W377" s="184"/>
    </row>
    <row r="378" spans="1:23" ht="21" x14ac:dyDescent="0.35">
      <c r="A378" s="17" t="s">
        <v>753</v>
      </c>
      <c r="B378" s="17" t="s">
        <v>754</v>
      </c>
      <c r="C378" s="18" t="s">
        <v>34</v>
      </c>
      <c r="D378" s="18" t="s">
        <v>61</v>
      </c>
      <c r="E378" s="19" t="s">
        <v>689</v>
      </c>
      <c r="F378" s="24" t="s">
        <v>37</v>
      </c>
      <c r="G378" s="20">
        <v>44471</v>
      </c>
      <c r="H378" s="18" t="s">
        <v>755</v>
      </c>
      <c r="I378" s="21">
        <f t="shared" si="12"/>
        <v>1.25</v>
      </c>
      <c r="J378" s="182">
        <f>AVERAGE(I378:I380)</f>
        <v>1.3333333333333333</v>
      </c>
      <c r="K378" s="183">
        <f>_xlfn.STDEV.S(I378:I380)</f>
        <v>0.38188130791298686</v>
      </c>
      <c r="L378" s="183">
        <f>100*K378/J378</f>
        <v>28.641098093474014</v>
      </c>
      <c r="M378" s="18">
        <f t="shared" si="11"/>
        <v>2</v>
      </c>
      <c r="N378" s="18">
        <v>0</v>
      </c>
      <c r="O378" s="18">
        <v>1</v>
      </c>
      <c r="P378" s="18">
        <v>1</v>
      </c>
      <c r="Q378" s="18">
        <v>0</v>
      </c>
      <c r="R378" s="18">
        <v>0</v>
      </c>
      <c r="S378" s="18">
        <v>1</v>
      </c>
      <c r="T378" s="184">
        <f>AVERAGE(S378:S380)</f>
        <v>1</v>
      </c>
      <c r="U378" s="18" t="s">
        <v>76</v>
      </c>
      <c r="V378" s="18">
        <v>6</v>
      </c>
      <c r="W378" s="184">
        <f>AVERAGE(V378:V380)</f>
        <v>5.5</v>
      </c>
    </row>
    <row r="379" spans="1:23" ht="21" x14ac:dyDescent="0.35">
      <c r="A379" s="17" t="s">
        <v>753</v>
      </c>
      <c r="B379" s="17" t="s">
        <v>754</v>
      </c>
      <c r="C379" s="18" t="s">
        <v>34</v>
      </c>
      <c r="D379" s="18" t="s">
        <v>61</v>
      </c>
      <c r="E379" s="19" t="s">
        <v>689</v>
      </c>
      <c r="F379" s="24" t="s">
        <v>40</v>
      </c>
      <c r="G379" s="20">
        <v>43875</v>
      </c>
      <c r="H379" s="28" t="s">
        <v>756</v>
      </c>
      <c r="I379" s="21">
        <f t="shared" si="12"/>
        <v>1.75</v>
      </c>
      <c r="J379" s="182"/>
      <c r="K379" s="183"/>
      <c r="L379" s="183"/>
      <c r="M379" s="18">
        <f t="shared" si="11"/>
        <v>2</v>
      </c>
      <c r="N379" s="18">
        <v>1</v>
      </c>
      <c r="O379" s="18">
        <v>1</v>
      </c>
      <c r="P379" s="18">
        <v>0</v>
      </c>
      <c r="Q379" s="18">
        <v>0</v>
      </c>
      <c r="R379" s="18">
        <v>0</v>
      </c>
      <c r="S379" s="18">
        <v>1</v>
      </c>
      <c r="T379" s="184"/>
      <c r="U379" s="18" t="s">
        <v>76</v>
      </c>
      <c r="V379" s="18">
        <v>5</v>
      </c>
      <c r="W379" s="184"/>
    </row>
    <row r="380" spans="1:23" ht="21" x14ac:dyDescent="0.35">
      <c r="A380" s="17" t="s">
        <v>753</v>
      </c>
      <c r="B380" s="17" t="s">
        <v>754</v>
      </c>
      <c r="C380" s="18" t="s">
        <v>34</v>
      </c>
      <c r="D380" s="18" t="s">
        <v>61</v>
      </c>
      <c r="E380" s="19" t="s">
        <v>689</v>
      </c>
      <c r="F380" s="24" t="s">
        <v>80</v>
      </c>
      <c r="G380" s="20">
        <v>43916</v>
      </c>
      <c r="H380" s="18" t="s">
        <v>757</v>
      </c>
      <c r="I380" s="21">
        <f t="shared" si="12"/>
        <v>1</v>
      </c>
      <c r="J380" s="182"/>
      <c r="K380" s="183"/>
      <c r="L380" s="183"/>
      <c r="M380" s="18">
        <f t="shared" si="11"/>
        <v>2</v>
      </c>
      <c r="N380" s="18">
        <v>0</v>
      </c>
      <c r="O380" s="18">
        <v>1</v>
      </c>
      <c r="P380" s="18">
        <v>0</v>
      </c>
      <c r="Q380" s="18">
        <v>1</v>
      </c>
      <c r="R380" s="18">
        <v>0</v>
      </c>
      <c r="S380" s="18">
        <v>1</v>
      </c>
      <c r="T380" s="184"/>
      <c r="U380" s="18" t="s">
        <v>76</v>
      </c>
      <c r="V380" s="30"/>
      <c r="W380" s="184"/>
    </row>
    <row r="381" spans="1:23" ht="21" x14ac:dyDescent="0.35">
      <c r="A381" s="17" t="s">
        <v>758</v>
      </c>
      <c r="B381" s="17" t="s">
        <v>419</v>
      </c>
      <c r="C381" s="18" t="s">
        <v>34</v>
      </c>
      <c r="D381" s="18" t="s">
        <v>61</v>
      </c>
      <c r="E381" s="19">
        <v>1460</v>
      </c>
      <c r="F381" s="24" t="s">
        <v>37</v>
      </c>
      <c r="G381" s="20">
        <v>44618</v>
      </c>
      <c r="H381" s="18" t="s">
        <v>759</v>
      </c>
      <c r="I381" s="21">
        <f t="shared" si="12"/>
        <v>0</v>
      </c>
      <c r="J381" s="182">
        <f>AVERAGE(I381:I383)</f>
        <v>0</v>
      </c>
      <c r="K381" s="183">
        <f>_xlfn.STDEV.S(I381:I383)</f>
        <v>0</v>
      </c>
      <c r="L381" s="183">
        <v>0</v>
      </c>
      <c r="M381" s="18">
        <f t="shared" si="11"/>
        <v>0</v>
      </c>
      <c r="N381" s="18">
        <v>0</v>
      </c>
      <c r="O381" s="18">
        <v>0</v>
      </c>
      <c r="P381" s="18">
        <v>0</v>
      </c>
      <c r="Q381" s="18">
        <v>0</v>
      </c>
      <c r="R381" s="18">
        <v>0</v>
      </c>
      <c r="S381" s="18">
        <v>0</v>
      </c>
      <c r="T381" s="184">
        <f>AVERAGE(S381:S383)</f>
        <v>0</v>
      </c>
      <c r="U381" s="18" t="s">
        <v>56</v>
      </c>
      <c r="V381" s="18">
        <v>0</v>
      </c>
      <c r="W381" s="184">
        <f>AVERAGE(V381:V383)</f>
        <v>0</v>
      </c>
    </row>
    <row r="382" spans="1:23" ht="21" x14ac:dyDescent="0.35">
      <c r="A382" s="17" t="s">
        <v>758</v>
      </c>
      <c r="B382" s="17" t="s">
        <v>419</v>
      </c>
      <c r="C382" s="18" t="s">
        <v>34</v>
      </c>
      <c r="D382" s="18" t="s">
        <v>61</v>
      </c>
      <c r="E382" s="19">
        <v>1460</v>
      </c>
      <c r="F382" s="24" t="s">
        <v>40</v>
      </c>
      <c r="G382" s="20">
        <v>43875</v>
      </c>
      <c r="H382" s="18" t="s">
        <v>760</v>
      </c>
      <c r="I382" s="21">
        <f t="shared" si="12"/>
        <v>0</v>
      </c>
      <c r="J382" s="182"/>
      <c r="K382" s="183"/>
      <c r="L382" s="183"/>
      <c r="M382" s="18">
        <f t="shared" si="11"/>
        <v>0</v>
      </c>
      <c r="N382" s="18">
        <v>0</v>
      </c>
      <c r="O382" s="18">
        <v>0</v>
      </c>
      <c r="P382" s="18">
        <v>0</v>
      </c>
      <c r="Q382" s="18">
        <v>0</v>
      </c>
      <c r="R382" s="18">
        <v>0</v>
      </c>
      <c r="S382" s="18">
        <v>0</v>
      </c>
      <c r="T382" s="184"/>
      <c r="U382" s="18" t="s">
        <v>56</v>
      </c>
      <c r="V382" s="18">
        <v>0</v>
      </c>
      <c r="W382" s="184"/>
    </row>
    <row r="383" spans="1:23" ht="21" x14ac:dyDescent="0.35">
      <c r="A383" s="17" t="s">
        <v>758</v>
      </c>
      <c r="B383" s="17" t="s">
        <v>419</v>
      </c>
      <c r="C383" s="18" t="s">
        <v>34</v>
      </c>
      <c r="D383" s="18" t="s">
        <v>61</v>
      </c>
      <c r="E383" s="19">
        <v>1460</v>
      </c>
      <c r="F383" s="24" t="s">
        <v>237</v>
      </c>
      <c r="G383" s="20">
        <v>44266</v>
      </c>
      <c r="H383" s="18" t="s">
        <v>761</v>
      </c>
      <c r="I383" s="21">
        <f t="shared" si="12"/>
        <v>0</v>
      </c>
      <c r="J383" s="182"/>
      <c r="K383" s="183"/>
      <c r="L383" s="183"/>
      <c r="M383" s="18">
        <f t="shared" si="11"/>
        <v>0</v>
      </c>
      <c r="N383" s="18">
        <v>0</v>
      </c>
      <c r="O383" s="18">
        <v>0</v>
      </c>
      <c r="P383" s="18">
        <v>0</v>
      </c>
      <c r="Q383" s="18">
        <v>0</v>
      </c>
      <c r="R383" s="18">
        <v>0</v>
      </c>
      <c r="S383" s="18">
        <v>0</v>
      </c>
      <c r="T383" s="184"/>
      <c r="U383" s="18" t="s">
        <v>56</v>
      </c>
      <c r="V383" s="18">
        <v>0</v>
      </c>
      <c r="W383" s="184"/>
    </row>
    <row r="384" spans="1:23" ht="21" x14ac:dyDescent="0.35">
      <c r="A384" s="17" t="s">
        <v>762</v>
      </c>
      <c r="B384" s="17" t="s">
        <v>763</v>
      </c>
      <c r="C384" s="18" t="s">
        <v>34</v>
      </c>
      <c r="D384" s="18" t="s">
        <v>61</v>
      </c>
      <c r="E384" s="19" t="s">
        <v>764</v>
      </c>
      <c r="F384" s="24" t="s">
        <v>37</v>
      </c>
      <c r="G384" s="20">
        <v>44880</v>
      </c>
      <c r="H384" s="18" t="s">
        <v>765</v>
      </c>
      <c r="I384" s="21">
        <f t="shared" si="12"/>
        <v>1</v>
      </c>
      <c r="J384" s="182">
        <f>AVERAGE(I384:I386)</f>
        <v>1</v>
      </c>
      <c r="K384" s="183">
        <f>_xlfn.STDEV.S(I384:I386)</f>
        <v>1</v>
      </c>
      <c r="L384" s="183">
        <f>100*K384/J384</f>
        <v>100</v>
      </c>
      <c r="M384" s="18">
        <f t="shared" si="11"/>
        <v>1</v>
      </c>
      <c r="N384" s="18">
        <v>1</v>
      </c>
      <c r="O384" s="18">
        <v>0</v>
      </c>
      <c r="P384" s="18">
        <v>0</v>
      </c>
      <c r="Q384" s="18">
        <v>0</v>
      </c>
      <c r="R384" s="18">
        <v>0</v>
      </c>
      <c r="S384" s="18">
        <v>1</v>
      </c>
      <c r="T384" s="184">
        <f>AVERAGE(S384:S386)</f>
        <v>0.66666666666666663</v>
      </c>
      <c r="U384" s="18" t="s">
        <v>39</v>
      </c>
      <c r="V384" s="18">
        <v>3</v>
      </c>
      <c r="W384" s="184">
        <f>AVERAGE(V384:V386)</f>
        <v>5.333333333333333</v>
      </c>
    </row>
    <row r="385" spans="1:23" ht="21" x14ac:dyDescent="0.35">
      <c r="A385" s="17" t="s">
        <v>762</v>
      </c>
      <c r="B385" s="17" t="s">
        <v>763</v>
      </c>
      <c r="C385" s="18" t="s">
        <v>34</v>
      </c>
      <c r="D385" s="18" t="s">
        <v>61</v>
      </c>
      <c r="E385" s="19" t="s">
        <v>764</v>
      </c>
      <c r="F385" s="18" t="s">
        <v>48</v>
      </c>
      <c r="G385" s="20">
        <v>44363</v>
      </c>
      <c r="H385" s="18" t="s">
        <v>766</v>
      </c>
      <c r="I385" s="21">
        <f t="shared" si="12"/>
        <v>2</v>
      </c>
      <c r="J385" s="182"/>
      <c r="K385" s="183"/>
      <c r="L385" s="183"/>
      <c r="M385" s="18">
        <f t="shared" si="11"/>
        <v>3</v>
      </c>
      <c r="N385" s="18">
        <v>0</v>
      </c>
      <c r="O385" s="18">
        <v>2</v>
      </c>
      <c r="P385" s="18">
        <v>1</v>
      </c>
      <c r="Q385" s="18">
        <v>0</v>
      </c>
      <c r="R385" s="18">
        <v>0</v>
      </c>
      <c r="S385" s="18">
        <v>1</v>
      </c>
      <c r="T385" s="184"/>
      <c r="U385" s="18" t="s">
        <v>76</v>
      </c>
      <c r="V385" s="18">
        <v>13</v>
      </c>
      <c r="W385" s="184"/>
    </row>
    <row r="386" spans="1:23" ht="21" x14ac:dyDescent="0.35">
      <c r="A386" s="17" t="s">
        <v>762</v>
      </c>
      <c r="B386" s="17" t="s">
        <v>763</v>
      </c>
      <c r="C386" s="18" t="s">
        <v>34</v>
      </c>
      <c r="D386" s="18" t="s">
        <v>61</v>
      </c>
      <c r="E386" s="19" t="s">
        <v>764</v>
      </c>
      <c r="F386" s="24" t="s">
        <v>767</v>
      </c>
      <c r="G386" s="20">
        <v>44250</v>
      </c>
      <c r="H386" s="18" t="s">
        <v>768</v>
      </c>
      <c r="I386" s="21">
        <f t="shared" si="12"/>
        <v>0</v>
      </c>
      <c r="J386" s="182"/>
      <c r="K386" s="183"/>
      <c r="L386" s="183"/>
      <c r="M386" s="18">
        <f t="shared" ref="M386:M449" si="13">SUM(N386:Q386)</f>
        <v>0</v>
      </c>
      <c r="N386" s="18">
        <v>0</v>
      </c>
      <c r="O386" s="18">
        <v>0</v>
      </c>
      <c r="P386" s="18">
        <v>0</v>
      </c>
      <c r="Q386" s="18">
        <v>0</v>
      </c>
      <c r="R386" s="18">
        <v>0</v>
      </c>
      <c r="S386" s="18">
        <v>0</v>
      </c>
      <c r="T386" s="184"/>
      <c r="U386" s="18" t="s">
        <v>56</v>
      </c>
      <c r="V386" s="18">
        <v>0</v>
      </c>
      <c r="W386" s="184"/>
    </row>
    <row r="387" spans="1:23" ht="21" x14ac:dyDescent="0.35">
      <c r="A387" s="17" t="s">
        <v>769</v>
      </c>
      <c r="B387" s="17" t="s">
        <v>770</v>
      </c>
      <c r="C387" s="18" t="s">
        <v>84</v>
      </c>
      <c r="D387" s="18" t="s">
        <v>61</v>
      </c>
      <c r="E387" s="19" t="s">
        <v>771</v>
      </c>
      <c r="F387" s="18" t="s">
        <v>37</v>
      </c>
      <c r="G387" s="20">
        <v>44655</v>
      </c>
      <c r="H387" s="18" t="s">
        <v>772</v>
      </c>
      <c r="I387" s="21">
        <f t="shared" si="12"/>
        <v>0</v>
      </c>
      <c r="J387" s="182">
        <f>AVERAGE(I387:I389)</f>
        <v>1</v>
      </c>
      <c r="K387" s="183">
        <f>_xlfn.STDEV.S(I387:I389)</f>
        <v>1.14564392373896</v>
      </c>
      <c r="L387" s="183">
        <f>100*K387/J387</f>
        <v>114.564392373896</v>
      </c>
      <c r="M387" s="18">
        <f t="shared" si="13"/>
        <v>0</v>
      </c>
      <c r="N387" s="18">
        <v>0</v>
      </c>
      <c r="O387" s="18">
        <v>0</v>
      </c>
      <c r="P387" s="18">
        <v>0</v>
      </c>
      <c r="Q387" s="18">
        <v>0</v>
      </c>
      <c r="R387" s="18">
        <v>0</v>
      </c>
      <c r="S387" s="18">
        <v>0</v>
      </c>
      <c r="T387" s="184">
        <f>AVERAGE(S387:S389)</f>
        <v>0.33333333333333331</v>
      </c>
      <c r="U387" s="18" t="s">
        <v>56</v>
      </c>
      <c r="V387" s="18">
        <v>0</v>
      </c>
      <c r="W387" s="184">
        <f>AVERAGE(V387:V389)</f>
        <v>7.5</v>
      </c>
    </row>
    <row r="388" spans="1:23" ht="21" x14ac:dyDescent="0.35">
      <c r="A388" s="17" t="s">
        <v>769</v>
      </c>
      <c r="B388" s="17" t="s">
        <v>770</v>
      </c>
      <c r="C388" s="18" t="s">
        <v>84</v>
      </c>
      <c r="D388" s="18" t="s">
        <v>61</v>
      </c>
      <c r="E388" s="19" t="s">
        <v>771</v>
      </c>
      <c r="F388" s="18" t="s">
        <v>48</v>
      </c>
      <c r="G388" s="20">
        <v>43859</v>
      </c>
      <c r="H388" s="18" t="s">
        <v>773</v>
      </c>
      <c r="I388" s="21">
        <f t="shared" si="12"/>
        <v>2.25</v>
      </c>
      <c r="J388" s="182"/>
      <c r="K388" s="183"/>
      <c r="L388" s="183"/>
      <c r="M388" s="18">
        <f t="shared" si="13"/>
        <v>4</v>
      </c>
      <c r="N388" s="18">
        <v>0</v>
      </c>
      <c r="O388" s="18">
        <v>2</v>
      </c>
      <c r="P388" s="18">
        <v>1</v>
      </c>
      <c r="Q388" s="18">
        <v>1</v>
      </c>
      <c r="R388" s="18">
        <v>0</v>
      </c>
      <c r="S388" s="18">
        <v>1</v>
      </c>
      <c r="T388" s="184"/>
      <c r="U388" s="18" t="s">
        <v>76</v>
      </c>
      <c r="V388" s="18">
        <v>15</v>
      </c>
      <c r="W388" s="184"/>
    </row>
    <row r="389" spans="1:23" ht="21" x14ac:dyDescent="0.35">
      <c r="A389" s="17" t="s">
        <v>769</v>
      </c>
      <c r="B389" s="17" t="s">
        <v>770</v>
      </c>
      <c r="C389" s="18" t="s">
        <v>84</v>
      </c>
      <c r="D389" s="18" t="s">
        <v>61</v>
      </c>
      <c r="E389" s="19" t="s">
        <v>771</v>
      </c>
      <c r="F389" s="24" t="s">
        <v>57</v>
      </c>
      <c r="G389" s="20">
        <v>44322</v>
      </c>
      <c r="H389" s="18" t="s">
        <v>774</v>
      </c>
      <c r="I389" s="21">
        <f t="shared" si="12"/>
        <v>0.75</v>
      </c>
      <c r="J389" s="182"/>
      <c r="K389" s="183"/>
      <c r="L389" s="183"/>
      <c r="M389" s="18">
        <f t="shared" si="13"/>
        <v>1</v>
      </c>
      <c r="N389" s="18">
        <v>0</v>
      </c>
      <c r="O389" s="18">
        <v>1</v>
      </c>
      <c r="P389" s="18">
        <v>0</v>
      </c>
      <c r="Q389" s="18">
        <v>0</v>
      </c>
      <c r="R389" s="18">
        <v>0</v>
      </c>
      <c r="S389" s="18">
        <v>0</v>
      </c>
      <c r="T389" s="184"/>
      <c r="U389" s="18" t="s">
        <v>76</v>
      </c>
      <c r="W389" s="184"/>
    </row>
    <row r="390" spans="1:23" ht="21" x14ac:dyDescent="0.35">
      <c r="A390" s="17" t="s">
        <v>775</v>
      </c>
      <c r="B390" s="17" t="s">
        <v>776</v>
      </c>
      <c r="C390" s="18" t="s">
        <v>34</v>
      </c>
      <c r="D390" s="18" t="s">
        <v>35</v>
      </c>
      <c r="E390" s="19" t="s">
        <v>385</v>
      </c>
      <c r="F390" s="18" t="s">
        <v>37</v>
      </c>
      <c r="G390" s="20">
        <v>44853</v>
      </c>
      <c r="H390" s="18" t="s">
        <v>777</v>
      </c>
      <c r="I390" s="21">
        <f t="shared" si="12"/>
        <v>5</v>
      </c>
      <c r="J390" s="182">
        <f>AVERAGE(I390:I392)</f>
        <v>4.916666666666667</v>
      </c>
      <c r="K390" s="183">
        <f>_xlfn.STDEV.S(I390:I392)</f>
        <v>0.14433756729740646</v>
      </c>
      <c r="L390" s="183">
        <f>100*K390/J390</f>
        <v>2.9356793348625039</v>
      </c>
      <c r="M390" s="18">
        <f t="shared" si="13"/>
        <v>6</v>
      </c>
      <c r="N390" s="18">
        <v>3</v>
      </c>
      <c r="O390" s="18">
        <v>2</v>
      </c>
      <c r="P390" s="18">
        <v>1</v>
      </c>
      <c r="Q390" s="18">
        <v>0</v>
      </c>
      <c r="R390" s="18">
        <v>0</v>
      </c>
      <c r="S390" s="18">
        <v>4</v>
      </c>
      <c r="T390" s="184">
        <f>AVERAGE(S390:S392)</f>
        <v>3.6666666666666665</v>
      </c>
      <c r="U390" s="18" t="s">
        <v>39</v>
      </c>
      <c r="V390" s="18">
        <v>23</v>
      </c>
      <c r="W390" s="184">
        <f>AVERAGE(V390:V392)</f>
        <v>18.666666666666668</v>
      </c>
    </row>
    <row r="391" spans="1:23" ht="21" x14ac:dyDescent="0.35">
      <c r="A391" s="17" t="s">
        <v>775</v>
      </c>
      <c r="B391" s="17" t="s">
        <v>776</v>
      </c>
      <c r="C391" s="18" t="s">
        <v>34</v>
      </c>
      <c r="D391" s="18" t="s">
        <v>35</v>
      </c>
      <c r="E391" s="19" t="s">
        <v>385</v>
      </c>
      <c r="F391" s="18" t="s">
        <v>40</v>
      </c>
      <c r="G391" s="20">
        <v>43875</v>
      </c>
      <c r="H391" s="18" t="s">
        <v>778</v>
      </c>
      <c r="I391" s="21">
        <f t="shared" ref="I391:I454" si="14">N391+0.75*O391+0.5*P391+0.25*Q391</f>
        <v>4.75</v>
      </c>
      <c r="J391" s="182"/>
      <c r="K391" s="183"/>
      <c r="L391" s="183"/>
      <c r="M391" s="18">
        <f t="shared" si="13"/>
        <v>6</v>
      </c>
      <c r="N391" s="18">
        <v>2</v>
      </c>
      <c r="O391" s="18">
        <v>3</v>
      </c>
      <c r="P391" s="18">
        <v>1</v>
      </c>
      <c r="Q391" s="18">
        <v>0</v>
      </c>
      <c r="R391" s="18">
        <v>0</v>
      </c>
      <c r="S391" s="18">
        <v>3</v>
      </c>
      <c r="T391" s="184"/>
      <c r="U391" s="18" t="s">
        <v>39</v>
      </c>
      <c r="V391" s="18">
        <v>25</v>
      </c>
      <c r="W391" s="184"/>
    </row>
    <row r="392" spans="1:23" ht="21" x14ac:dyDescent="0.35">
      <c r="A392" s="17" t="s">
        <v>775</v>
      </c>
      <c r="B392" s="17" t="s">
        <v>776</v>
      </c>
      <c r="C392" s="18" t="s">
        <v>34</v>
      </c>
      <c r="D392" s="18" t="s">
        <v>35</v>
      </c>
      <c r="E392" s="19" t="s">
        <v>385</v>
      </c>
      <c r="F392" s="24" t="s">
        <v>77</v>
      </c>
      <c r="G392" s="20">
        <v>43956</v>
      </c>
      <c r="H392" s="18" t="s">
        <v>779</v>
      </c>
      <c r="I392" s="21">
        <f t="shared" si="14"/>
        <v>5</v>
      </c>
      <c r="J392" s="182"/>
      <c r="K392" s="183"/>
      <c r="L392" s="183"/>
      <c r="M392" s="18">
        <f t="shared" si="13"/>
        <v>6</v>
      </c>
      <c r="N392" s="18">
        <v>3</v>
      </c>
      <c r="O392" s="18">
        <v>2</v>
      </c>
      <c r="P392" s="18">
        <v>1</v>
      </c>
      <c r="Q392" s="18">
        <v>0</v>
      </c>
      <c r="R392" s="18">
        <v>0</v>
      </c>
      <c r="S392" s="18">
        <v>4</v>
      </c>
      <c r="T392" s="184"/>
      <c r="U392" s="18" t="s">
        <v>39</v>
      </c>
      <c r="V392" s="18">
        <v>8</v>
      </c>
      <c r="W392" s="184"/>
    </row>
    <row r="393" spans="1:23" ht="21" x14ac:dyDescent="0.35">
      <c r="A393" s="17" t="s">
        <v>780</v>
      </c>
      <c r="B393" s="17" t="s">
        <v>706</v>
      </c>
      <c r="C393" s="18" t="s">
        <v>34</v>
      </c>
      <c r="D393" s="18" t="s">
        <v>35</v>
      </c>
      <c r="E393" s="19" t="s">
        <v>781</v>
      </c>
      <c r="F393" s="18" t="s">
        <v>37</v>
      </c>
      <c r="G393" s="20">
        <v>44453</v>
      </c>
      <c r="H393" s="18" t="s">
        <v>782</v>
      </c>
      <c r="I393" s="21">
        <f t="shared" si="14"/>
        <v>2.75</v>
      </c>
      <c r="J393" s="182">
        <f>AVERAGE(I393:I395)</f>
        <v>2.9166666666666665</v>
      </c>
      <c r="K393" s="183">
        <f>_xlfn.STDEV.S(I393:I395)</f>
        <v>1.2583057392117918</v>
      </c>
      <c r="L393" s="183">
        <f>100*K393/J393</f>
        <v>43.141911058690006</v>
      </c>
      <c r="M393" s="18">
        <f t="shared" si="13"/>
        <v>4</v>
      </c>
      <c r="N393" s="18">
        <v>2</v>
      </c>
      <c r="O393" s="18">
        <v>0</v>
      </c>
      <c r="P393" s="18">
        <v>1</v>
      </c>
      <c r="Q393" s="18">
        <v>1</v>
      </c>
      <c r="R393" s="18">
        <v>0</v>
      </c>
      <c r="S393" s="18">
        <v>3</v>
      </c>
      <c r="T393" s="184">
        <f>AVERAGE(S393:S395)</f>
        <v>3</v>
      </c>
      <c r="U393" s="18" t="s">
        <v>39</v>
      </c>
      <c r="V393" s="18">
        <v>19</v>
      </c>
      <c r="W393" s="184">
        <f>AVERAGE(V393:V395)</f>
        <v>20.333333333333332</v>
      </c>
    </row>
    <row r="394" spans="1:23" ht="21" x14ac:dyDescent="0.35">
      <c r="A394" s="17" t="s">
        <v>780</v>
      </c>
      <c r="B394" s="17" t="s">
        <v>706</v>
      </c>
      <c r="C394" s="18" t="s">
        <v>34</v>
      </c>
      <c r="D394" s="18" t="s">
        <v>35</v>
      </c>
      <c r="E394" s="19" t="s">
        <v>781</v>
      </c>
      <c r="F394" s="18" t="s">
        <v>40</v>
      </c>
      <c r="G394" s="20">
        <v>43875</v>
      </c>
      <c r="H394" s="18" t="s">
        <v>783</v>
      </c>
      <c r="I394" s="21">
        <f t="shared" si="14"/>
        <v>4.25</v>
      </c>
      <c r="J394" s="182"/>
      <c r="K394" s="183"/>
      <c r="L394" s="183"/>
      <c r="M394" s="18">
        <f t="shared" si="13"/>
        <v>6</v>
      </c>
      <c r="N394" s="18">
        <v>3</v>
      </c>
      <c r="O394" s="18">
        <v>0</v>
      </c>
      <c r="P394" s="18">
        <v>2</v>
      </c>
      <c r="Q394" s="18">
        <v>1</v>
      </c>
      <c r="R394" s="18">
        <v>0</v>
      </c>
      <c r="S394" s="18">
        <v>3</v>
      </c>
      <c r="T394" s="184"/>
      <c r="U394" s="18" t="s">
        <v>39</v>
      </c>
      <c r="V394" s="18">
        <v>23</v>
      </c>
      <c r="W394" s="184"/>
    </row>
    <row r="395" spans="1:23" ht="21" x14ac:dyDescent="0.35">
      <c r="A395" s="17" t="s">
        <v>780</v>
      </c>
      <c r="B395" s="17" t="s">
        <v>706</v>
      </c>
      <c r="C395" s="18" t="s">
        <v>34</v>
      </c>
      <c r="D395" s="18" t="s">
        <v>35</v>
      </c>
      <c r="E395" s="19" t="s">
        <v>781</v>
      </c>
      <c r="F395" s="18" t="s">
        <v>48</v>
      </c>
      <c r="G395" s="20">
        <v>44928</v>
      </c>
      <c r="H395" s="18" t="s">
        <v>784</v>
      </c>
      <c r="I395" s="21">
        <f t="shared" si="14"/>
        <v>1.75</v>
      </c>
      <c r="J395" s="182"/>
      <c r="K395" s="183"/>
      <c r="L395" s="183"/>
      <c r="M395" s="18">
        <f t="shared" si="13"/>
        <v>3</v>
      </c>
      <c r="N395" s="18">
        <v>1</v>
      </c>
      <c r="O395" s="18">
        <v>0</v>
      </c>
      <c r="P395" s="18">
        <v>1</v>
      </c>
      <c r="Q395" s="18">
        <v>1</v>
      </c>
      <c r="R395" s="18">
        <v>0</v>
      </c>
      <c r="S395" s="18">
        <v>3</v>
      </c>
      <c r="T395" s="184"/>
      <c r="U395" s="18" t="s">
        <v>39</v>
      </c>
      <c r="V395" s="18">
        <v>19</v>
      </c>
      <c r="W395" s="184"/>
    </row>
    <row r="396" spans="1:23" ht="21" x14ac:dyDescent="0.35">
      <c r="A396" s="17" t="s">
        <v>785</v>
      </c>
      <c r="B396" s="17" t="s">
        <v>786</v>
      </c>
      <c r="C396" s="18" t="s">
        <v>84</v>
      </c>
      <c r="D396" s="18" t="s">
        <v>61</v>
      </c>
      <c r="E396" s="19" t="s">
        <v>787</v>
      </c>
      <c r="F396" s="18" t="s">
        <v>37</v>
      </c>
      <c r="G396" s="20">
        <v>44405</v>
      </c>
      <c r="H396" s="28" t="s">
        <v>788</v>
      </c>
      <c r="I396" s="21">
        <f t="shared" si="14"/>
        <v>1</v>
      </c>
      <c r="J396" s="182">
        <f>AVERAGE(I396:I398)</f>
        <v>1.25</v>
      </c>
      <c r="K396" s="183">
        <f>_xlfn.STDEV.S(I396:I398)</f>
        <v>0.4330127018922193</v>
      </c>
      <c r="L396" s="183">
        <f>100*K396/J396</f>
        <v>34.641016151377542</v>
      </c>
      <c r="M396" s="18">
        <f t="shared" si="13"/>
        <v>1</v>
      </c>
      <c r="N396" s="18">
        <v>1</v>
      </c>
      <c r="O396" s="18">
        <v>0</v>
      </c>
      <c r="P396" s="18">
        <v>0</v>
      </c>
      <c r="Q396" s="18">
        <v>0</v>
      </c>
      <c r="R396" s="18">
        <v>0</v>
      </c>
      <c r="S396" s="18">
        <v>1</v>
      </c>
      <c r="T396" s="184">
        <f>AVERAGE(S396:S398)</f>
        <v>1</v>
      </c>
      <c r="U396" s="18" t="s">
        <v>39</v>
      </c>
      <c r="V396" s="18">
        <v>5</v>
      </c>
      <c r="W396" s="184">
        <f>AVERAGE(V396:V398)</f>
        <v>7.5</v>
      </c>
    </row>
    <row r="397" spans="1:23" ht="21" x14ac:dyDescent="0.35">
      <c r="A397" s="17" t="s">
        <v>785</v>
      </c>
      <c r="B397" s="17" t="s">
        <v>786</v>
      </c>
      <c r="C397" s="18" t="s">
        <v>84</v>
      </c>
      <c r="D397" s="18" t="s">
        <v>61</v>
      </c>
      <c r="E397" s="19" t="s">
        <v>787</v>
      </c>
      <c r="F397" s="18" t="s">
        <v>48</v>
      </c>
      <c r="G397" s="20">
        <v>44928</v>
      </c>
      <c r="H397" s="18" t="s">
        <v>789</v>
      </c>
      <c r="I397" s="21">
        <f t="shared" si="14"/>
        <v>1.75</v>
      </c>
      <c r="J397" s="182"/>
      <c r="K397" s="183"/>
      <c r="L397" s="183"/>
      <c r="M397" s="18">
        <f t="shared" si="13"/>
        <v>3</v>
      </c>
      <c r="N397" s="18">
        <v>0</v>
      </c>
      <c r="O397" s="18">
        <v>2</v>
      </c>
      <c r="P397" s="18">
        <v>0</v>
      </c>
      <c r="Q397" s="18">
        <v>1</v>
      </c>
      <c r="R397" s="18">
        <v>0</v>
      </c>
      <c r="S397" s="18">
        <v>1</v>
      </c>
      <c r="T397" s="184"/>
      <c r="U397" s="18" t="s">
        <v>76</v>
      </c>
      <c r="V397" s="18">
        <v>10</v>
      </c>
      <c r="W397" s="184"/>
    </row>
    <row r="398" spans="1:23" ht="21" x14ac:dyDescent="0.35">
      <c r="A398" s="17" t="s">
        <v>785</v>
      </c>
      <c r="B398" s="17" t="s">
        <v>786</v>
      </c>
      <c r="C398" s="18" t="s">
        <v>84</v>
      </c>
      <c r="D398" s="18" t="s">
        <v>61</v>
      </c>
      <c r="E398" s="19" t="s">
        <v>787</v>
      </c>
      <c r="F398" s="18" t="s">
        <v>57</v>
      </c>
      <c r="G398" s="20">
        <v>44901</v>
      </c>
      <c r="H398" s="18" t="s">
        <v>790</v>
      </c>
      <c r="I398" s="21">
        <f t="shared" si="14"/>
        <v>1</v>
      </c>
      <c r="J398" s="182"/>
      <c r="K398" s="183"/>
      <c r="L398" s="183"/>
      <c r="M398" s="18">
        <f t="shared" si="13"/>
        <v>1</v>
      </c>
      <c r="N398" s="18">
        <v>1</v>
      </c>
      <c r="O398" s="18">
        <v>0</v>
      </c>
      <c r="P398" s="18">
        <v>0</v>
      </c>
      <c r="Q398" s="18">
        <v>0</v>
      </c>
      <c r="R398" s="18">
        <v>0</v>
      </c>
      <c r="S398" s="18">
        <v>1</v>
      </c>
      <c r="T398" s="184"/>
      <c r="U398" s="18" t="s">
        <v>39</v>
      </c>
      <c r="W398" s="184"/>
    </row>
    <row r="399" spans="1:23" ht="21" x14ac:dyDescent="0.35">
      <c r="A399" s="17" t="s">
        <v>791</v>
      </c>
      <c r="B399" s="17" t="s">
        <v>792</v>
      </c>
      <c r="C399" s="18" t="s">
        <v>84</v>
      </c>
      <c r="D399" s="18" t="s">
        <v>61</v>
      </c>
      <c r="E399" s="19" t="s">
        <v>793</v>
      </c>
      <c r="F399" s="18" t="s">
        <v>37</v>
      </c>
      <c r="G399" s="20">
        <v>44470</v>
      </c>
      <c r="H399" s="18" t="s">
        <v>794</v>
      </c>
      <c r="I399" s="21">
        <f t="shared" si="14"/>
        <v>1</v>
      </c>
      <c r="J399" s="182">
        <f>AVERAGE(I399:I401)</f>
        <v>1.3333333333333333</v>
      </c>
      <c r="K399" s="183">
        <f>_xlfn.STDEV.S(I399:I401)</f>
        <v>0.28867513459481314</v>
      </c>
      <c r="L399" s="183">
        <f>100*K399/J399</f>
        <v>21.650635094610987</v>
      </c>
      <c r="M399" s="18">
        <f t="shared" si="13"/>
        <v>1</v>
      </c>
      <c r="N399" s="18">
        <v>1</v>
      </c>
      <c r="O399" s="18">
        <v>0</v>
      </c>
      <c r="P399" s="18">
        <v>0</v>
      </c>
      <c r="Q399" s="18">
        <v>0</v>
      </c>
      <c r="R399" s="18">
        <v>0</v>
      </c>
      <c r="S399" s="18">
        <v>1</v>
      </c>
      <c r="T399" s="184">
        <f>AVERAGE(S399:S401)</f>
        <v>1</v>
      </c>
      <c r="U399" s="18" t="s">
        <v>39</v>
      </c>
      <c r="V399" s="18">
        <v>3</v>
      </c>
      <c r="W399" s="184">
        <f>AVERAGE(V399:V401)</f>
        <v>5.666666666666667</v>
      </c>
    </row>
    <row r="400" spans="1:23" ht="21" x14ac:dyDescent="0.35">
      <c r="A400" s="17" t="s">
        <v>791</v>
      </c>
      <c r="B400" s="17" t="s">
        <v>792</v>
      </c>
      <c r="C400" s="18" t="s">
        <v>84</v>
      </c>
      <c r="D400" s="18" t="s">
        <v>61</v>
      </c>
      <c r="E400" s="19" t="s">
        <v>793</v>
      </c>
      <c r="F400" s="18" t="s">
        <v>48</v>
      </c>
      <c r="G400" s="20">
        <v>44928</v>
      </c>
      <c r="H400" s="18" t="s">
        <v>795</v>
      </c>
      <c r="I400" s="21">
        <f t="shared" si="14"/>
        <v>1.5</v>
      </c>
      <c r="J400" s="182"/>
      <c r="K400" s="183"/>
      <c r="L400" s="183"/>
      <c r="M400" s="18">
        <f t="shared" si="13"/>
        <v>2</v>
      </c>
      <c r="N400" s="18">
        <v>0</v>
      </c>
      <c r="O400" s="18">
        <v>2</v>
      </c>
      <c r="P400" s="18">
        <v>0</v>
      </c>
      <c r="Q400" s="18">
        <v>0</v>
      </c>
      <c r="R400" s="18">
        <v>0</v>
      </c>
      <c r="S400" s="18">
        <v>1</v>
      </c>
      <c r="T400" s="184"/>
      <c r="U400" s="18" t="s">
        <v>76</v>
      </c>
      <c r="V400" s="18">
        <v>7</v>
      </c>
      <c r="W400" s="184"/>
    </row>
    <row r="401" spans="1:23" ht="21" x14ac:dyDescent="0.35">
      <c r="A401" s="17" t="s">
        <v>791</v>
      </c>
      <c r="B401" s="17" t="s">
        <v>792</v>
      </c>
      <c r="C401" s="18" t="s">
        <v>84</v>
      </c>
      <c r="D401" s="18" t="s">
        <v>61</v>
      </c>
      <c r="E401" s="19" t="s">
        <v>793</v>
      </c>
      <c r="F401" s="18" t="s">
        <v>40</v>
      </c>
      <c r="G401" s="20">
        <v>44550</v>
      </c>
      <c r="H401" s="18" t="s">
        <v>796</v>
      </c>
      <c r="I401" s="21">
        <f t="shared" si="14"/>
        <v>1.5</v>
      </c>
      <c r="J401" s="182"/>
      <c r="K401" s="183"/>
      <c r="L401" s="183"/>
      <c r="M401" s="18">
        <f t="shared" si="13"/>
        <v>2</v>
      </c>
      <c r="N401" s="18">
        <v>0</v>
      </c>
      <c r="O401" s="18">
        <v>2</v>
      </c>
      <c r="P401" s="18">
        <v>0</v>
      </c>
      <c r="Q401" s="18">
        <v>0</v>
      </c>
      <c r="R401" s="18">
        <v>0</v>
      </c>
      <c r="S401" s="18">
        <v>1</v>
      </c>
      <c r="T401" s="184"/>
      <c r="U401" s="18" t="s">
        <v>76</v>
      </c>
      <c r="V401" s="18">
        <v>7</v>
      </c>
      <c r="W401" s="184"/>
    </row>
    <row r="402" spans="1:23" ht="21" x14ac:dyDescent="0.35">
      <c r="A402" s="17" t="s">
        <v>797</v>
      </c>
      <c r="B402" s="17" t="s">
        <v>798</v>
      </c>
      <c r="C402" s="18" t="s">
        <v>34</v>
      </c>
      <c r="D402" s="18" t="s">
        <v>61</v>
      </c>
      <c r="E402" s="19" t="s">
        <v>799</v>
      </c>
      <c r="F402" s="18" t="s">
        <v>37</v>
      </c>
      <c r="G402" s="20">
        <v>44880</v>
      </c>
      <c r="H402" s="18" t="s">
        <v>800</v>
      </c>
      <c r="I402" s="21">
        <f t="shared" si="14"/>
        <v>2.5</v>
      </c>
      <c r="J402" s="182">
        <f>AVERAGE(I402:I404)</f>
        <v>1.5</v>
      </c>
      <c r="K402" s="183">
        <f>_xlfn.STDEV.S(I402:I404)</f>
        <v>1</v>
      </c>
      <c r="L402" s="183">
        <f>100*K402/J402</f>
        <v>66.666666666666671</v>
      </c>
      <c r="M402" s="18">
        <f t="shared" si="13"/>
        <v>3</v>
      </c>
      <c r="N402" s="18">
        <v>2</v>
      </c>
      <c r="O402" s="18">
        <v>0</v>
      </c>
      <c r="P402" s="18">
        <v>1</v>
      </c>
      <c r="Q402" s="18">
        <v>0</v>
      </c>
      <c r="R402" s="18">
        <v>0</v>
      </c>
      <c r="S402" s="18">
        <v>2</v>
      </c>
      <c r="T402" s="184">
        <f>AVERAGE(S402:S404)</f>
        <v>1.6666666666666667</v>
      </c>
      <c r="U402" s="18" t="s">
        <v>39</v>
      </c>
      <c r="V402" s="18">
        <v>7</v>
      </c>
      <c r="W402" s="184">
        <f>AVERAGE(V402:V404)</f>
        <v>6.666666666666667</v>
      </c>
    </row>
    <row r="403" spans="1:23" ht="21" x14ac:dyDescent="0.35">
      <c r="A403" s="17" t="s">
        <v>797</v>
      </c>
      <c r="B403" s="17" t="s">
        <v>798</v>
      </c>
      <c r="C403" s="18" t="s">
        <v>34</v>
      </c>
      <c r="D403" s="18" t="s">
        <v>61</v>
      </c>
      <c r="E403" s="19" t="s">
        <v>799</v>
      </c>
      <c r="F403" s="18" t="s">
        <v>40</v>
      </c>
      <c r="G403" s="20">
        <v>43875</v>
      </c>
      <c r="H403" s="18" t="s">
        <v>801</v>
      </c>
      <c r="I403" s="21">
        <f t="shared" si="14"/>
        <v>0.5</v>
      </c>
      <c r="J403" s="182"/>
      <c r="K403" s="183"/>
      <c r="L403" s="183"/>
      <c r="M403" s="18">
        <f t="shared" si="13"/>
        <v>1</v>
      </c>
      <c r="N403" s="18">
        <v>0</v>
      </c>
      <c r="O403" s="18">
        <v>0</v>
      </c>
      <c r="P403" s="18">
        <v>1</v>
      </c>
      <c r="Q403" s="18">
        <v>0</v>
      </c>
      <c r="R403" s="18">
        <v>0</v>
      </c>
      <c r="S403" s="18">
        <v>1</v>
      </c>
      <c r="T403" s="184"/>
      <c r="U403" s="18" t="s">
        <v>39</v>
      </c>
      <c r="V403" s="18">
        <v>6</v>
      </c>
      <c r="W403" s="184"/>
    </row>
    <row r="404" spans="1:23" ht="21" x14ac:dyDescent="0.35">
      <c r="A404" s="17" t="s">
        <v>797</v>
      </c>
      <c r="B404" s="17" t="s">
        <v>798</v>
      </c>
      <c r="C404" s="18" t="s">
        <v>34</v>
      </c>
      <c r="D404" s="18" t="s">
        <v>61</v>
      </c>
      <c r="E404" s="19" t="s">
        <v>799</v>
      </c>
      <c r="F404" s="18" t="s">
        <v>48</v>
      </c>
      <c r="G404" s="20">
        <v>44928</v>
      </c>
      <c r="H404" s="18" t="s">
        <v>802</v>
      </c>
      <c r="I404" s="21">
        <f t="shared" si="14"/>
        <v>1.5</v>
      </c>
      <c r="J404" s="182"/>
      <c r="K404" s="183"/>
      <c r="L404" s="183"/>
      <c r="M404" s="18">
        <f t="shared" si="13"/>
        <v>2</v>
      </c>
      <c r="N404" s="18">
        <v>1</v>
      </c>
      <c r="O404" s="18">
        <v>0</v>
      </c>
      <c r="P404" s="18">
        <v>1</v>
      </c>
      <c r="Q404" s="18">
        <v>0</v>
      </c>
      <c r="R404" s="18">
        <v>0</v>
      </c>
      <c r="S404" s="18">
        <v>2</v>
      </c>
      <c r="T404" s="184"/>
      <c r="U404" s="18" t="s">
        <v>39</v>
      </c>
      <c r="V404" s="18">
        <v>7</v>
      </c>
      <c r="W404" s="184"/>
    </row>
    <row r="405" spans="1:23" ht="21" x14ac:dyDescent="0.35">
      <c r="A405" s="17" t="s">
        <v>803</v>
      </c>
      <c r="B405" s="17" t="s">
        <v>804</v>
      </c>
      <c r="C405" s="18" t="s">
        <v>84</v>
      </c>
      <c r="D405" s="18" t="s">
        <v>61</v>
      </c>
      <c r="E405" s="19" t="s">
        <v>805</v>
      </c>
      <c r="F405" s="18" t="s">
        <v>37</v>
      </c>
      <c r="G405" s="20">
        <v>44477</v>
      </c>
      <c r="H405" s="18" t="s">
        <v>806</v>
      </c>
      <c r="I405" s="21">
        <f t="shared" si="14"/>
        <v>0</v>
      </c>
      <c r="J405" s="182">
        <f>AVERAGE(I405:I407)</f>
        <v>0.75</v>
      </c>
      <c r="K405" s="183">
        <f>_xlfn.STDEV.S(I405:I407)</f>
        <v>1.299038105676658</v>
      </c>
      <c r="L405" s="183">
        <f>100*K405/J405</f>
        <v>173.20508075688772</v>
      </c>
      <c r="M405" s="18">
        <f t="shared" si="13"/>
        <v>0</v>
      </c>
      <c r="N405" s="18">
        <v>0</v>
      </c>
      <c r="O405" s="18">
        <v>0</v>
      </c>
      <c r="P405" s="18">
        <v>0</v>
      </c>
      <c r="Q405" s="18">
        <v>0</v>
      </c>
      <c r="R405" s="18">
        <v>0</v>
      </c>
      <c r="S405" s="18">
        <v>0</v>
      </c>
      <c r="T405" s="184">
        <f>AVERAGE(S405:S407)</f>
        <v>0.33333333333333331</v>
      </c>
      <c r="U405" s="18" t="s">
        <v>56</v>
      </c>
      <c r="V405" s="18">
        <v>0</v>
      </c>
      <c r="W405" s="184">
        <f>AVERAGE(V405:V407)</f>
        <v>5</v>
      </c>
    </row>
    <row r="406" spans="1:23" ht="21" x14ac:dyDescent="0.35">
      <c r="A406" s="17" t="s">
        <v>803</v>
      </c>
      <c r="B406" s="17" t="s">
        <v>804</v>
      </c>
      <c r="C406" s="18" t="s">
        <v>84</v>
      </c>
      <c r="D406" s="18" t="s">
        <v>61</v>
      </c>
      <c r="E406" s="19" t="s">
        <v>805</v>
      </c>
      <c r="F406" s="18" t="s">
        <v>40</v>
      </c>
      <c r="G406" s="20">
        <v>43875</v>
      </c>
      <c r="H406" s="18" t="s">
        <v>807</v>
      </c>
      <c r="I406" s="21">
        <f t="shared" si="14"/>
        <v>0</v>
      </c>
      <c r="J406" s="182"/>
      <c r="K406" s="183"/>
      <c r="L406" s="183"/>
      <c r="M406" s="18">
        <f t="shared" si="13"/>
        <v>0</v>
      </c>
      <c r="N406" s="18">
        <v>0</v>
      </c>
      <c r="O406" s="18">
        <v>0</v>
      </c>
      <c r="P406" s="18">
        <v>0</v>
      </c>
      <c r="Q406" s="18">
        <v>0</v>
      </c>
      <c r="R406" s="18">
        <v>0</v>
      </c>
      <c r="S406" s="18">
        <v>0</v>
      </c>
      <c r="T406" s="184"/>
      <c r="U406" s="18" t="s">
        <v>56</v>
      </c>
      <c r="V406" s="18">
        <v>0</v>
      </c>
      <c r="W406" s="184"/>
    </row>
    <row r="407" spans="1:23" ht="21" x14ac:dyDescent="0.35">
      <c r="A407" s="17" t="s">
        <v>803</v>
      </c>
      <c r="B407" s="17" t="s">
        <v>804</v>
      </c>
      <c r="C407" s="18" t="s">
        <v>84</v>
      </c>
      <c r="D407" s="18" t="s">
        <v>61</v>
      </c>
      <c r="E407" s="19" t="s">
        <v>805</v>
      </c>
      <c r="F407" s="18" t="s">
        <v>48</v>
      </c>
      <c r="G407" s="20">
        <v>44928</v>
      </c>
      <c r="H407" s="18" t="s">
        <v>808</v>
      </c>
      <c r="I407" s="21">
        <f t="shared" si="14"/>
        <v>2.25</v>
      </c>
      <c r="J407" s="182"/>
      <c r="K407" s="183"/>
      <c r="L407" s="183"/>
      <c r="M407" s="18">
        <f t="shared" si="13"/>
        <v>4</v>
      </c>
      <c r="N407" s="18">
        <v>0</v>
      </c>
      <c r="O407" s="18">
        <v>2</v>
      </c>
      <c r="P407" s="18">
        <v>1</v>
      </c>
      <c r="Q407" s="18">
        <v>1</v>
      </c>
      <c r="R407" s="18">
        <v>0</v>
      </c>
      <c r="S407" s="18">
        <v>1</v>
      </c>
      <c r="T407" s="184"/>
      <c r="U407" s="18" t="s">
        <v>76</v>
      </c>
      <c r="V407" s="18">
        <v>15</v>
      </c>
      <c r="W407" s="184"/>
    </row>
    <row r="408" spans="1:23" ht="21" x14ac:dyDescent="0.35">
      <c r="A408" s="17" t="s">
        <v>809</v>
      </c>
      <c r="B408" s="17" t="s">
        <v>810</v>
      </c>
      <c r="C408" s="18" t="s">
        <v>34</v>
      </c>
      <c r="D408" s="18" t="s">
        <v>61</v>
      </c>
      <c r="E408" s="19" t="s">
        <v>811</v>
      </c>
      <c r="F408" s="18" t="s">
        <v>37</v>
      </c>
      <c r="G408" s="20">
        <v>44076</v>
      </c>
      <c r="H408" s="18" t="s">
        <v>812</v>
      </c>
      <c r="I408" s="21">
        <f t="shared" si="14"/>
        <v>0</v>
      </c>
      <c r="J408" s="182">
        <f>AVERAGE(I408:I410)</f>
        <v>0</v>
      </c>
      <c r="K408" s="183">
        <f>_xlfn.STDEV.S(I408:I410)</f>
        <v>0</v>
      </c>
      <c r="L408" s="183">
        <v>0</v>
      </c>
      <c r="M408" s="18">
        <f t="shared" si="13"/>
        <v>0</v>
      </c>
      <c r="N408" s="18">
        <v>0</v>
      </c>
      <c r="O408" s="18">
        <v>0</v>
      </c>
      <c r="P408" s="18">
        <v>0</v>
      </c>
      <c r="Q408" s="18">
        <v>0</v>
      </c>
      <c r="R408" s="18">
        <v>0</v>
      </c>
      <c r="S408" s="18">
        <v>0</v>
      </c>
      <c r="T408" s="184">
        <f>AVERAGE(S408:S410)</f>
        <v>0</v>
      </c>
      <c r="U408" s="18" t="s">
        <v>56</v>
      </c>
      <c r="V408" s="18">
        <v>0</v>
      </c>
      <c r="W408" s="184">
        <f>AVERAGE(V408:V410)</f>
        <v>0</v>
      </c>
    </row>
    <row r="409" spans="1:23" ht="21" x14ac:dyDescent="0.35">
      <c r="A409" s="17" t="s">
        <v>809</v>
      </c>
      <c r="B409" s="17" t="s">
        <v>810</v>
      </c>
      <c r="C409" s="18" t="s">
        <v>34</v>
      </c>
      <c r="D409" s="18" t="s">
        <v>61</v>
      </c>
      <c r="E409" s="19" t="s">
        <v>811</v>
      </c>
      <c r="F409" s="18" t="s">
        <v>40</v>
      </c>
      <c r="G409" s="20">
        <v>43875</v>
      </c>
      <c r="H409" s="28" t="s">
        <v>813</v>
      </c>
      <c r="I409" s="21">
        <f t="shared" si="14"/>
        <v>0</v>
      </c>
      <c r="J409" s="182"/>
      <c r="K409" s="183"/>
      <c r="L409" s="183"/>
      <c r="M409" s="18">
        <f t="shared" si="13"/>
        <v>0</v>
      </c>
      <c r="N409" s="18">
        <v>0</v>
      </c>
      <c r="O409" s="18">
        <v>0</v>
      </c>
      <c r="P409" s="18">
        <v>0</v>
      </c>
      <c r="Q409" s="18">
        <v>0</v>
      </c>
      <c r="R409" s="18">
        <v>0</v>
      </c>
      <c r="S409" s="18">
        <v>0</v>
      </c>
      <c r="T409" s="184"/>
      <c r="U409" s="18" t="s">
        <v>56</v>
      </c>
      <c r="V409" s="18">
        <v>0</v>
      </c>
      <c r="W409" s="184"/>
    </row>
    <row r="410" spans="1:23" ht="21" x14ac:dyDescent="0.35">
      <c r="A410" s="17" t="s">
        <v>809</v>
      </c>
      <c r="B410" s="17" t="s">
        <v>810</v>
      </c>
      <c r="C410" s="18" t="s">
        <v>34</v>
      </c>
      <c r="D410" s="18" t="s">
        <v>61</v>
      </c>
      <c r="E410" s="19" t="s">
        <v>811</v>
      </c>
      <c r="F410" s="18" t="s">
        <v>77</v>
      </c>
      <c r="G410" s="20">
        <v>44132</v>
      </c>
      <c r="H410" s="18" t="s">
        <v>814</v>
      </c>
      <c r="I410" s="21">
        <f t="shared" si="14"/>
        <v>0</v>
      </c>
      <c r="J410" s="182"/>
      <c r="K410" s="183"/>
      <c r="L410" s="183"/>
      <c r="M410" s="18">
        <f t="shared" si="13"/>
        <v>0</v>
      </c>
      <c r="N410" s="18">
        <v>0</v>
      </c>
      <c r="O410" s="18">
        <v>0</v>
      </c>
      <c r="P410" s="18">
        <v>0</v>
      </c>
      <c r="Q410" s="18">
        <v>0</v>
      </c>
      <c r="R410" s="18">
        <v>0</v>
      </c>
      <c r="S410" s="18">
        <v>0</v>
      </c>
      <c r="T410" s="184"/>
      <c r="U410" s="18" t="s">
        <v>56</v>
      </c>
      <c r="V410" s="18">
        <v>0</v>
      </c>
      <c r="W410" s="184"/>
    </row>
    <row r="411" spans="1:23" ht="21" x14ac:dyDescent="0.35">
      <c r="A411" s="17" t="s">
        <v>815</v>
      </c>
      <c r="B411" s="17" t="s">
        <v>816</v>
      </c>
      <c r="C411" s="18" t="s">
        <v>84</v>
      </c>
      <c r="D411" s="18" t="s">
        <v>61</v>
      </c>
      <c r="E411" s="19" t="s">
        <v>817</v>
      </c>
      <c r="F411" s="18" t="s">
        <v>37</v>
      </c>
      <c r="G411" s="20">
        <v>44382</v>
      </c>
      <c r="H411" s="18" t="s">
        <v>818</v>
      </c>
      <c r="I411" s="21">
        <f t="shared" si="14"/>
        <v>3.75</v>
      </c>
      <c r="J411" s="182">
        <f>AVERAGE(I411:I413)</f>
        <v>2.9166666666666665</v>
      </c>
      <c r="K411" s="183">
        <f>_xlfn.STDEV.S(I411:I413)</f>
        <v>0.87797114607106186</v>
      </c>
      <c r="L411" s="183">
        <f>100*K411/J411</f>
        <v>30.101867865293549</v>
      </c>
      <c r="M411" s="18">
        <f t="shared" si="13"/>
        <v>4</v>
      </c>
      <c r="N411" s="18">
        <v>3</v>
      </c>
      <c r="O411" s="18">
        <v>1</v>
      </c>
      <c r="P411" s="18">
        <v>0</v>
      </c>
      <c r="Q411" s="18">
        <v>0</v>
      </c>
      <c r="R411" s="18">
        <v>0</v>
      </c>
      <c r="S411" s="18">
        <v>3</v>
      </c>
      <c r="T411" s="184">
        <f>AVERAGE(S411:S413)</f>
        <v>2</v>
      </c>
      <c r="U411" s="18" t="s">
        <v>39</v>
      </c>
      <c r="V411" s="18">
        <v>13</v>
      </c>
      <c r="W411" s="184">
        <f>AVERAGE(V411:V413)</f>
        <v>12.666666666666666</v>
      </c>
    </row>
    <row r="412" spans="1:23" ht="21" x14ac:dyDescent="0.35">
      <c r="A412" s="17" t="s">
        <v>815</v>
      </c>
      <c r="B412" s="17" t="s">
        <v>816</v>
      </c>
      <c r="C412" s="18" t="s">
        <v>84</v>
      </c>
      <c r="D412" s="18" t="s">
        <v>61</v>
      </c>
      <c r="E412" s="19" t="s">
        <v>817</v>
      </c>
      <c r="F412" s="18" t="s">
        <v>40</v>
      </c>
      <c r="G412" s="20">
        <v>43875</v>
      </c>
      <c r="H412" s="18" t="s">
        <v>819</v>
      </c>
      <c r="I412" s="21">
        <f t="shared" si="14"/>
        <v>3</v>
      </c>
      <c r="J412" s="182"/>
      <c r="K412" s="183"/>
      <c r="L412" s="183"/>
      <c r="M412" s="18">
        <f t="shared" si="13"/>
        <v>3</v>
      </c>
      <c r="N412" s="18">
        <v>3</v>
      </c>
      <c r="O412" s="18">
        <v>0</v>
      </c>
      <c r="P412" s="18">
        <v>0</v>
      </c>
      <c r="Q412" s="18">
        <v>0</v>
      </c>
      <c r="R412" s="18">
        <v>0</v>
      </c>
      <c r="S412" s="18">
        <v>2</v>
      </c>
      <c r="T412" s="184"/>
      <c r="U412" s="18" t="s">
        <v>39</v>
      </c>
      <c r="V412" s="18">
        <v>12</v>
      </c>
      <c r="W412" s="184"/>
    </row>
    <row r="413" spans="1:23" ht="21" x14ac:dyDescent="0.35">
      <c r="A413" s="17" t="s">
        <v>815</v>
      </c>
      <c r="B413" s="17" t="s">
        <v>816</v>
      </c>
      <c r="C413" s="18" t="s">
        <v>84</v>
      </c>
      <c r="D413" s="18" t="s">
        <v>61</v>
      </c>
      <c r="E413" s="19" t="s">
        <v>817</v>
      </c>
      <c r="F413" s="18" t="s">
        <v>48</v>
      </c>
      <c r="G413" s="20">
        <v>44928</v>
      </c>
      <c r="H413" s="18" t="s">
        <v>820</v>
      </c>
      <c r="I413" s="21">
        <f t="shared" si="14"/>
        <v>2</v>
      </c>
      <c r="J413" s="182"/>
      <c r="K413" s="183"/>
      <c r="L413" s="183"/>
      <c r="M413" s="18">
        <f t="shared" si="13"/>
        <v>3</v>
      </c>
      <c r="N413" s="18">
        <v>0</v>
      </c>
      <c r="O413" s="18">
        <v>2</v>
      </c>
      <c r="P413" s="18">
        <v>1</v>
      </c>
      <c r="Q413" s="18">
        <v>0</v>
      </c>
      <c r="R413" s="18">
        <v>0</v>
      </c>
      <c r="S413" s="18">
        <v>1</v>
      </c>
      <c r="T413" s="184"/>
      <c r="U413" s="18" t="s">
        <v>76</v>
      </c>
      <c r="V413" s="18">
        <v>13</v>
      </c>
      <c r="W413" s="184"/>
    </row>
    <row r="414" spans="1:23" ht="21" x14ac:dyDescent="0.35">
      <c r="A414" s="17" t="s">
        <v>821</v>
      </c>
      <c r="B414" s="17" t="s">
        <v>822</v>
      </c>
      <c r="C414" s="18" t="s">
        <v>84</v>
      </c>
      <c r="D414" s="18" t="s">
        <v>61</v>
      </c>
      <c r="E414" s="19" t="s">
        <v>823</v>
      </c>
      <c r="F414" s="18" t="s">
        <v>37</v>
      </c>
      <c r="G414" s="20">
        <v>44326</v>
      </c>
      <c r="H414" s="18" t="s">
        <v>824</v>
      </c>
      <c r="I414" s="21">
        <f t="shared" si="14"/>
        <v>2</v>
      </c>
      <c r="J414" s="182">
        <f>AVERAGE(I414:I416)</f>
        <v>2.0833333333333335</v>
      </c>
      <c r="K414" s="183">
        <f>_xlfn.STDEV.S(I414:I416)</f>
        <v>0.14433756729740643</v>
      </c>
      <c r="L414" s="183">
        <f>100*K414/J414</f>
        <v>6.9282032302755088</v>
      </c>
      <c r="M414" s="18">
        <f t="shared" si="13"/>
        <v>3</v>
      </c>
      <c r="N414" s="18">
        <v>0</v>
      </c>
      <c r="O414" s="18">
        <v>2</v>
      </c>
      <c r="P414" s="18">
        <v>1</v>
      </c>
      <c r="Q414" s="18">
        <v>0</v>
      </c>
      <c r="R414" s="18">
        <v>0</v>
      </c>
      <c r="S414" s="18">
        <v>1</v>
      </c>
      <c r="T414" s="184">
        <f>AVERAGE(S414:S416)</f>
        <v>1</v>
      </c>
      <c r="U414" s="18" t="s">
        <v>76</v>
      </c>
      <c r="V414" s="18">
        <v>13</v>
      </c>
      <c r="W414" s="184">
        <f>AVERAGE(V414:V416)</f>
        <v>11.333333333333334</v>
      </c>
    </row>
    <row r="415" spans="1:23" ht="21" x14ac:dyDescent="0.35">
      <c r="A415" s="17" t="s">
        <v>821</v>
      </c>
      <c r="B415" s="17" t="s">
        <v>822</v>
      </c>
      <c r="C415" s="18" t="s">
        <v>84</v>
      </c>
      <c r="D415" s="18" t="s">
        <v>61</v>
      </c>
      <c r="E415" s="19" t="s">
        <v>823</v>
      </c>
      <c r="F415" s="18" t="s">
        <v>48</v>
      </c>
      <c r="G415" s="20">
        <v>44928</v>
      </c>
      <c r="H415" s="18" t="s">
        <v>825</v>
      </c>
      <c r="I415" s="21">
        <f t="shared" si="14"/>
        <v>2.25</v>
      </c>
      <c r="J415" s="182"/>
      <c r="K415" s="183"/>
      <c r="L415" s="183"/>
      <c r="M415" s="18">
        <f t="shared" si="13"/>
        <v>4</v>
      </c>
      <c r="N415" s="18">
        <v>0</v>
      </c>
      <c r="O415" s="18">
        <v>2</v>
      </c>
      <c r="P415" s="18">
        <v>1</v>
      </c>
      <c r="Q415" s="18">
        <v>1</v>
      </c>
      <c r="R415" s="18">
        <v>0</v>
      </c>
      <c r="S415" s="18">
        <v>1</v>
      </c>
      <c r="T415" s="184"/>
      <c r="U415" s="18" t="s">
        <v>76</v>
      </c>
      <c r="V415" s="18">
        <v>15</v>
      </c>
      <c r="W415" s="184"/>
    </row>
    <row r="416" spans="1:23" ht="21" x14ac:dyDescent="0.35">
      <c r="A416" s="17" t="s">
        <v>821</v>
      </c>
      <c r="B416" s="17" t="s">
        <v>822</v>
      </c>
      <c r="C416" s="18" t="s">
        <v>84</v>
      </c>
      <c r="D416" s="18" t="s">
        <v>61</v>
      </c>
      <c r="E416" s="19" t="s">
        <v>823</v>
      </c>
      <c r="F416" s="18" t="s">
        <v>77</v>
      </c>
      <c r="G416" s="20">
        <v>44035</v>
      </c>
      <c r="H416" s="18" t="s">
        <v>826</v>
      </c>
      <c r="I416" s="21">
        <f t="shared" si="14"/>
        <v>2</v>
      </c>
      <c r="J416" s="182"/>
      <c r="K416" s="183"/>
      <c r="L416" s="183"/>
      <c r="M416" s="18">
        <f t="shared" si="13"/>
        <v>3</v>
      </c>
      <c r="N416" s="18">
        <v>0</v>
      </c>
      <c r="O416" s="18">
        <v>2</v>
      </c>
      <c r="P416" s="18">
        <v>1</v>
      </c>
      <c r="Q416" s="18">
        <v>0</v>
      </c>
      <c r="R416" s="18">
        <v>0</v>
      </c>
      <c r="S416" s="18">
        <v>1</v>
      </c>
      <c r="T416" s="184"/>
      <c r="U416" s="18" t="s">
        <v>76</v>
      </c>
      <c r="V416" s="18">
        <v>6</v>
      </c>
      <c r="W416" s="184"/>
    </row>
    <row r="417" spans="1:23" ht="21" x14ac:dyDescent="0.35">
      <c r="A417" s="17" t="s">
        <v>827</v>
      </c>
      <c r="B417" s="17" t="s">
        <v>828</v>
      </c>
      <c r="C417" s="18" t="s">
        <v>34</v>
      </c>
      <c r="D417" s="18" t="s">
        <v>61</v>
      </c>
      <c r="E417" s="19" t="s">
        <v>829</v>
      </c>
      <c r="F417" s="18" t="s">
        <v>37</v>
      </c>
      <c r="G417" s="20">
        <v>44524</v>
      </c>
      <c r="H417" s="18" t="s">
        <v>830</v>
      </c>
      <c r="I417" s="21">
        <f t="shared" si="14"/>
        <v>2.25</v>
      </c>
      <c r="J417" s="182">
        <f>AVERAGE(I417:I419)</f>
        <v>1.4166666666666667</v>
      </c>
      <c r="K417" s="183">
        <f>_xlfn.STDEV.S(I417:I419)</f>
        <v>0.72168783648703227</v>
      </c>
      <c r="L417" s="183">
        <f>100*K417/J417</f>
        <v>50.942670810849336</v>
      </c>
      <c r="M417" s="18">
        <f t="shared" si="13"/>
        <v>4</v>
      </c>
      <c r="N417" s="18">
        <v>0</v>
      </c>
      <c r="O417" s="18">
        <v>2</v>
      </c>
      <c r="P417" s="18">
        <v>1</v>
      </c>
      <c r="Q417" s="18">
        <v>1</v>
      </c>
      <c r="R417" s="18">
        <v>0</v>
      </c>
      <c r="S417" s="18">
        <v>2</v>
      </c>
      <c r="T417" s="184">
        <f>AVERAGE(S417:S419)</f>
        <v>1.3333333333333333</v>
      </c>
      <c r="U417" s="18" t="s">
        <v>76</v>
      </c>
      <c r="V417" s="18">
        <v>12</v>
      </c>
      <c r="W417" s="184">
        <f>AVERAGE(V417:V419)</f>
        <v>9</v>
      </c>
    </row>
    <row r="418" spans="1:23" ht="21" x14ac:dyDescent="0.35">
      <c r="A418" s="17" t="s">
        <v>827</v>
      </c>
      <c r="B418" s="17" t="s">
        <v>828</v>
      </c>
      <c r="C418" s="18" t="s">
        <v>34</v>
      </c>
      <c r="D418" s="18" t="s">
        <v>61</v>
      </c>
      <c r="E418" s="19" t="s">
        <v>829</v>
      </c>
      <c r="F418" s="18" t="s">
        <v>40</v>
      </c>
      <c r="G418" s="20">
        <v>43875</v>
      </c>
      <c r="H418" s="18" t="s">
        <v>831</v>
      </c>
      <c r="I418" s="21">
        <f t="shared" si="14"/>
        <v>1</v>
      </c>
      <c r="J418" s="182"/>
      <c r="K418" s="183"/>
      <c r="L418" s="183"/>
      <c r="M418" s="18">
        <f t="shared" si="13"/>
        <v>2</v>
      </c>
      <c r="N418" s="18">
        <v>0</v>
      </c>
      <c r="O418" s="18">
        <v>1</v>
      </c>
      <c r="P418" s="18">
        <v>0</v>
      </c>
      <c r="Q418" s="18">
        <v>1</v>
      </c>
      <c r="R418" s="18">
        <v>0</v>
      </c>
      <c r="S418" s="18">
        <v>1</v>
      </c>
      <c r="T418" s="184"/>
      <c r="U418" s="18" t="s">
        <v>76</v>
      </c>
      <c r="V418" s="18">
        <v>8</v>
      </c>
      <c r="W418" s="184"/>
    </row>
    <row r="419" spans="1:23" ht="21" x14ac:dyDescent="0.35">
      <c r="A419" s="17" t="s">
        <v>827</v>
      </c>
      <c r="B419" s="17" t="s">
        <v>828</v>
      </c>
      <c r="C419" s="18" t="s">
        <v>34</v>
      </c>
      <c r="D419" s="18" t="s">
        <v>61</v>
      </c>
      <c r="E419" s="19" t="s">
        <v>829</v>
      </c>
      <c r="F419" s="18" t="s">
        <v>48</v>
      </c>
      <c r="G419" s="20">
        <v>44928</v>
      </c>
      <c r="H419" s="18" t="s">
        <v>832</v>
      </c>
      <c r="I419" s="21">
        <f t="shared" si="14"/>
        <v>1</v>
      </c>
      <c r="J419" s="182"/>
      <c r="K419" s="183"/>
      <c r="L419" s="183"/>
      <c r="M419" s="18">
        <f t="shared" si="13"/>
        <v>2</v>
      </c>
      <c r="N419" s="18">
        <v>0</v>
      </c>
      <c r="O419" s="18">
        <v>1</v>
      </c>
      <c r="P419" s="18">
        <v>0</v>
      </c>
      <c r="Q419" s="18">
        <v>1</v>
      </c>
      <c r="R419" s="18">
        <v>0</v>
      </c>
      <c r="S419" s="18">
        <v>1</v>
      </c>
      <c r="T419" s="184"/>
      <c r="U419" s="18" t="s">
        <v>76</v>
      </c>
      <c r="V419" s="18">
        <v>7</v>
      </c>
      <c r="W419" s="184"/>
    </row>
    <row r="420" spans="1:23" ht="21" x14ac:dyDescent="0.35">
      <c r="A420" s="17" t="s">
        <v>833</v>
      </c>
      <c r="B420" s="17" t="s">
        <v>834</v>
      </c>
      <c r="C420" s="18" t="s">
        <v>34</v>
      </c>
      <c r="D420" s="18" t="s">
        <v>61</v>
      </c>
      <c r="E420" s="19" t="s">
        <v>835</v>
      </c>
      <c r="F420" s="18" t="s">
        <v>37</v>
      </c>
      <c r="G420" s="20">
        <v>44863</v>
      </c>
      <c r="H420" s="18" t="s">
        <v>836</v>
      </c>
      <c r="I420" s="21">
        <f t="shared" si="14"/>
        <v>1.5</v>
      </c>
      <c r="J420" s="182">
        <f>AVERAGE(I420:I422)</f>
        <v>2</v>
      </c>
      <c r="K420" s="183">
        <f>_xlfn.STDEV.S(I420:I422)</f>
        <v>0.8660254037844386</v>
      </c>
      <c r="L420" s="183">
        <f>100*K420/J420</f>
        <v>43.301270189221931</v>
      </c>
      <c r="M420" s="18">
        <f t="shared" si="13"/>
        <v>2</v>
      </c>
      <c r="N420" s="18">
        <v>0</v>
      </c>
      <c r="O420" s="18">
        <v>2</v>
      </c>
      <c r="P420" s="18">
        <v>0</v>
      </c>
      <c r="Q420" s="18">
        <v>0</v>
      </c>
      <c r="R420" s="18">
        <v>0</v>
      </c>
      <c r="S420" s="18">
        <v>1</v>
      </c>
      <c r="T420" s="184">
        <f>AVERAGE(S420:S422)</f>
        <v>1</v>
      </c>
      <c r="U420" s="18" t="s">
        <v>76</v>
      </c>
      <c r="V420" s="18">
        <v>7</v>
      </c>
      <c r="W420" s="184">
        <f>AVERAGE(V420:V422)</f>
        <v>9.3333333333333339</v>
      </c>
    </row>
    <row r="421" spans="1:23" ht="21" x14ac:dyDescent="0.35">
      <c r="A421" s="17" t="s">
        <v>833</v>
      </c>
      <c r="B421" s="17" t="s">
        <v>834</v>
      </c>
      <c r="C421" s="18" t="s">
        <v>34</v>
      </c>
      <c r="D421" s="18" t="s">
        <v>61</v>
      </c>
      <c r="E421" s="19" t="s">
        <v>835</v>
      </c>
      <c r="F421" s="18" t="s">
        <v>40</v>
      </c>
      <c r="G421" s="20">
        <v>44686</v>
      </c>
      <c r="H421" s="18" t="s">
        <v>837</v>
      </c>
      <c r="I421" s="21">
        <f t="shared" si="14"/>
        <v>3</v>
      </c>
      <c r="J421" s="182"/>
      <c r="K421" s="183"/>
      <c r="L421" s="183"/>
      <c r="M421" s="18">
        <f t="shared" si="13"/>
        <v>4</v>
      </c>
      <c r="N421" s="18">
        <v>1</v>
      </c>
      <c r="O421" s="18">
        <v>2</v>
      </c>
      <c r="P421" s="18">
        <v>1</v>
      </c>
      <c r="Q421" s="18">
        <v>0</v>
      </c>
      <c r="R421" s="18">
        <v>0</v>
      </c>
      <c r="S421" s="18">
        <v>1</v>
      </c>
      <c r="T421" s="184"/>
      <c r="U421" s="18" t="s">
        <v>76</v>
      </c>
      <c r="V421" s="18">
        <v>14</v>
      </c>
      <c r="W421" s="184"/>
    </row>
    <row r="422" spans="1:23" ht="21" x14ac:dyDescent="0.35">
      <c r="A422" s="17" t="s">
        <v>833</v>
      </c>
      <c r="B422" s="17" t="s">
        <v>834</v>
      </c>
      <c r="C422" s="18" t="s">
        <v>34</v>
      </c>
      <c r="D422" s="18" t="s">
        <v>61</v>
      </c>
      <c r="E422" s="19" t="s">
        <v>835</v>
      </c>
      <c r="F422" s="18" t="s">
        <v>48</v>
      </c>
      <c r="G422" s="20">
        <v>44928</v>
      </c>
      <c r="H422" s="18" t="s">
        <v>838</v>
      </c>
      <c r="I422" s="21">
        <f t="shared" si="14"/>
        <v>1.5</v>
      </c>
      <c r="J422" s="182"/>
      <c r="K422" s="183"/>
      <c r="L422" s="183"/>
      <c r="M422" s="18">
        <f t="shared" si="13"/>
        <v>2</v>
      </c>
      <c r="N422" s="18">
        <v>0</v>
      </c>
      <c r="O422" s="18">
        <v>2</v>
      </c>
      <c r="P422" s="18">
        <v>0</v>
      </c>
      <c r="Q422" s="18">
        <v>0</v>
      </c>
      <c r="R422" s="18">
        <v>0</v>
      </c>
      <c r="S422" s="18">
        <v>1</v>
      </c>
      <c r="T422" s="184"/>
      <c r="U422" s="18" t="s">
        <v>76</v>
      </c>
      <c r="V422" s="18">
        <v>7</v>
      </c>
      <c r="W422" s="184"/>
    </row>
    <row r="423" spans="1:23" ht="21" x14ac:dyDescent="0.35">
      <c r="A423" s="17" t="s">
        <v>839</v>
      </c>
      <c r="B423" s="17" t="s">
        <v>840</v>
      </c>
      <c r="C423" s="18" t="s">
        <v>84</v>
      </c>
      <c r="D423" s="18" t="s">
        <v>61</v>
      </c>
      <c r="E423" s="19" t="s">
        <v>841</v>
      </c>
      <c r="F423" s="18" t="s">
        <v>37</v>
      </c>
      <c r="G423" s="20">
        <v>44543</v>
      </c>
      <c r="H423" s="18" t="s">
        <v>842</v>
      </c>
      <c r="I423" s="21">
        <f t="shared" si="14"/>
        <v>5.75</v>
      </c>
      <c r="J423" s="182">
        <f>AVERAGE(I423:I425)</f>
        <v>5.583333333333333</v>
      </c>
      <c r="K423" s="183">
        <f>_xlfn.STDEV.S(I423:I425)</f>
        <v>1.5069284433354277</v>
      </c>
      <c r="L423" s="183">
        <f>100*K423/J423</f>
        <v>26.989763164216619</v>
      </c>
      <c r="M423" s="18">
        <f t="shared" si="13"/>
        <v>6</v>
      </c>
      <c r="N423" s="18">
        <v>5</v>
      </c>
      <c r="O423" s="18">
        <v>1</v>
      </c>
      <c r="P423" s="18">
        <v>0</v>
      </c>
      <c r="Q423" s="18">
        <v>0</v>
      </c>
      <c r="R423" s="18">
        <v>0</v>
      </c>
      <c r="S423" s="18">
        <v>3</v>
      </c>
      <c r="T423" s="184">
        <f>AVERAGE(S423:S425)</f>
        <v>3.6666666666666665</v>
      </c>
      <c r="U423" s="18" t="s">
        <v>39</v>
      </c>
      <c r="V423" s="18">
        <v>19</v>
      </c>
      <c r="W423" s="184">
        <f>AVERAGE(V423:V425)</f>
        <v>13.666666666666666</v>
      </c>
    </row>
    <row r="424" spans="1:23" ht="21" x14ac:dyDescent="0.35">
      <c r="A424" s="17" t="s">
        <v>839</v>
      </c>
      <c r="B424" s="17" t="s">
        <v>840</v>
      </c>
      <c r="C424" s="18" t="s">
        <v>84</v>
      </c>
      <c r="D424" s="18" t="s">
        <v>61</v>
      </c>
      <c r="E424" s="19" t="s">
        <v>841</v>
      </c>
      <c r="F424" s="18" t="s">
        <v>40</v>
      </c>
      <c r="G424" s="20">
        <v>43875</v>
      </c>
      <c r="H424" s="18" t="s">
        <v>843</v>
      </c>
      <c r="I424" s="21">
        <f t="shared" si="14"/>
        <v>7</v>
      </c>
      <c r="J424" s="182"/>
      <c r="K424" s="183"/>
      <c r="L424" s="183"/>
      <c r="M424" s="18">
        <f t="shared" si="13"/>
        <v>8</v>
      </c>
      <c r="N424" s="18">
        <v>5</v>
      </c>
      <c r="O424" s="18">
        <v>2</v>
      </c>
      <c r="P424" s="18">
        <v>1</v>
      </c>
      <c r="Q424" s="18">
        <v>0</v>
      </c>
      <c r="R424" s="18">
        <v>0</v>
      </c>
      <c r="S424" s="18">
        <v>4</v>
      </c>
      <c r="T424" s="184"/>
      <c r="U424" s="18" t="s">
        <v>39</v>
      </c>
      <c r="V424" s="18">
        <v>18</v>
      </c>
      <c r="W424" s="184"/>
    </row>
    <row r="425" spans="1:23" ht="21" x14ac:dyDescent="0.35">
      <c r="A425" s="17" t="s">
        <v>839</v>
      </c>
      <c r="B425" s="17" t="s">
        <v>840</v>
      </c>
      <c r="C425" s="18" t="s">
        <v>84</v>
      </c>
      <c r="D425" s="18" t="s">
        <v>61</v>
      </c>
      <c r="E425" s="19" t="s">
        <v>841</v>
      </c>
      <c r="F425" s="18" t="s">
        <v>77</v>
      </c>
      <c r="G425" s="20">
        <v>44035</v>
      </c>
      <c r="H425" s="18" t="s">
        <v>844</v>
      </c>
      <c r="I425" s="21">
        <f t="shared" si="14"/>
        <v>4</v>
      </c>
      <c r="J425" s="182"/>
      <c r="K425" s="183"/>
      <c r="L425" s="183"/>
      <c r="M425" s="18">
        <f t="shared" si="13"/>
        <v>5</v>
      </c>
      <c r="N425" s="18">
        <v>3</v>
      </c>
      <c r="O425" s="18">
        <v>1</v>
      </c>
      <c r="P425" s="18">
        <v>0</v>
      </c>
      <c r="Q425" s="18">
        <v>1</v>
      </c>
      <c r="R425" s="18">
        <v>0</v>
      </c>
      <c r="S425" s="18">
        <v>4</v>
      </c>
      <c r="T425" s="184"/>
      <c r="U425" s="18" t="s">
        <v>39</v>
      </c>
      <c r="V425" s="18">
        <v>4</v>
      </c>
      <c r="W425" s="184"/>
    </row>
    <row r="426" spans="1:23" ht="21" x14ac:dyDescent="0.35">
      <c r="A426" s="17" t="s">
        <v>845</v>
      </c>
      <c r="B426" s="17" t="s">
        <v>846</v>
      </c>
      <c r="C426" s="18" t="s">
        <v>84</v>
      </c>
      <c r="D426" s="18" t="s">
        <v>61</v>
      </c>
      <c r="E426" s="19" t="s">
        <v>847</v>
      </c>
      <c r="F426" s="18" t="s">
        <v>37</v>
      </c>
      <c r="G426" s="20">
        <v>44495</v>
      </c>
      <c r="H426" s="18" t="s">
        <v>848</v>
      </c>
      <c r="I426" s="21">
        <f t="shared" si="14"/>
        <v>12.75</v>
      </c>
      <c r="J426" s="182">
        <f>AVERAGE(I426:I428)</f>
        <v>12.25</v>
      </c>
      <c r="K426" s="183">
        <f>_xlfn.STDEV.S(I426:I428)</f>
        <v>0.8660254037844386</v>
      </c>
      <c r="L426" s="183">
        <f>100*K426/J426</f>
        <v>7.0695951329341931</v>
      </c>
      <c r="M426" s="18">
        <f t="shared" si="13"/>
        <v>15</v>
      </c>
      <c r="N426" s="18">
        <v>10</v>
      </c>
      <c r="O426" s="18">
        <v>2</v>
      </c>
      <c r="P426" s="18">
        <v>2</v>
      </c>
      <c r="Q426" s="18">
        <v>1</v>
      </c>
      <c r="R426" s="18">
        <v>0</v>
      </c>
      <c r="S426" s="18">
        <v>6</v>
      </c>
      <c r="T426" s="184">
        <f>AVERAGE(S426:S428)</f>
        <v>5</v>
      </c>
      <c r="U426" s="18" t="s">
        <v>39</v>
      </c>
      <c r="V426" s="18">
        <v>26</v>
      </c>
      <c r="W426" s="184">
        <f>AVERAGE(V426:V428)</f>
        <v>20.666666666666668</v>
      </c>
    </row>
    <row r="427" spans="1:23" ht="21" x14ac:dyDescent="0.35">
      <c r="A427" s="17" t="s">
        <v>845</v>
      </c>
      <c r="B427" s="17" t="s">
        <v>846</v>
      </c>
      <c r="C427" s="18" t="s">
        <v>84</v>
      </c>
      <c r="D427" s="18" t="s">
        <v>61</v>
      </c>
      <c r="E427" s="19" t="s">
        <v>847</v>
      </c>
      <c r="F427" s="18" t="s">
        <v>40</v>
      </c>
      <c r="G427" s="20">
        <v>43875</v>
      </c>
      <c r="H427" s="18" t="s">
        <v>849</v>
      </c>
      <c r="I427" s="21">
        <f t="shared" si="14"/>
        <v>12.75</v>
      </c>
      <c r="J427" s="182"/>
      <c r="K427" s="183"/>
      <c r="L427" s="183"/>
      <c r="M427" s="18">
        <f t="shared" si="13"/>
        <v>15</v>
      </c>
      <c r="N427" s="18">
        <v>10</v>
      </c>
      <c r="O427" s="18">
        <v>2</v>
      </c>
      <c r="P427" s="18">
        <v>2</v>
      </c>
      <c r="Q427" s="18">
        <v>1</v>
      </c>
      <c r="R427" s="18">
        <v>0</v>
      </c>
      <c r="S427" s="18">
        <v>4</v>
      </c>
      <c r="T427" s="184"/>
      <c r="U427" s="18" t="s">
        <v>39</v>
      </c>
      <c r="V427" s="18">
        <v>27</v>
      </c>
      <c r="W427" s="184"/>
    </row>
    <row r="428" spans="1:23" ht="21" x14ac:dyDescent="0.35">
      <c r="A428" s="17" t="s">
        <v>845</v>
      </c>
      <c r="B428" s="17" t="s">
        <v>846</v>
      </c>
      <c r="C428" s="18" t="s">
        <v>84</v>
      </c>
      <c r="D428" s="18" t="s">
        <v>61</v>
      </c>
      <c r="E428" s="19" t="s">
        <v>847</v>
      </c>
      <c r="F428" s="18" t="s">
        <v>77</v>
      </c>
      <c r="G428" s="20">
        <v>43955</v>
      </c>
      <c r="H428" s="18" t="s">
        <v>850</v>
      </c>
      <c r="I428" s="21">
        <f t="shared" si="14"/>
        <v>11.25</v>
      </c>
      <c r="J428" s="182"/>
      <c r="K428" s="183"/>
      <c r="L428" s="183"/>
      <c r="M428" s="18">
        <f t="shared" si="13"/>
        <v>13</v>
      </c>
      <c r="N428" s="18">
        <v>9</v>
      </c>
      <c r="O428" s="18">
        <v>2</v>
      </c>
      <c r="P428" s="18">
        <v>1</v>
      </c>
      <c r="Q428" s="18">
        <v>1</v>
      </c>
      <c r="R428" s="18">
        <v>0</v>
      </c>
      <c r="S428" s="18">
        <v>5</v>
      </c>
      <c r="T428" s="184"/>
      <c r="U428" s="18" t="s">
        <v>39</v>
      </c>
      <c r="V428" s="18">
        <v>9</v>
      </c>
      <c r="W428" s="184"/>
    </row>
    <row r="429" spans="1:23" ht="21" x14ac:dyDescent="0.35">
      <c r="A429" s="17" t="s">
        <v>851</v>
      </c>
      <c r="B429" s="17" t="s">
        <v>852</v>
      </c>
      <c r="C429" s="18" t="s">
        <v>84</v>
      </c>
      <c r="D429" s="18" t="s">
        <v>61</v>
      </c>
      <c r="E429" s="19" t="s">
        <v>853</v>
      </c>
      <c r="F429" s="18" t="s">
        <v>37</v>
      </c>
      <c r="G429" s="20">
        <v>44111</v>
      </c>
      <c r="H429" s="18" t="s">
        <v>854</v>
      </c>
      <c r="I429" s="21">
        <f t="shared" si="14"/>
        <v>0.5</v>
      </c>
      <c r="J429" s="182">
        <f>AVERAGE(I429:I431)</f>
        <v>0.75</v>
      </c>
      <c r="K429" s="183">
        <f>_xlfn.STDEV.S(I429:I431)</f>
        <v>0.4330127018922193</v>
      </c>
      <c r="L429" s="183">
        <f>100*K429/J429</f>
        <v>57.735026918962575</v>
      </c>
      <c r="M429" s="18">
        <f t="shared" si="13"/>
        <v>2</v>
      </c>
      <c r="N429" s="18">
        <v>0</v>
      </c>
      <c r="O429" s="18">
        <v>0</v>
      </c>
      <c r="P429" s="18">
        <v>0</v>
      </c>
      <c r="Q429" s="18">
        <v>2</v>
      </c>
      <c r="R429" s="18">
        <v>0</v>
      </c>
      <c r="S429" s="18">
        <v>1</v>
      </c>
      <c r="T429" s="184">
        <f>AVERAGE(S429:S431)</f>
        <v>1</v>
      </c>
      <c r="U429" s="18" t="s">
        <v>76</v>
      </c>
      <c r="V429" s="18">
        <v>7</v>
      </c>
      <c r="W429" s="184">
        <f>AVERAGE(V429:V431)</f>
        <v>7.666666666666667</v>
      </c>
    </row>
    <row r="430" spans="1:23" ht="21" x14ac:dyDescent="0.35">
      <c r="A430" s="17" t="s">
        <v>851</v>
      </c>
      <c r="B430" s="17" t="s">
        <v>852</v>
      </c>
      <c r="C430" s="18" t="s">
        <v>84</v>
      </c>
      <c r="D430" s="18" t="s">
        <v>61</v>
      </c>
      <c r="E430" s="19" t="s">
        <v>853</v>
      </c>
      <c r="F430" s="18" t="s">
        <v>40</v>
      </c>
      <c r="G430" s="20">
        <v>43875</v>
      </c>
      <c r="H430" s="18" t="s">
        <v>855</v>
      </c>
      <c r="I430" s="21">
        <f t="shared" si="14"/>
        <v>1.25</v>
      </c>
      <c r="J430" s="182"/>
      <c r="K430" s="183"/>
      <c r="L430" s="183"/>
      <c r="M430" s="18">
        <f t="shared" si="13"/>
        <v>3</v>
      </c>
      <c r="N430" s="18">
        <v>0</v>
      </c>
      <c r="O430" s="18">
        <v>1</v>
      </c>
      <c r="P430" s="18">
        <v>0</v>
      </c>
      <c r="Q430" s="18">
        <v>2</v>
      </c>
      <c r="R430" s="18">
        <v>0</v>
      </c>
      <c r="S430" s="18">
        <v>1</v>
      </c>
      <c r="T430" s="184"/>
      <c r="U430" s="18" t="s">
        <v>76</v>
      </c>
      <c r="V430" s="18">
        <v>9</v>
      </c>
      <c r="W430" s="184"/>
    </row>
    <row r="431" spans="1:23" ht="21" x14ac:dyDescent="0.35">
      <c r="A431" s="17" t="s">
        <v>851</v>
      </c>
      <c r="B431" s="17" t="s">
        <v>852</v>
      </c>
      <c r="C431" s="18" t="s">
        <v>84</v>
      </c>
      <c r="D431" s="18" t="s">
        <v>61</v>
      </c>
      <c r="E431" s="19" t="s">
        <v>853</v>
      </c>
      <c r="F431" s="18" t="s">
        <v>48</v>
      </c>
      <c r="G431" s="20">
        <v>44928</v>
      </c>
      <c r="H431" s="18" t="s">
        <v>856</v>
      </c>
      <c r="I431" s="21">
        <f t="shared" si="14"/>
        <v>0.5</v>
      </c>
      <c r="J431" s="182"/>
      <c r="K431" s="183"/>
      <c r="L431" s="183"/>
      <c r="M431" s="18">
        <f t="shared" si="13"/>
        <v>2</v>
      </c>
      <c r="N431" s="18">
        <v>0</v>
      </c>
      <c r="O431" s="18">
        <v>0</v>
      </c>
      <c r="P431" s="18">
        <v>0</v>
      </c>
      <c r="Q431" s="18">
        <v>2</v>
      </c>
      <c r="R431" s="18">
        <v>0</v>
      </c>
      <c r="S431" s="18">
        <v>1</v>
      </c>
      <c r="T431" s="184"/>
      <c r="U431" s="18" t="s">
        <v>76</v>
      </c>
      <c r="V431" s="18">
        <v>7</v>
      </c>
      <c r="W431" s="184"/>
    </row>
    <row r="432" spans="1:23" ht="21" x14ac:dyDescent="0.35">
      <c r="A432" s="17" t="s">
        <v>857</v>
      </c>
      <c r="B432" s="17" t="s">
        <v>858</v>
      </c>
      <c r="C432" s="18" t="s">
        <v>34</v>
      </c>
      <c r="D432" s="18" t="s">
        <v>61</v>
      </c>
      <c r="E432" s="19" t="s">
        <v>859</v>
      </c>
      <c r="F432" s="18" t="s">
        <v>37</v>
      </c>
      <c r="G432" s="20">
        <v>44836</v>
      </c>
      <c r="H432" s="18" t="s">
        <v>860</v>
      </c>
      <c r="I432" s="21">
        <f t="shared" si="14"/>
        <v>0.75</v>
      </c>
      <c r="J432" s="182">
        <f>AVERAGE(I432:I434)</f>
        <v>1.4166666666666667</v>
      </c>
      <c r="K432" s="183">
        <f>_xlfn.STDEV.S(I432:I434)</f>
        <v>0.76376261582597338</v>
      </c>
      <c r="L432" s="183">
        <f>100*K432/J432</f>
        <v>53.91265523477459</v>
      </c>
      <c r="M432" s="18">
        <f t="shared" si="13"/>
        <v>1</v>
      </c>
      <c r="N432" s="18">
        <v>0</v>
      </c>
      <c r="O432" s="18">
        <v>1</v>
      </c>
      <c r="P432" s="18">
        <v>0</v>
      </c>
      <c r="Q432" s="18">
        <v>0</v>
      </c>
      <c r="R432" s="18">
        <v>0</v>
      </c>
      <c r="S432" s="18">
        <v>1</v>
      </c>
      <c r="T432" s="184">
        <f>AVERAGE(S432:S434)</f>
        <v>1.6666666666666667</v>
      </c>
      <c r="U432" s="18" t="s">
        <v>76</v>
      </c>
      <c r="V432" s="18">
        <v>5</v>
      </c>
      <c r="W432" s="184">
        <f>AVERAGE(V432:V434)</f>
        <v>9</v>
      </c>
    </row>
    <row r="433" spans="1:23" ht="21" x14ac:dyDescent="0.35">
      <c r="A433" s="17" t="s">
        <v>857</v>
      </c>
      <c r="B433" s="17" t="s">
        <v>858</v>
      </c>
      <c r="C433" s="18" t="s">
        <v>34</v>
      </c>
      <c r="D433" s="18" t="s">
        <v>61</v>
      </c>
      <c r="E433" s="19" t="s">
        <v>859</v>
      </c>
      <c r="F433" s="18" t="s">
        <v>40</v>
      </c>
      <c r="G433" s="20">
        <v>44631</v>
      </c>
      <c r="H433" s="18" t="s">
        <v>861</v>
      </c>
      <c r="I433" s="21">
        <f t="shared" si="14"/>
        <v>1.25</v>
      </c>
      <c r="J433" s="182"/>
      <c r="K433" s="183"/>
      <c r="L433" s="183"/>
      <c r="M433" s="18">
        <f t="shared" si="13"/>
        <v>2</v>
      </c>
      <c r="N433" s="18">
        <v>0</v>
      </c>
      <c r="O433" s="18">
        <v>1</v>
      </c>
      <c r="P433" s="18">
        <v>1</v>
      </c>
      <c r="Q433" s="18">
        <v>0</v>
      </c>
      <c r="R433" s="18">
        <v>0</v>
      </c>
      <c r="S433" s="18">
        <v>2</v>
      </c>
      <c r="T433" s="184"/>
      <c r="U433" s="18" t="s">
        <v>39</v>
      </c>
      <c r="V433" s="18">
        <v>12</v>
      </c>
      <c r="W433" s="184"/>
    </row>
    <row r="434" spans="1:23" ht="21" x14ac:dyDescent="0.35">
      <c r="A434" s="17" t="s">
        <v>857</v>
      </c>
      <c r="B434" s="17" t="s">
        <v>858</v>
      </c>
      <c r="C434" s="18" t="s">
        <v>34</v>
      </c>
      <c r="D434" s="18" t="s">
        <v>61</v>
      </c>
      <c r="E434" s="19" t="s">
        <v>859</v>
      </c>
      <c r="F434" s="18" t="s">
        <v>48</v>
      </c>
      <c r="G434" s="20">
        <v>44928</v>
      </c>
      <c r="H434" s="18" t="s">
        <v>862</v>
      </c>
      <c r="I434" s="21">
        <f t="shared" si="14"/>
        <v>2.25</v>
      </c>
      <c r="J434" s="182"/>
      <c r="K434" s="183"/>
      <c r="L434" s="183"/>
      <c r="M434" s="18">
        <f t="shared" si="13"/>
        <v>3</v>
      </c>
      <c r="N434" s="18">
        <v>1</v>
      </c>
      <c r="O434" s="18">
        <v>1</v>
      </c>
      <c r="P434" s="18">
        <v>1</v>
      </c>
      <c r="Q434" s="18">
        <v>0</v>
      </c>
      <c r="R434" s="18">
        <v>0</v>
      </c>
      <c r="S434" s="18">
        <v>2</v>
      </c>
      <c r="T434" s="184"/>
      <c r="U434" s="18" t="s">
        <v>39</v>
      </c>
      <c r="V434" s="18">
        <v>10</v>
      </c>
      <c r="W434" s="184"/>
    </row>
    <row r="435" spans="1:23" ht="21" x14ac:dyDescent="0.35">
      <c r="A435" s="17" t="s">
        <v>863</v>
      </c>
      <c r="B435" s="17" t="s">
        <v>864</v>
      </c>
      <c r="C435" s="18" t="s">
        <v>34</v>
      </c>
      <c r="D435" s="18" t="s">
        <v>61</v>
      </c>
      <c r="E435" s="19" t="s">
        <v>444</v>
      </c>
      <c r="F435" s="18" t="s">
        <v>37</v>
      </c>
      <c r="G435" s="20">
        <v>44853</v>
      </c>
      <c r="H435" s="18" t="s">
        <v>865</v>
      </c>
      <c r="I435" s="21">
        <f t="shared" si="14"/>
        <v>2</v>
      </c>
      <c r="J435" s="182">
        <f>AVERAGE(I435:I437)</f>
        <v>2.3333333333333335</v>
      </c>
      <c r="K435" s="183">
        <f>_xlfn.STDEV.S(I435:I437)</f>
        <v>0.57735026918962629</v>
      </c>
      <c r="L435" s="183">
        <f>100*K435/J435</f>
        <v>24.743582965269699</v>
      </c>
      <c r="M435" s="18">
        <f t="shared" si="13"/>
        <v>3</v>
      </c>
      <c r="N435" s="18">
        <v>0</v>
      </c>
      <c r="O435" s="18">
        <v>2</v>
      </c>
      <c r="P435" s="18">
        <v>1</v>
      </c>
      <c r="Q435" s="18">
        <v>0</v>
      </c>
      <c r="R435" s="18">
        <v>0</v>
      </c>
      <c r="S435" s="18">
        <v>1</v>
      </c>
      <c r="T435" s="184">
        <f>AVERAGE(S435:S437)</f>
        <v>1</v>
      </c>
      <c r="U435" s="18" t="s">
        <v>76</v>
      </c>
      <c r="V435" s="18">
        <v>9</v>
      </c>
      <c r="W435" s="184">
        <f>AVERAGE(V435:V437)</f>
        <v>12</v>
      </c>
    </row>
    <row r="436" spans="1:23" ht="21" x14ac:dyDescent="0.35">
      <c r="A436" s="17" t="s">
        <v>863</v>
      </c>
      <c r="B436" s="17" t="s">
        <v>864</v>
      </c>
      <c r="C436" s="18" t="s">
        <v>34</v>
      </c>
      <c r="D436" s="18" t="s">
        <v>61</v>
      </c>
      <c r="E436" s="19" t="s">
        <v>444</v>
      </c>
      <c r="F436" s="18" t="s">
        <v>40</v>
      </c>
      <c r="G436" s="20">
        <v>43875</v>
      </c>
      <c r="H436" s="18" t="s">
        <v>866</v>
      </c>
      <c r="I436" s="21">
        <f t="shared" si="14"/>
        <v>3</v>
      </c>
      <c r="J436" s="182"/>
      <c r="K436" s="183"/>
      <c r="L436" s="183"/>
      <c r="M436" s="18">
        <f t="shared" si="13"/>
        <v>4</v>
      </c>
      <c r="N436" s="18">
        <v>1</v>
      </c>
      <c r="O436" s="18">
        <v>2</v>
      </c>
      <c r="P436" s="18">
        <v>1</v>
      </c>
      <c r="Q436" s="18">
        <v>0</v>
      </c>
      <c r="R436" s="18">
        <v>0</v>
      </c>
      <c r="S436" s="18">
        <v>1</v>
      </c>
      <c r="T436" s="184"/>
      <c r="U436" s="18" t="s">
        <v>76</v>
      </c>
      <c r="V436" s="18">
        <v>14</v>
      </c>
      <c r="W436" s="184"/>
    </row>
    <row r="437" spans="1:23" ht="21" x14ac:dyDescent="0.35">
      <c r="A437" s="17" t="s">
        <v>863</v>
      </c>
      <c r="B437" s="17" t="s">
        <v>864</v>
      </c>
      <c r="C437" s="18" t="s">
        <v>34</v>
      </c>
      <c r="D437" s="18" t="s">
        <v>61</v>
      </c>
      <c r="E437" s="19" t="s">
        <v>444</v>
      </c>
      <c r="F437" s="18" t="s">
        <v>48</v>
      </c>
      <c r="G437" s="20">
        <v>44928</v>
      </c>
      <c r="H437" s="18" t="s">
        <v>867</v>
      </c>
      <c r="I437" s="21">
        <f t="shared" si="14"/>
        <v>2</v>
      </c>
      <c r="J437" s="182"/>
      <c r="K437" s="183"/>
      <c r="L437" s="183"/>
      <c r="M437" s="18">
        <f t="shared" si="13"/>
        <v>3</v>
      </c>
      <c r="N437" s="18">
        <v>0</v>
      </c>
      <c r="O437" s="18">
        <v>2</v>
      </c>
      <c r="P437" s="18">
        <v>1</v>
      </c>
      <c r="Q437" s="18">
        <v>0</v>
      </c>
      <c r="R437" s="18">
        <v>0</v>
      </c>
      <c r="S437" s="18">
        <v>1</v>
      </c>
      <c r="T437" s="184"/>
      <c r="U437" s="18" t="s">
        <v>76</v>
      </c>
      <c r="V437" s="18">
        <v>13</v>
      </c>
      <c r="W437" s="184"/>
    </row>
    <row r="438" spans="1:23" ht="21" x14ac:dyDescent="0.35">
      <c r="A438" s="17" t="s">
        <v>868</v>
      </c>
      <c r="B438" s="17" t="s">
        <v>869</v>
      </c>
      <c r="C438" s="18" t="s">
        <v>34</v>
      </c>
      <c r="D438" s="18" t="s">
        <v>870</v>
      </c>
      <c r="E438" s="19" t="s">
        <v>871</v>
      </c>
      <c r="F438" s="18" t="s">
        <v>37</v>
      </c>
      <c r="G438" s="20">
        <v>43845</v>
      </c>
      <c r="H438" s="18" t="s">
        <v>872</v>
      </c>
      <c r="I438" s="21">
        <f t="shared" si="14"/>
        <v>2.5</v>
      </c>
      <c r="J438" s="182">
        <f>AVERAGE(I438:I440)</f>
        <v>2.6666666666666665</v>
      </c>
      <c r="K438" s="183">
        <f>_xlfn.STDEV.S(I438:I440)</f>
        <v>0.28867513459481292</v>
      </c>
      <c r="L438" s="183">
        <f>100*K438/J438</f>
        <v>10.825317547305485</v>
      </c>
      <c r="M438" s="18">
        <f t="shared" si="13"/>
        <v>4</v>
      </c>
      <c r="N438" s="18">
        <v>1</v>
      </c>
      <c r="O438" s="18">
        <v>1</v>
      </c>
      <c r="P438" s="18">
        <v>1</v>
      </c>
      <c r="Q438" s="18">
        <v>1</v>
      </c>
      <c r="R438" s="18">
        <v>0</v>
      </c>
      <c r="S438" s="18">
        <v>2</v>
      </c>
      <c r="T438" s="184">
        <f>AVERAGE(S438:S440)</f>
        <v>1.6666666666666667</v>
      </c>
      <c r="U438" s="18" t="s">
        <v>39</v>
      </c>
      <c r="V438" s="18">
        <v>15</v>
      </c>
      <c r="W438" s="184">
        <f>AVERAGE(V438:V440)</f>
        <v>14.333333333333334</v>
      </c>
    </row>
    <row r="439" spans="1:23" ht="21" x14ac:dyDescent="0.35">
      <c r="A439" s="17" t="s">
        <v>868</v>
      </c>
      <c r="B439" s="17" t="s">
        <v>869</v>
      </c>
      <c r="C439" s="18" t="s">
        <v>34</v>
      </c>
      <c r="D439" s="18" t="s">
        <v>870</v>
      </c>
      <c r="E439" s="19" t="s">
        <v>871</v>
      </c>
      <c r="F439" s="18" t="s">
        <v>40</v>
      </c>
      <c r="G439" s="20">
        <v>43875</v>
      </c>
      <c r="H439" s="18" t="s">
        <v>873</v>
      </c>
      <c r="I439" s="21">
        <f t="shared" si="14"/>
        <v>3</v>
      </c>
      <c r="J439" s="182"/>
      <c r="K439" s="183"/>
      <c r="L439" s="183"/>
      <c r="M439" s="18">
        <f t="shared" si="13"/>
        <v>4</v>
      </c>
      <c r="N439" s="18">
        <v>1</v>
      </c>
      <c r="O439" s="18">
        <v>2</v>
      </c>
      <c r="P439" s="18">
        <v>1</v>
      </c>
      <c r="Q439" s="18">
        <v>0</v>
      </c>
      <c r="R439" s="18">
        <v>0</v>
      </c>
      <c r="S439" s="18">
        <v>1</v>
      </c>
      <c r="T439" s="184"/>
      <c r="U439" s="18" t="s">
        <v>76</v>
      </c>
      <c r="V439" s="18">
        <v>14</v>
      </c>
      <c r="W439" s="184"/>
    </row>
    <row r="440" spans="1:23" ht="21" x14ac:dyDescent="0.35">
      <c r="A440" s="17" t="s">
        <v>868</v>
      </c>
      <c r="B440" s="17" t="s">
        <v>869</v>
      </c>
      <c r="C440" s="18" t="s">
        <v>34</v>
      </c>
      <c r="D440" s="18" t="s">
        <v>870</v>
      </c>
      <c r="E440" s="19" t="s">
        <v>871</v>
      </c>
      <c r="F440" s="18" t="s">
        <v>48</v>
      </c>
      <c r="G440" s="20">
        <v>44928</v>
      </c>
      <c r="H440" s="18" t="s">
        <v>874</v>
      </c>
      <c r="I440" s="21">
        <f t="shared" si="14"/>
        <v>2.5</v>
      </c>
      <c r="J440" s="182"/>
      <c r="K440" s="183"/>
      <c r="L440" s="183"/>
      <c r="M440" s="18">
        <f t="shared" si="13"/>
        <v>4</v>
      </c>
      <c r="N440" s="18">
        <v>1</v>
      </c>
      <c r="O440" s="18">
        <v>1</v>
      </c>
      <c r="P440" s="18">
        <v>1</v>
      </c>
      <c r="Q440" s="18">
        <v>1</v>
      </c>
      <c r="R440" s="18">
        <v>0</v>
      </c>
      <c r="S440" s="18">
        <v>2</v>
      </c>
      <c r="T440" s="184"/>
      <c r="U440" s="18" t="s">
        <v>39</v>
      </c>
      <c r="V440" s="18">
        <v>14</v>
      </c>
      <c r="W440" s="184"/>
    </row>
    <row r="441" spans="1:23" ht="21" x14ac:dyDescent="0.35">
      <c r="A441" s="17" t="s">
        <v>875</v>
      </c>
      <c r="B441" s="17" t="s">
        <v>876</v>
      </c>
      <c r="C441" s="18" t="s">
        <v>34</v>
      </c>
      <c r="D441" s="18" t="s">
        <v>870</v>
      </c>
      <c r="E441" s="19" t="s">
        <v>877</v>
      </c>
      <c r="F441" s="18" t="s">
        <v>37</v>
      </c>
      <c r="G441" s="20">
        <v>43845</v>
      </c>
      <c r="H441" s="18" t="s">
        <v>878</v>
      </c>
      <c r="I441" s="21">
        <f t="shared" si="14"/>
        <v>2</v>
      </c>
      <c r="J441" s="182">
        <f>AVERAGE(I441:I443)</f>
        <v>2.5833333333333335</v>
      </c>
      <c r="K441" s="183">
        <f>_xlfn.STDEV.S(I441:I443)</f>
        <v>1.0103629710818454</v>
      </c>
      <c r="L441" s="183">
        <f>100*K441/J441</f>
        <v>39.110824687039177</v>
      </c>
      <c r="M441" s="18">
        <f t="shared" si="13"/>
        <v>3</v>
      </c>
      <c r="N441" s="18">
        <v>0</v>
      </c>
      <c r="O441" s="18">
        <v>2</v>
      </c>
      <c r="P441" s="18">
        <v>1</v>
      </c>
      <c r="Q441" s="18">
        <v>0</v>
      </c>
      <c r="R441" s="18">
        <v>0</v>
      </c>
      <c r="S441" s="18">
        <v>1</v>
      </c>
      <c r="T441" s="184">
        <f>AVERAGE(S441:S443)</f>
        <v>1</v>
      </c>
      <c r="U441" s="18" t="s">
        <v>76</v>
      </c>
      <c r="V441" s="18">
        <v>13</v>
      </c>
      <c r="W441" s="184">
        <f>AVERAGE(V441:V443)</f>
        <v>14.666666666666666</v>
      </c>
    </row>
    <row r="442" spans="1:23" ht="21" x14ac:dyDescent="0.35">
      <c r="A442" s="17" t="s">
        <v>875</v>
      </c>
      <c r="B442" s="17" t="s">
        <v>876</v>
      </c>
      <c r="C442" s="18" t="s">
        <v>34</v>
      </c>
      <c r="D442" s="18" t="s">
        <v>870</v>
      </c>
      <c r="E442" s="19" t="s">
        <v>877</v>
      </c>
      <c r="F442" s="18" t="s">
        <v>48</v>
      </c>
      <c r="G442" s="20">
        <v>44928</v>
      </c>
      <c r="H442" s="18" t="s">
        <v>879</v>
      </c>
      <c r="I442" s="21">
        <f t="shared" si="14"/>
        <v>2</v>
      </c>
      <c r="J442" s="182"/>
      <c r="K442" s="183"/>
      <c r="L442" s="183"/>
      <c r="M442" s="18">
        <f t="shared" si="13"/>
        <v>3</v>
      </c>
      <c r="N442" s="18">
        <v>0</v>
      </c>
      <c r="O442" s="18">
        <v>2</v>
      </c>
      <c r="P442" s="18">
        <v>1</v>
      </c>
      <c r="Q442" s="18">
        <v>0</v>
      </c>
      <c r="R442" s="18">
        <v>0</v>
      </c>
      <c r="S442" s="18">
        <v>1</v>
      </c>
      <c r="T442" s="184"/>
      <c r="U442" s="18" t="s">
        <v>76</v>
      </c>
      <c r="V442" s="18">
        <v>13</v>
      </c>
      <c r="W442" s="184"/>
    </row>
    <row r="443" spans="1:23" ht="21" x14ac:dyDescent="0.35">
      <c r="A443" s="17" t="s">
        <v>875</v>
      </c>
      <c r="B443" s="17" t="s">
        <v>876</v>
      </c>
      <c r="C443" s="18" t="s">
        <v>34</v>
      </c>
      <c r="D443" s="18" t="s">
        <v>870</v>
      </c>
      <c r="E443" s="19" t="s">
        <v>877</v>
      </c>
      <c r="F443" s="18" t="s">
        <v>40</v>
      </c>
      <c r="G443" s="20">
        <v>43875</v>
      </c>
      <c r="H443" s="18" t="s">
        <v>880</v>
      </c>
      <c r="I443" s="21">
        <f t="shared" si="14"/>
        <v>3.75</v>
      </c>
      <c r="J443" s="182"/>
      <c r="K443" s="183"/>
      <c r="L443" s="183"/>
      <c r="M443" s="18">
        <f t="shared" si="13"/>
        <v>7</v>
      </c>
      <c r="N443" s="18">
        <v>1</v>
      </c>
      <c r="O443" s="18">
        <v>2</v>
      </c>
      <c r="P443" s="18">
        <v>1</v>
      </c>
      <c r="Q443" s="18">
        <v>3</v>
      </c>
      <c r="R443" s="18">
        <v>0</v>
      </c>
      <c r="S443" s="18">
        <v>1</v>
      </c>
      <c r="T443" s="184"/>
      <c r="U443" s="18" t="s">
        <v>76</v>
      </c>
      <c r="V443" s="18">
        <v>18</v>
      </c>
      <c r="W443" s="184"/>
    </row>
    <row r="444" spans="1:23" ht="21" x14ac:dyDescent="0.35">
      <c r="A444" s="17" t="s">
        <v>881</v>
      </c>
      <c r="B444" s="17" t="s">
        <v>882</v>
      </c>
      <c r="C444" s="18" t="s">
        <v>34</v>
      </c>
      <c r="D444" s="18" t="s">
        <v>870</v>
      </c>
      <c r="E444" s="19" t="s">
        <v>883</v>
      </c>
      <c r="F444" s="18" t="s">
        <v>37</v>
      </c>
      <c r="G444" s="20">
        <v>44467</v>
      </c>
      <c r="H444" s="18" t="s">
        <v>884</v>
      </c>
      <c r="I444" s="21">
        <f t="shared" si="14"/>
        <v>0</v>
      </c>
      <c r="J444" s="182">
        <f>AVERAGE(I444:I446)</f>
        <v>1.75</v>
      </c>
      <c r="K444" s="183">
        <f>_xlfn.STDEV.S(I444:I446)</f>
        <v>1.5612494995995996</v>
      </c>
      <c r="L444" s="183">
        <f>100*K444/J444</f>
        <v>89.21425711997712</v>
      </c>
      <c r="M444" s="18">
        <f t="shared" si="13"/>
        <v>0</v>
      </c>
      <c r="N444" s="18">
        <v>0</v>
      </c>
      <c r="O444" s="18">
        <v>0</v>
      </c>
      <c r="P444" s="18">
        <v>0</v>
      </c>
      <c r="Q444" s="18">
        <v>0</v>
      </c>
      <c r="R444" s="18">
        <v>0</v>
      </c>
      <c r="S444" s="18">
        <v>0</v>
      </c>
      <c r="T444" s="184">
        <f>AVERAGE(S444:S446)</f>
        <v>0.66666666666666663</v>
      </c>
      <c r="U444" s="18" t="s">
        <v>56</v>
      </c>
      <c r="V444" s="18">
        <v>0</v>
      </c>
      <c r="W444" s="184">
        <f>AVERAGE(V444:V446)</f>
        <v>9.6666666666666661</v>
      </c>
    </row>
    <row r="445" spans="1:23" ht="21" x14ac:dyDescent="0.35">
      <c r="A445" s="17" t="s">
        <v>881</v>
      </c>
      <c r="B445" s="17" t="s">
        <v>882</v>
      </c>
      <c r="C445" s="18" t="s">
        <v>34</v>
      </c>
      <c r="D445" s="18" t="s">
        <v>870</v>
      </c>
      <c r="E445" s="19" t="s">
        <v>883</v>
      </c>
      <c r="F445" s="18" t="s">
        <v>40</v>
      </c>
      <c r="G445" s="20">
        <v>44624</v>
      </c>
      <c r="H445" s="18" t="s">
        <v>885</v>
      </c>
      <c r="I445" s="21">
        <f t="shared" si="14"/>
        <v>3</v>
      </c>
      <c r="J445" s="182"/>
      <c r="K445" s="183"/>
      <c r="L445" s="183"/>
      <c r="M445" s="18">
        <f t="shared" si="13"/>
        <v>4</v>
      </c>
      <c r="N445" s="18">
        <v>1</v>
      </c>
      <c r="O445" s="18">
        <v>2</v>
      </c>
      <c r="P445" s="18">
        <v>1</v>
      </c>
      <c r="Q445" s="18">
        <v>0</v>
      </c>
      <c r="R445" s="18">
        <v>0</v>
      </c>
      <c r="S445" s="18">
        <v>1</v>
      </c>
      <c r="T445" s="184"/>
      <c r="U445" s="18" t="s">
        <v>76</v>
      </c>
      <c r="V445" s="18">
        <v>14</v>
      </c>
      <c r="W445" s="184"/>
    </row>
    <row r="446" spans="1:23" ht="21" x14ac:dyDescent="0.35">
      <c r="A446" s="17" t="s">
        <v>881</v>
      </c>
      <c r="B446" s="17" t="s">
        <v>882</v>
      </c>
      <c r="C446" s="18" t="s">
        <v>34</v>
      </c>
      <c r="D446" s="18" t="s">
        <v>870</v>
      </c>
      <c r="E446" s="19" t="s">
        <v>883</v>
      </c>
      <c r="F446" s="18" t="s">
        <v>48</v>
      </c>
      <c r="G446" s="20">
        <v>44928</v>
      </c>
      <c r="H446" s="18" t="s">
        <v>886</v>
      </c>
      <c r="I446" s="21">
        <f t="shared" si="14"/>
        <v>2.25</v>
      </c>
      <c r="J446" s="182"/>
      <c r="K446" s="183"/>
      <c r="L446" s="183"/>
      <c r="M446" s="18">
        <f t="shared" si="13"/>
        <v>4</v>
      </c>
      <c r="N446" s="18">
        <v>0</v>
      </c>
      <c r="O446" s="18">
        <v>2</v>
      </c>
      <c r="P446" s="18">
        <v>1</v>
      </c>
      <c r="Q446" s="18">
        <v>1</v>
      </c>
      <c r="R446" s="18">
        <v>0</v>
      </c>
      <c r="S446" s="18">
        <v>1</v>
      </c>
      <c r="T446" s="184"/>
      <c r="U446" s="18" t="s">
        <v>76</v>
      </c>
      <c r="V446" s="18">
        <v>15</v>
      </c>
      <c r="W446" s="184"/>
    </row>
    <row r="447" spans="1:23" ht="21" x14ac:dyDescent="0.35">
      <c r="A447" s="17" t="s">
        <v>887</v>
      </c>
      <c r="B447" s="17" t="s">
        <v>888</v>
      </c>
      <c r="C447" s="18" t="s">
        <v>34</v>
      </c>
      <c r="D447" s="18" t="s">
        <v>870</v>
      </c>
      <c r="E447" s="19" t="s">
        <v>889</v>
      </c>
      <c r="F447" s="18" t="s">
        <v>37</v>
      </c>
      <c r="G447" s="20">
        <v>43913</v>
      </c>
      <c r="H447" s="18" t="s">
        <v>890</v>
      </c>
      <c r="I447" s="21">
        <f t="shared" si="14"/>
        <v>2</v>
      </c>
      <c r="J447" s="182">
        <f>AVERAGE(I447:I449)</f>
        <v>2.3333333333333335</v>
      </c>
      <c r="K447" s="183">
        <f>_xlfn.STDEV.S(I447:I449)</f>
        <v>0.57735026918962629</v>
      </c>
      <c r="L447" s="183">
        <f>100*K447/J447</f>
        <v>24.743582965269699</v>
      </c>
      <c r="M447" s="18">
        <f t="shared" si="13"/>
        <v>3</v>
      </c>
      <c r="N447" s="18">
        <v>0</v>
      </c>
      <c r="O447" s="18">
        <v>2</v>
      </c>
      <c r="P447" s="18">
        <v>1</v>
      </c>
      <c r="Q447" s="18">
        <v>0</v>
      </c>
      <c r="R447" s="18">
        <v>0</v>
      </c>
      <c r="S447" s="18">
        <v>1</v>
      </c>
      <c r="T447" s="184">
        <f>AVERAGE(S447:S449)</f>
        <v>1</v>
      </c>
      <c r="U447" s="18" t="s">
        <v>76</v>
      </c>
      <c r="V447" s="18">
        <v>13</v>
      </c>
      <c r="W447" s="184">
        <f>AVERAGE(V447:V449)</f>
        <v>13.333333333333334</v>
      </c>
    </row>
    <row r="448" spans="1:23" ht="21" x14ac:dyDescent="0.35">
      <c r="A448" s="17" t="s">
        <v>887</v>
      </c>
      <c r="B448" s="17" t="s">
        <v>888</v>
      </c>
      <c r="C448" s="18" t="s">
        <v>34</v>
      </c>
      <c r="D448" s="18" t="s">
        <v>870</v>
      </c>
      <c r="E448" s="19" t="s">
        <v>889</v>
      </c>
      <c r="F448" s="18" t="s">
        <v>48</v>
      </c>
      <c r="G448" s="20">
        <v>44928</v>
      </c>
      <c r="H448" s="18" t="s">
        <v>891</v>
      </c>
      <c r="I448" s="21">
        <f t="shared" si="14"/>
        <v>2</v>
      </c>
      <c r="J448" s="182"/>
      <c r="K448" s="183"/>
      <c r="L448" s="183"/>
      <c r="M448" s="18">
        <f t="shared" si="13"/>
        <v>3</v>
      </c>
      <c r="N448" s="18">
        <v>0</v>
      </c>
      <c r="O448" s="18">
        <v>2</v>
      </c>
      <c r="P448" s="18">
        <v>1</v>
      </c>
      <c r="Q448" s="18">
        <v>0</v>
      </c>
      <c r="R448" s="18">
        <v>0</v>
      </c>
      <c r="S448" s="18">
        <v>1</v>
      </c>
      <c r="T448" s="184"/>
      <c r="U448" s="18" t="s">
        <v>76</v>
      </c>
      <c r="V448" s="18">
        <v>13</v>
      </c>
      <c r="W448" s="184"/>
    </row>
    <row r="449" spans="1:23" ht="21" x14ac:dyDescent="0.35">
      <c r="A449" s="17" t="s">
        <v>887</v>
      </c>
      <c r="B449" s="17" t="s">
        <v>888</v>
      </c>
      <c r="C449" s="18" t="s">
        <v>34</v>
      </c>
      <c r="D449" s="18" t="s">
        <v>870</v>
      </c>
      <c r="E449" s="19" t="s">
        <v>889</v>
      </c>
      <c r="F449" s="18" t="s">
        <v>40</v>
      </c>
      <c r="G449" s="20">
        <v>43875</v>
      </c>
      <c r="H449" s="18" t="s">
        <v>892</v>
      </c>
      <c r="I449" s="21">
        <f t="shared" si="14"/>
        <v>3</v>
      </c>
      <c r="J449" s="182"/>
      <c r="K449" s="183"/>
      <c r="L449" s="183"/>
      <c r="M449" s="18">
        <f t="shared" si="13"/>
        <v>4</v>
      </c>
      <c r="N449" s="18">
        <v>1</v>
      </c>
      <c r="O449" s="18">
        <v>2</v>
      </c>
      <c r="P449" s="18">
        <v>1</v>
      </c>
      <c r="Q449" s="18">
        <v>0</v>
      </c>
      <c r="R449" s="18">
        <v>0</v>
      </c>
      <c r="S449" s="18">
        <v>1</v>
      </c>
      <c r="T449" s="184"/>
      <c r="U449" s="18" t="s">
        <v>76</v>
      </c>
      <c r="V449" s="18">
        <v>14</v>
      </c>
      <c r="W449" s="184"/>
    </row>
    <row r="450" spans="1:23" ht="21" x14ac:dyDescent="0.35">
      <c r="A450" s="17" t="s">
        <v>893</v>
      </c>
      <c r="B450" s="17" t="s">
        <v>894</v>
      </c>
      <c r="C450" s="18" t="s">
        <v>34</v>
      </c>
      <c r="D450" s="18" t="s">
        <v>870</v>
      </c>
      <c r="E450" s="19" t="s">
        <v>895</v>
      </c>
      <c r="F450" s="18" t="s">
        <v>37</v>
      </c>
      <c r="G450" s="20">
        <v>44304</v>
      </c>
      <c r="H450" s="18" t="s">
        <v>896</v>
      </c>
      <c r="I450" s="21">
        <f t="shared" si="14"/>
        <v>2</v>
      </c>
      <c r="J450" s="182">
        <f>AVERAGE(I450:I452)</f>
        <v>2.3333333333333335</v>
      </c>
      <c r="K450" s="183">
        <f>_xlfn.STDEV.S(I450:I452)</f>
        <v>0.57735026918962629</v>
      </c>
      <c r="L450" s="183">
        <f>100*K450/J450</f>
        <v>24.743582965269699</v>
      </c>
      <c r="M450" s="18">
        <f t="shared" ref="M450:M513" si="15">SUM(N450:Q450)</f>
        <v>3</v>
      </c>
      <c r="N450" s="18">
        <v>0</v>
      </c>
      <c r="O450" s="18">
        <v>2</v>
      </c>
      <c r="P450" s="18">
        <v>1</v>
      </c>
      <c r="Q450" s="18">
        <v>0</v>
      </c>
      <c r="R450" s="18">
        <v>0</v>
      </c>
      <c r="S450" s="18">
        <v>1</v>
      </c>
      <c r="T450" s="184">
        <f>AVERAGE(S450:S452)</f>
        <v>1</v>
      </c>
      <c r="U450" s="18" t="s">
        <v>76</v>
      </c>
      <c r="V450" s="18">
        <v>13</v>
      </c>
      <c r="W450" s="184">
        <f>AVERAGE(V450:V452)</f>
        <v>13.333333333333334</v>
      </c>
    </row>
    <row r="451" spans="1:23" ht="21" x14ac:dyDescent="0.35">
      <c r="A451" s="17" t="s">
        <v>893</v>
      </c>
      <c r="B451" s="17" t="s">
        <v>894</v>
      </c>
      <c r="C451" s="18" t="s">
        <v>34</v>
      </c>
      <c r="D451" s="18" t="s">
        <v>870</v>
      </c>
      <c r="E451" s="19" t="s">
        <v>895</v>
      </c>
      <c r="F451" s="18" t="s">
        <v>40</v>
      </c>
      <c r="G451" s="20">
        <v>43875</v>
      </c>
      <c r="H451" s="18" t="s">
        <v>897</v>
      </c>
      <c r="I451" s="21">
        <f t="shared" si="14"/>
        <v>3</v>
      </c>
      <c r="J451" s="182"/>
      <c r="K451" s="183"/>
      <c r="L451" s="183"/>
      <c r="M451" s="18">
        <f t="shared" si="15"/>
        <v>4</v>
      </c>
      <c r="N451" s="18">
        <v>1</v>
      </c>
      <c r="O451" s="18">
        <v>2</v>
      </c>
      <c r="P451" s="18">
        <v>1</v>
      </c>
      <c r="Q451" s="18">
        <v>0</v>
      </c>
      <c r="R451" s="18">
        <v>0</v>
      </c>
      <c r="S451" s="18">
        <v>1</v>
      </c>
      <c r="T451" s="184"/>
      <c r="U451" s="18" t="s">
        <v>76</v>
      </c>
      <c r="V451" s="18">
        <v>14</v>
      </c>
      <c r="W451" s="184"/>
    </row>
    <row r="452" spans="1:23" ht="21" x14ac:dyDescent="0.35">
      <c r="A452" s="17" t="s">
        <v>893</v>
      </c>
      <c r="B452" s="17" t="s">
        <v>894</v>
      </c>
      <c r="C452" s="18" t="s">
        <v>34</v>
      </c>
      <c r="D452" s="18" t="s">
        <v>870</v>
      </c>
      <c r="E452" s="19" t="s">
        <v>895</v>
      </c>
      <c r="F452" s="18" t="s">
        <v>48</v>
      </c>
      <c r="G452" s="20">
        <v>44928</v>
      </c>
      <c r="H452" s="18" t="s">
        <v>898</v>
      </c>
      <c r="I452" s="21">
        <f t="shared" si="14"/>
        <v>2</v>
      </c>
      <c r="J452" s="182"/>
      <c r="K452" s="183"/>
      <c r="L452" s="183"/>
      <c r="M452" s="18">
        <f t="shared" si="15"/>
        <v>3</v>
      </c>
      <c r="N452" s="18">
        <v>0</v>
      </c>
      <c r="O452" s="18">
        <v>2</v>
      </c>
      <c r="P452" s="18">
        <v>1</v>
      </c>
      <c r="Q452" s="18">
        <v>0</v>
      </c>
      <c r="R452" s="18">
        <v>0</v>
      </c>
      <c r="S452" s="18">
        <v>1</v>
      </c>
      <c r="T452" s="184"/>
      <c r="U452" s="18" t="s">
        <v>76</v>
      </c>
      <c r="V452" s="18">
        <v>13</v>
      </c>
      <c r="W452" s="184"/>
    </row>
    <row r="453" spans="1:23" ht="21" x14ac:dyDescent="0.35">
      <c r="A453" s="17" t="s">
        <v>899</v>
      </c>
      <c r="B453" s="17" t="s">
        <v>900</v>
      </c>
      <c r="C453" s="18" t="s">
        <v>34</v>
      </c>
      <c r="D453" s="18" t="s">
        <v>870</v>
      </c>
      <c r="E453" s="19" t="s">
        <v>901</v>
      </c>
      <c r="F453" s="18" t="s">
        <v>37</v>
      </c>
      <c r="G453" s="20">
        <v>44106</v>
      </c>
      <c r="H453" s="18" t="s">
        <v>902</v>
      </c>
      <c r="I453" s="21">
        <f t="shared" si="14"/>
        <v>2</v>
      </c>
      <c r="J453" s="182">
        <f>AVERAGE(I453:I455)</f>
        <v>2.1666666666666665</v>
      </c>
      <c r="K453" s="183">
        <f>_xlfn.STDEV.S(I453:I455)</f>
        <v>1.2583057392117916</v>
      </c>
      <c r="L453" s="183">
        <f>100*K453/J453</f>
        <v>58.07564950208269</v>
      </c>
      <c r="M453" s="18">
        <f t="shared" si="15"/>
        <v>2</v>
      </c>
      <c r="N453" s="18">
        <v>2</v>
      </c>
      <c r="O453" s="18">
        <v>0</v>
      </c>
      <c r="P453" s="18">
        <v>0</v>
      </c>
      <c r="Q453" s="18">
        <v>0</v>
      </c>
      <c r="R453" s="18">
        <v>0</v>
      </c>
      <c r="S453" s="18">
        <v>1</v>
      </c>
      <c r="T453" s="184">
        <f>AVERAGE(S453:S455)</f>
        <v>1.3333333333333333</v>
      </c>
      <c r="U453" s="18" t="s">
        <v>39</v>
      </c>
      <c r="V453" s="18">
        <v>11</v>
      </c>
      <c r="W453" s="184">
        <f>AVERAGE(V453:V455)</f>
        <v>11.333333333333334</v>
      </c>
    </row>
    <row r="454" spans="1:23" ht="21" x14ac:dyDescent="0.35">
      <c r="A454" s="17" t="s">
        <v>899</v>
      </c>
      <c r="B454" s="17" t="s">
        <v>900</v>
      </c>
      <c r="C454" s="18" t="s">
        <v>34</v>
      </c>
      <c r="D454" s="18" t="s">
        <v>870</v>
      </c>
      <c r="E454" s="19" t="s">
        <v>901</v>
      </c>
      <c r="F454" s="18" t="s">
        <v>40</v>
      </c>
      <c r="G454" s="20">
        <v>43882</v>
      </c>
      <c r="H454" s="18" t="s">
        <v>903</v>
      </c>
      <c r="I454" s="21">
        <f t="shared" si="14"/>
        <v>3.5</v>
      </c>
      <c r="J454" s="182"/>
      <c r="K454" s="183"/>
      <c r="L454" s="183"/>
      <c r="M454" s="18">
        <f t="shared" si="15"/>
        <v>4</v>
      </c>
      <c r="N454" s="18">
        <v>3</v>
      </c>
      <c r="O454" s="18">
        <v>0</v>
      </c>
      <c r="P454" s="18">
        <v>1</v>
      </c>
      <c r="Q454" s="18">
        <v>0</v>
      </c>
      <c r="R454" s="18">
        <v>0</v>
      </c>
      <c r="S454" s="18">
        <v>2</v>
      </c>
      <c r="T454" s="184"/>
      <c r="U454" s="18" t="s">
        <v>39</v>
      </c>
      <c r="V454" s="18">
        <v>13</v>
      </c>
      <c r="W454" s="184"/>
    </row>
    <row r="455" spans="1:23" ht="21" x14ac:dyDescent="0.35">
      <c r="A455" s="17" t="s">
        <v>899</v>
      </c>
      <c r="B455" s="17" t="s">
        <v>900</v>
      </c>
      <c r="C455" s="18" t="s">
        <v>34</v>
      </c>
      <c r="D455" s="18" t="s">
        <v>870</v>
      </c>
      <c r="E455" s="19" t="s">
        <v>901</v>
      </c>
      <c r="F455" s="18" t="s">
        <v>48</v>
      </c>
      <c r="G455" s="20">
        <v>44928</v>
      </c>
      <c r="H455" s="18" t="s">
        <v>904</v>
      </c>
      <c r="I455" s="21">
        <f t="shared" ref="I455:I518" si="16">N455+0.75*O455+0.5*P455+0.25*Q455</f>
        <v>1</v>
      </c>
      <c r="J455" s="182"/>
      <c r="K455" s="183"/>
      <c r="L455" s="183"/>
      <c r="M455" s="18">
        <f t="shared" si="15"/>
        <v>1</v>
      </c>
      <c r="N455" s="18">
        <v>1</v>
      </c>
      <c r="O455" s="18">
        <v>0</v>
      </c>
      <c r="P455" s="18">
        <v>0</v>
      </c>
      <c r="Q455" s="18">
        <v>0</v>
      </c>
      <c r="R455" s="18">
        <v>0</v>
      </c>
      <c r="S455" s="18">
        <v>1</v>
      </c>
      <c r="T455" s="184"/>
      <c r="U455" s="18" t="s">
        <v>39</v>
      </c>
      <c r="V455" s="18">
        <v>10</v>
      </c>
      <c r="W455" s="184"/>
    </row>
    <row r="456" spans="1:23" ht="21" x14ac:dyDescent="0.35">
      <c r="A456" s="17" t="s">
        <v>905</v>
      </c>
      <c r="B456" s="17" t="s">
        <v>906</v>
      </c>
      <c r="C456" s="18" t="s">
        <v>34</v>
      </c>
      <c r="D456" s="18" t="s">
        <v>870</v>
      </c>
      <c r="E456" s="19" t="s">
        <v>907</v>
      </c>
      <c r="F456" s="18" t="s">
        <v>37</v>
      </c>
      <c r="G456" s="20">
        <v>43845</v>
      </c>
      <c r="H456" s="18" t="s">
        <v>908</v>
      </c>
      <c r="I456" s="21">
        <f t="shared" si="16"/>
        <v>2</v>
      </c>
      <c r="J456" s="182">
        <f>AVERAGE(I456:I458)</f>
        <v>2.0833333333333335</v>
      </c>
      <c r="K456" s="183">
        <f>_xlfn.STDEV.S(I456:I458)</f>
        <v>0.87797114607106141</v>
      </c>
      <c r="L456" s="183">
        <f>100*K456/J456</f>
        <v>42.142615011410946</v>
      </c>
      <c r="M456" s="18">
        <f t="shared" si="15"/>
        <v>2</v>
      </c>
      <c r="N456" s="18">
        <v>2</v>
      </c>
      <c r="O456" s="18">
        <v>0</v>
      </c>
      <c r="P456" s="18">
        <v>0</v>
      </c>
      <c r="Q456" s="18">
        <v>0</v>
      </c>
      <c r="R456" s="18">
        <v>0</v>
      </c>
      <c r="S456" s="18">
        <v>1</v>
      </c>
      <c r="T456" s="184">
        <f>AVERAGE(S456:S458)</f>
        <v>1.3333333333333333</v>
      </c>
      <c r="U456" s="18" t="s">
        <v>39</v>
      </c>
      <c r="V456" s="18">
        <v>9</v>
      </c>
      <c r="W456" s="184">
        <f>AVERAGE(V456:V458)</f>
        <v>11.333333333333334</v>
      </c>
    </row>
    <row r="457" spans="1:23" ht="21" x14ac:dyDescent="0.35">
      <c r="A457" s="17" t="s">
        <v>905</v>
      </c>
      <c r="B457" s="17" t="s">
        <v>906</v>
      </c>
      <c r="C457" s="18" t="s">
        <v>34</v>
      </c>
      <c r="D457" s="18" t="s">
        <v>870</v>
      </c>
      <c r="E457" s="19" t="s">
        <v>907</v>
      </c>
      <c r="F457" s="18" t="s">
        <v>48</v>
      </c>
      <c r="G457" s="20">
        <v>44928</v>
      </c>
      <c r="H457" s="18" t="s">
        <v>909</v>
      </c>
      <c r="I457" s="21">
        <f t="shared" si="16"/>
        <v>1.25</v>
      </c>
      <c r="J457" s="182"/>
      <c r="K457" s="183"/>
      <c r="L457" s="183"/>
      <c r="M457" s="18">
        <f t="shared" si="15"/>
        <v>2</v>
      </c>
      <c r="N457" s="18">
        <v>1</v>
      </c>
      <c r="O457" s="18">
        <v>0</v>
      </c>
      <c r="P457" s="18">
        <v>0</v>
      </c>
      <c r="Q457" s="18">
        <v>1</v>
      </c>
      <c r="R457" s="18">
        <v>0</v>
      </c>
      <c r="S457" s="18">
        <v>2</v>
      </c>
      <c r="T457" s="184"/>
      <c r="U457" s="18" t="s">
        <v>39</v>
      </c>
      <c r="V457" s="18">
        <v>11</v>
      </c>
      <c r="W457" s="184"/>
    </row>
    <row r="458" spans="1:23" ht="21" x14ac:dyDescent="0.35">
      <c r="A458" s="17" t="s">
        <v>905</v>
      </c>
      <c r="B458" s="17" t="s">
        <v>906</v>
      </c>
      <c r="C458" s="18" t="s">
        <v>34</v>
      </c>
      <c r="D458" s="18" t="s">
        <v>870</v>
      </c>
      <c r="E458" s="19" t="s">
        <v>907</v>
      </c>
      <c r="F458" s="18" t="s">
        <v>40</v>
      </c>
      <c r="G458" s="20">
        <v>43882</v>
      </c>
      <c r="H458" s="18" t="s">
        <v>910</v>
      </c>
      <c r="I458" s="21">
        <f t="shared" si="16"/>
        <v>3</v>
      </c>
      <c r="J458" s="182"/>
      <c r="K458" s="183"/>
      <c r="L458" s="183"/>
      <c r="M458" s="18">
        <f t="shared" si="15"/>
        <v>4</v>
      </c>
      <c r="N458" s="18">
        <v>1</v>
      </c>
      <c r="O458" s="18">
        <v>2</v>
      </c>
      <c r="P458" s="18">
        <v>1</v>
      </c>
      <c r="Q458" s="18">
        <v>0</v>
      </c>
      <c r="R458" s="18">
        <v>0</v>
      </c>
      <c r="S458" s="18">
        <v>1</v>
      </c>
      <c r="T458" s="184"/>
      <c r="U458" s="18" t="s">
        <v>76</v>
      </c>
      <c r="V458" s="18">
        <v>14</v>
      </c>
      <c r="W458" s="184"/>
    </row>
    <row r="459" spans="1:23" ht="21" x14ac:dyDescent="0.35">
      <c r="A459" s="17" t="s">
        <v>911</v>
      </c>
      <c r="B459" s="17" t="s">
        <v>912</v>
      </c>
      <c r="C459" s="18" t="s">
        <v>34</v>
      </c>
      <c r="D459" s="18" t="s">
        <v>913</v>
      </c>
      <c r="E459" s="19" t="s">
        <v>914</v>
      </c>
      <c r="F459" s="18" t="s">
        <v>48</v>
      </c>
      <c r="G459" s="20">
        <v>44928</v>
      </c>
      <c r="H459" s="18" t="s">
        <v>915</v>
      </c>
      <c r="I459" s="21">
        <f t="shared" si="16"/>
        <v>2</v>
      </c>
      <c r="J459" s="182">
        <f>AVERAGE(I459:I461)</f>
        <v>2.3333333333333335</v>
      </c>
      <c r="K459" s="183">
        <f>_xlfn.STDEV.S(I459:I461)</f>
        <v>0.57735026918962629</v>
      </c>
      <c r="L459" s="183">
        <f>100*K459/J459</f>
        <v>24.743582965269699</v>
      </c>
      <c r="M459" s="18">
        <f t="shared" si="15"/>
        <v>3</v>
      </c>
      <c r="N459" s="18">
        <v>0</v>
      </c>
      <c r="O459" s="18">
        <v>2</v>
      </c>
      <c r="P459" s="18">
        <v>1</v>
      </c>
      <c r="Q459" s="18">
        <v>0</v>
      </c>
      <c r="R459" s="18">
        <v>0</v>
      </c>
      <c r="S459" s="18">
        <v>1</v>
      </c>
      <c r="T459" s="184">
        <f>AVERAGE(S459:S461)</f>
        <v>1</v>
      </c>
      <c r="U459" s="18" t="s">
        <v>76</v>
      </c>
      <c r="V459" s="18">
        <v>13</v>
      </c>
      <c r="W459" s="184">
        <f>AVERAGE(V459:V461)</f>
        <v>12.333333333333334</v>
      </c>
    </row>
    <row r="460" spans="1:23" ht="21" x14ac:dyDescent="0.35">
      <c r="A460" s="17" t="s">
        <v>911</v>
      </c>
      <c r="B460" s="17" t="s">
        <v>912</v>
      </c>
      <c r="C460" s="18" t="s">
        <v>34</v>
      </c>
      <c r="D460" s="18" t="s">
        <v>913</v>
      </c>
      <c r="E460" s="19" t="s">
        <v>914</v>
      </c>
      <c r="F460" s="18" t="s">
        <v>37</v>
      </c>
      <c r="G460" s="20">
        <v>44666</v>
      </c>
      <c r="H460" s="18" t="s">
        <v>916</v>
      </c>
      <c r="I460" s="21">
        <f t="shared" si="16"/>
        <v>2</v>
      </c>
      <c r="J460" s="182"/>
      <c r="K460" s="183"/>
      <c r="L460" s="183"/>
      <c r="M460" s="18">
        <f t="shared" si="15"/>
        <v>2</v>
      </c>
      <c r="N460" s="18">
        <v>2</v>
      </c>
      <c r="O460" s="18">
        <v>0</v>
      </c>
      <c r="P460" s="18">
        <v>0</v>
      </c>
      <c r="Q460" s="18">
        <v>0</v>
      </c>
      <c r="R460" s="18">
        <v>0</v>
      </c>
      <c r="S460" s="18">
        <v>1</v>
      </c>
      <c r="T460" s="184"/>
      <c r="U460" s="18" t="s">
        <v>39</v>
      </c>
      <c r="V460" s="18">
        <v>10</v>
      </c>
      <c r="W460" s="184"/>
    </row>
    <row r="461" spans="1:23" ht="21" x14ac:dyDescent="0.35">
      <c r="A461" s="17" t="s">
        <v>911</v>
      </c>
      <c r="B461" s="17" t="s">
        <v>912</v>
      </c>
      <c r="C461" s="18" t="s">
        <v>34</v>
      </c>
      <c r="D461" s="18" t="s">
        <v>913</v>
      </c>
      <c r="E461" s="19" t="s">
        <v>914</v>
      </c>
      <c r="F461" s="18" t="s">
        <v>40</v>
      </c>
      <c r="G461" s="20">
        <v>43886</v>
      </c>
      <c r="H461" s="18" t="s">
        <v>917</v>
      </c>
      <c r="I461" s="21">
        <f t="shared" si="16"/>
        <v>3</v>
      </c>
      <c r="J461" s="182"/>
      <c r="K461" s="183"/>
      <c r="L461" s="183"/>
      <c r="M461" s="18">
        <f t="shared" si="15"/>
        <v>4</v>
      </c>
      <c r="N461" s="18">
        <v>1</v>
      </c>
      <c r="O461" s="18">
        <v>2</v>
      </c>
      <c r="P461" s="18">
        <v>1</v>
      </c>
      <c r="Q461" s="18">
        <v>0</v>
      </c>
      <c r="R461" s="18">
        <v>0</v>
      </c>
      <c r="S461" s="18">
        <v>1</v>
      </c>
      <c r="T461" s="184"/>
      <c r="U461" s="18" t="s">
        <v>76</v>
      </c>
      <c r="V461" s="18">
        <v>14</v>
      </c>
      <c r="W461" s="184"/>
    </row>
    <row r="462" spans="1:23" ht="21" x14ac:dyDescent="0.35">
      <c r="A462" s="17" t="s">
        <v>918</v>
      </c>
      <c r="B462" s="17" t="s">
        <v>919</v>
      </c>
      <c r="C462" s="18" t="s">
        <v>34</v>
      </c>
      <c r="D462" s="18" t="s">
        <v>913</v>
      </c>
      <c r="E462" s="19" t="s">
        <v>920</v>
      </c>
      <c r="F462" s="18" t="s">
        <v>37</v>
      </c>
      <c r="G462" s="20">
        <v>44099</v>
      </c>
      <c r="H462" s="18" t="s">
        <v>921</v>
      </c>
      <c r="I462" s="21">
        <f t="shared" si="16"/>
        <v>1.5</v>
      </c>
      <c r="J462" s="182">
        <f>AVERAGE(I462:I464)</f>
        <v>2</v>
      </c>
      <c r="K462" s="183">
        <f>_xlfn.STDEV.S(I462:I464)</f>
        <v>0.8660254037844386</v>
      </c>
      <c r="L462" s="183">
        <f>100*K462/J462</f>
        <v>43.301270189221931</v>
      </c>
      <c r="M462" s="18">
        <f t="shared" si="15"/>
        <v>2</v>
      </c>
      <c r="N462" s="18">
        <v>0</v>
      </c>
      <c r="O462" s="18">
        <v>2</v>
      </c>
      <c r="P462" s="18">
        <v>0</v>
      </c>
      <c r="Q462" s="18">
        <v>0</v>
      </c>
      <c r="R462" s="18">
        <v>0</v>
      </c>
      <c r="S462" s="18">
        <v>1</v>
      </c>
      <c r="T462" s="184">
        <f>AVERAGE(S462:S464)</f>
        <v>1</v>
      </c>
      <c r="U462" s="18" t="s">
        <v>76</v>
      </c>
      <c r="V462" s="18">
        <v>7</v>
      </c>
      <c r="W462" s="184">
        <f>AVERAGE(V462:V464)</f>
        <v>9.3333333333333339</v>
      </c>
    </row>
    <row r="463" spans="1:23" ht="21" x14ac:dyDescent="0.35">
      <c r="A463" s="17" t="s">
        <v>918</v>
      </c>
      <c r="B463" s="17" t="s">
        <v>919</v>
      </c>
      <c r="C463" s="18" t="s">
        <v>34</v>
      </c>
      <c r="D463" s="18" t="s">
        <v>913</v>
      </c>
      <c r="E463" s="19" t="s">
        <v>920</v>
      </c>
      <c r="F463" s="18" t="s">
        <v>48</v>
      </c>
      <c r="G463" s="20">
        <v>44928</v>
      </c>
      <c r="H463" s="18" t="s">
        <v>922</v>
      </c>
      <c r="I463" s="21">
        <f t="shared" si="16"/>
        <v>1.5</v>
      </c>
      <c r="J463" s="182"/>
      <c r="K463" s="183"/>
      <c r="L463" s="183"/>
      <c r="M463" s="18">
        <f t="shared" si="15"/>
        <v>2</v>
      </c>
      <c r="N463" s="18">
        <v>0</v>
      </c>
      <c r="O463" s="18">
        <v>2</v>
      </c>
      <c r="P463" s="18">
        <v>0</v>
      </c>
      <c r="Q463" s="18">
        <v>0</v>
      </c>
      <c r="R463" s="18">
        <v>0</v>
      </c>
      <c r="S463" s="18">
        <v>1</v>
      </c>
      <c r="T463" s="184"/>
      <c r="U463" s="18" t="s">
        <v>76</v>
      </c>
      <c r="V463" s="18">
        <v>7</v>
      </c>
      <c r="W463" s="184"/>
    </row>
    <row r="464" spans="1:23" ht="14.5" customHeight="1" x14ac:dyDescent="0.35">
      <c r="A464" s="17" t="s">
        <v>918</v>
      </c>
      <c r="B464" s="17" t="s">
        <v>919</v>
      </c>
      <c r="C464" s="18" t="s">
        <v>34</v>
      </c>
      <c r="D464" s="18" t="s">
        <v>913</v>
      </c>
      <c r="E464" s="19" t="s">
        <v>920</v>
      </c>
      <c r="F464" s="18" t="s">
        <v>40</v>
      </c>
      <c r="G464" s="20">
        <v>43875</v>
      </c>
      <c r="H464" s="18" t="s">
        <v>923</v>
      </c>
      <c r="I464" s="21">
        <f t="shared" si="16"/>
        <v>3</v>
      </c>
      <c r="J464" s="182"/>
      <c r="K464" s="183"/>
      <c r="L464" s="183"/>
      <c r="M464" s="18">
        <f t="shared" si="15"/>
        <v>4</v>
      </c>
      <c r="N464" s="18">
        <v>1</v>
      </c>
      <c r="O464" s="18">
        <v>2</v>
      </c>
      <c r="P464" s="18">
        <v>1</v>
      </c>
      <c r="Q464" s="18">
        <v>0</v>
      </c>
      <c r="R464" s="18">
        <v>0</v>
      </c>
      <c r="S464" s="18">
        <v>1</v>
      </c>
      <c r="T464" s="184"/>
      <c r="U464" s="18" t="s">
        <v>76</v>
      </c>
      <c r="V464" s="18">
        <v>14</v>
      </c>
      <c r="W464" s="184"/>
    </row>
    <row r="465" spans="1:23" ht="14.5" customHeight="1" x14ac:dyDescent="0.35">
      <c r="A465" s="17" t="s">
        <v>924</v>
      </c>
      <c r="B465" s="17" t="s">
        <v>925</v>
      </c>
      <c r="C465" s="18" t="s">
        <v>34</v>
      </c>
      <c r="D465" s="18" t="s">
        <v>913</v>
      </c>
      <c r="E465" s="19" t="s">
        <v>926</v>
      </c>
      <c r="F465" s="18" t="s">
        <v>37</v>
      </c>
      <c r="G465" s="20">
        <v>43866</v>
      </c>
      <c r="H465" s="18" t="s">
        <v>927</v>
      </c>
      <c r="I465" s="21">
        <f t="shared" si="16"/>
        <v>1.5</v>
      </c>
      <c r="J465" s="182">
        <f>AVERAGE(I465:I467)</f>
        <v>1.5</v>
      </c>
      <c r="K465" s="183">
        <f>_xlfn.STDEV.S(I465:I467)</f>
        <v>0</v>
      </c>
      <c r="L465" s="183">
        <f>100*K465/J465</f>
        <v>0</v>
      </c>
      <c r="M465" s="18">
        <f t="shared" si="15"/>
        <v>2</v>
      </c>
      <c r="N465" s="18">
        <v>0</v>
      </c>
      <c r="O465" s="18">
        <v>2</v>
      </c>
      <c r="P465" s="18">
        <v>0</v>
      </c>
      <c r="Q465" s="18">
        <v>0</v>
      </c>
      <c r="R465" s="18">
        <v>0</v>
      </c>
      <c r="S465" s="18">
        <v>1</v>
      </c>
      <c r="T465" s="184">
        <f>AVERAGE(S465:S467)</f>
        <v>1</v>
      </c>
      <c r="U465" s="18" t="s">
        <v>76</v>
      </c>
      <c r="V465" s="18">
        <v>7</v>
      </c>
      <c r="W465" s="184">
        <f>AVERAGE(V465:V467)</f>
        <v>7</v>
      </c>
    </row>
    <row r="466" spans="1:23" ht="21" x14ac:dyDescent="0.35">
      <c r="A466" s="17" t="s">
        <v>924</v>
      </c>
      <c r="B466" s="17" t="s">
        <v>925</v>
      </c>
      <c r="C466" s="18" t="s">
        <v>34</v>
      </c>
      <c r="D466" s="18" t="s">
        <v>913</v>
      </c>
      <c r="E466" s="19" t="s">
        <v>926</v>
      </c>
      <c r="F466" s="18" t="s">
        <v>48</v>
      </c>
      <c r="G466" s="20">
        <v>44928</v>
      </c>
      <c r="H466" s="18" t="s">
        <v>928</v>
      </c>
      <c r="I466" s="21">
        <f t="shared" si="16"/>
        <v>1.5</v>
      </c>
      <c r="J466" s="182"/>
      <c r="K466" s="183"/>
      <c r="L466" s="183"/>
      <c r="M466" s="18">
        <f t="shared" si="15"/>
        <v>2</v>
      </c>
      <c r="N466" s="18">
        <v>0</v>
      </c>
      <c r="O466" s="18">
        <v>2</v>
      </c>
      <c r="P466" s="18">
        <v>0</v>
      </c>
      <c r="Q466" s="18">
        <v>0</v>
      </c>
      <c r="R466" s="18">
        <v>0</v>
      </c>
      <c r="S466" s="18">
        <v>1</v>
      </c>
      <c r="T466" s="184"/>
      <c r="U466" s="18" t="s">
        <v>76</v>
      </c>
      <c r="V466" s="18">
        <v>7</v>
      </c>
      <c r="W466" s="184"/>
    </row>
    <row r="467" spans="1:23" ht="21" x14ac:dyDescent="0.35">
      <c r="A467" s="17" t="s">
        <v>924</v>
      </c>
      <c r="B467" s="17" t="s">
        <v>925</v>
      </c>
      <c r="C467" s="18" t="s">
        <v>34</v>
      </c>
      <c r="D467" s="18" t="s">
        <v>913</v>
      </c>
      <c r="E467" s="19" t="s">
        <v>926</v>
      </c>
      <c r="F467" s="18" t="s">
        <v>40</v>
      </c>
      <c r="G467" s="20">
        <v>43889</v>
      </c>
      <c r="H467" s="18" t="s">
        <v>929</v>
      </c>
      <c r="I467" s="21">
        <f t="shared" si="16"/>
        <v>1.5</v>
      </c>
      <c r="J467" s="182"/>
      <c r="K467" s="183"/>
      <c r="L467" s="183"/>
      <c r="M467" s="18">
        <f t="shared" si="15"/>
        <v>2</v>
      </c>
      <c r="N467" s="18">
        <v>0</v>
      </c>
      <c r="O467" s="18">
        <v>2</v>
      </c>
      <c r="P467" s="18">
        <v>0</v>
      </c>
      <c r="Q467" s="18">
        <v>0</v>
      </c>
      <c r="R467" s="18">
        <v>0</v>
      </c>
      <c r="S467" s="18">
        <v>1</v>
      </c>
      <c r="T467" s="184"/>
      <c r="U467" s="18" t="s">
        <v>76</v>
      </c>
      <c r="V467" s="18">
        <v>7</v>
      </c>
      <c r="W467" s="184"/>
    </row>
    <row r="468" spans="1:23" ht="21" x14ac:dyDescent="0.35">
      <c r="A468" s="17" t="s">
        <v>930</v>
      </c>
      <c r="B468" s="17" t="s">
        <v>931</v>
      </c>
      <c r="C468" s="18" t="s">
        <v>34</v>
      </c>
      <c r="D468" s="18" t="s">
        <v>870</v>
      </c>
      <c r="E468" s="19" t="s">
        <v>932</v>
      </c>
      <c r="F468" s="18" t="s">
        <v>37</v>
      </c>
      <c r="G468" s="20">
        <v>43875</v>
      </c>
      <c r="H468" s="18" t="s">
        <v>933</v>
      </c>
      <c r="I468" s="21">
        <f t="shared" si="16"/>
        <v>0</v>
      </c>
      <c r="J468" s="182">
        <f>AVERAGE(I468:I470)</f>
        <v>1</v>
      </c>
      <c r="K468" s="183">
        <f>_xlfn.STDEV.S(I468:I470)</f>
        <v>0.8660254037844386</v>
      </c>
      <c r="L468" s="183">
        <f>100*K468/J468</f>
        <v>86.602540378443862</v>
      </c>
      <c r="M468" s="18">
        <f t="shared" si="15"/>
        <v>0</v>
      </c>
      <c r="N468" s="18">
        <v>0</v>
      </c>
      <c r="O468" s="18">
        <v>0</v>
      </c>
      <c r="P468" s="18">
        <v>0</v>
      </c>
      <c r="Q468" s="18">
        <v>0</v>
      </c>
      <c r="R468" s="18">
        <v>0</v>
      </c>
      <c r="S468" s="18">
        <v>0</v>
      </c>
      <c r="T468" s="184">
        <f>AVERAGE(S468:S470)</f>
        <v>0.66666666666666663</v>
      </c>
      <c r="U468" s="18" t="s">
        <v>56</v>
      </c>
      <c r="V468" s="18">
        <v>0</v>
      </c>
      <c r="W468" s="184">
        <f>AVERAGE(V468:V470)</f>
        <v>4.666666666666667</v>
      </c>
    </row>
    <row r="469" spans="1:23" ht="21" x14ac:dyDescent="0.35">
      <c r="A469" s="17" t="s">
        <v>930</v>
      </c>
      <c r="B469" s="17" t="s">
        <v>931</v>
      </c>
      <c r="C469" s="18" t="s">
        <v>34</v>
      </c>
      <c r="D469" s="18" t="s">
        <v>870</v>
      </c>
      <c r="E469" s="19" t="s">
        <v>932</v>
      </c>
      <c r="F469" s="18" t="s">
        <v>40</v>
      </c>
      <c r="G469" s="20">
        <v>43889</v>
      </c>
      <c r="H469" s="18" t="s">
        <v>934</v>
      </c>
      <c r="I469" s="21">
        <f t="shared" si="16"/>
        <v>1.5</v>
      </c>
      <c r="J469" s="182"/>
      <c r="K469" s="183"/>
      <c r="L469" s="183"/>
      <c r="M469" s="18">
        <f t="shared" si="15"/>
        <v>2</v>
      </c>
      <c r="N469" s="18">
        <v>0</v>
      </c>
      <c r="O469" s="18">
        <v>2</v>
      </c>
      <c r="P469" s="18">
        <v>0</v>
      </c>
      <c r="Q469" s="18">
        <v>0</v>
      </c>
      <c r="R469" s="18">
        <v>0</v>
      </c>
      <c r="S469" s="18">
        <v>1</v>
      </c>
      <c r="T469" s="184"/>
      <c r="U469" s="18" t="s">
        <v>76</v>
      </c>
      <c r="V469" s="18">
        <v>7</v>
      </c>
      <c r="W469" s="184"/>
    </row>
    <row r="470" spans="1:23" ht="21" x14ac:dyDescent="0.35">
      <c r="A470" s="17" t="s">
        <v>930</v>
      </c>
      <c r="B470" s="17" t="s">
        <v>931</v>
      </c>
      <c r="C470" s="18" t="s">
        <v>34</v>
      </c>
      <c r="D470" s="18" t="s">
        <v>870</v>
      </c>
      <c r="E470" s="19" t="s">
        <v>932</v>
      </c>
      <c r="F470" s="18" t="s">
        <v>48</v>
      </c>
      <c r="G470" s="20">
        <v>44928</v>
      </c>
      <c r="H470" s="18" t="s">
        <v>935</v>
      </c>
      <c r="I470" s="21">
        <f t="shared" si="16"/>
        <v>1.5</v>
      </c>
      <c r="J470" s="182"/>
      <c r="K470" s="183"/>
      <c r="L470" s="183"/>
      <c r="M470" s="18">
        <f t="shared" si="15"/>
        <v>2</v>
      </c>
      <c r="N470" s="18">
        <v>0</v>
      </c>
      <c r="O470" s="18">
        <v>2</v>
      </c>
      <c r="P470" s="18">
        <v>0</v>
      </c>
      <c r="Q470" s="18">
        <v>0</v>
      </c>
      <c r="R470" s="18">
        <v>0</v>
      </c>
      <c r="S470" s="18">
        <v>1</v>
      </c>
      <c r="T470" s="184"/>
      <c r="U470" s="18" t="s">
        <v>76</v>
      </c>
      <c r="V470" s="18">
        <v>7</v>
      </c>
      <c r="W470" s="184"/>
    </row>
    <row r="471" spans="1:23" ht="21" x14ac:dyDescent="0.35">
      <c r="A471" s="17" t="s">
        <v>936</v>
      </c>
      <c r="B471" s="17" t="s">
        <v>937</v>
      </c>
      <c r="C471" s="18" t="s">
        <v>34</v>
      </c>
      <c r="D471" s="18" t="s">
        <v>870</v>
      </c>
      <c r="E471" s="19" t="s">
        <v>938</v>
      </c>
      <c r="F471" s="18" t="s">
        <v>37</v>
      </c>
      <c r="G471" s="20">
        <v>43843</v>
      </c>
      <c r="H471" s="18" t="s">
        <v>939</v>
      </c>
      <c r="I471" s="21">
        <f t="shared" si="16"/>
        <v>1.75</v>
      </c>
      <c r="J471" s="182">
        <f>AVERAGE(I471:I473)</f>
        <v>1.4166666666666667</v>
      </c>
      <c r="K471" s="183">
        <f>_xlfn.STDEV.S(I471:I473)</f>
        <v>0.38188130791298686</v>
      </c>
      <c r="L471" s="183">
        <f>100*K471/J471</f>
        <v>26.956327617387306</v>
      </c>
      <c r="M471" s="18">
        <f t="shared" si="15"/>
        <v>3</v>
      </c>
      <c r="N471" s="18">
        <v>0</v>
      </c>
      <c r="O471" s="18">
        <v>2</v>
      </c>
      <c r="P471" s="18">
        <v>0</v>
      </c>
      <c r="Q471" s="18">
        <v>1</v>
      </c>
      <c r="R471" s="18">
        <v>0</v>
      </c>
      <c r="S471" s="18">
        <v>2</v>
      </c>
      <c r="T471" s="184">
        <f>AVERAGE(S471:S473)</f>
        <v>1.6666666666666667</v>
      </c>
      <c r="U471" s="18" t="s">
        <v>76</v>
      </c>
      <c r="V471" s="18">
        <v>6</v>
      </c>
      <c r="W471" s="184">
        <f>AVERAGE(V471:V473)</f>
        <v>6.333333333333333</v>
      </c>
    </row>
    <row r="472" spans="1:23" ht="21" x14ac:dyDescent="0.35">
      <c r="A472" s="17" t="s">
        <v>936</v>
      </c>
      <c r="B472" s="17" t="s">
        <v>937</v>
      </c>
      <c r="C472" s="18" t="s">
        <v>34</v>
      </c>
      <c r="D472" s="18" t="s">
        <v>870</v>
      </c>
      <c r="E472" s="19" t="s">
        <v>938</v>
      </c>
      <c r="F472" s="18" t="s">
        <v>48</v>
      </c>
      <c r="G472" s="20">
        <v>44928</v>
      </c>
      <c r="H472" s="18" t="s">
        <v>940</v>
      </c>
      <c r="I472" s="21">
        <f t="shared" si="16"/>
        <v>1</v>
      </c>
      <c r="J472" s="182"/>
      <c r="K472" s="183"/>
      <c r="L472" s="183"/>
      <c r="M472" s="18">
        <f t="shared" si="15"/>
        <v>2</v>
      </c>
      <c r="N472" s="18">
        <v>0</v>
      </c>
      <c r="O472" s="18">
        <v>1</v>
      </c>
      <c r="P472" s="18">
        <v>0</v>
      </c>
      <c r="Q472" s="18">
        <v>1</v>
      </c>
      <c r="R472" s="18">
        <v>0</v>
      </c>
      <c r="S472" s="18">
        <v>2</v>
      </c>
      <c r="T472" s="184"/>
      <c r="U472" s="18" t="s">
        <v>76</v>
      </c>
      <c r="V472" s="18">
        <v>6</v>
      </c>
      <c r="W472" s="184"/>
    </row>
    <row r="473" spans="1:23" ht="21" x14ac:dyDescent="0.35">
      <c r="A473" s="17" t="s">
        <v>936</v>
      </c>
      <c r="B473" s="17" t="s">
        <v>937</v>
      </c>
      <c r="C473" s="18" t="s">
        <v>34</v>
      </c>
      <c r="D473" s="18" t="s">
        <v>870</v>
      </c>
      <c r="E473" s="19" t="s">
        <v>938</v>
      </c>
      <c r="F473" s="18" t="s">
        <v>40</v>
      </c>
      <c r="G473" s="20">
        <v>43879</v>
      </c>
      <c r="H473" s="18" t="s">
        <v>941</v>
      </c>
      <c r="I473" s="21">
        <f t="shared" si="16"/>
        <v>1.5</v>
      </c>
      <c r="J473" s="182"/>
      <c r="K473" s="183"/>
      <c r="L473" s="183"/>
      <c r="M473" s="18">
        <f t="shared" si="15"/>
        <v>2</v>
      </c>
      <c r="N473" s="18">
        <v>0</v>
      </c>
      <c r="O473" s="18">
        <v>2</v>
      </c>
      <c r="P473" s="18">
        <v>0</v>
      </c>
      <c r="Q473" s="18">
        <v>0</v>
      </c>
      <c r="R473" s="18">
        <v>0</v>
      </c>
      <c r="S473" s="18">
        <v>1</v>
      </c>
      <c r="T473" s="184"/>
      <c r="U473" s="18" t="s">
        <v>76</v>
      </c>
      <c r="V473" s="18">
        <v>7</v>
      </c>
      <c r="W473" s="184"/>
    </row>
    <row r="474" spans="1:23" ht="21" x14ac:dyDescent="0.35">
      <c r="A474" s="17" t="s">
        <v>942</v>
      </c>
      <c r="B474" s="17" t="s">
        <v>943</v>
      </c>
      <c r="C474" s="18" t="s">
        <v>34</v>
      </c>
      <c r="D474" s="18" t="s">
        <v>913</v>
      </c>
      <c r="E474" s="19" t="s">
        <v>944</v>
      </c>
      <c r="F474" s="18" t="s">
        <v>48</v>
      </c>
      <c r="G474" s="20">
        <v>44928</v>
      </c>
      <c r="H474" s="18" t="s">
        <v>945</v>
      </c>
      <c r="I474" s="21">
        <f t="shared" si="16"/>
        <v>2.25</v>
      </c>
      <c r="J474" s="182">
        <f>AVERAGE(I474:I476)</f>
        <v>2.3333333333333335</v>
      </c>
      <c r="K474" s="183">
        <f>_xlfn.STDEV.S(I474:I476)</f>
        <v>0.62915286960589623</v>
      </c>
      <c r="L474" s="183">
        <f>100*K474/J474</f>
        <v>26.963694411681267</v>
      </c>
      <c r="M474" s="18">
        <f t="shared" si="15"/>
        <v>3</v>
      </c>
      <c r="N474" s="18">
        <v>1</v>
      </c>
      <c r="O474" s="18">
        <v>1</v>
      </c>
      <c r="P474" s="18">
        <v>1</v>
      </c>
      <c r="Q474" s="18">
        <v>0</v>
      </c>
      <c r="R474" s="18">
        <v>0</v>
      </c>
      <c r="S474" s="18">
        <v>2</v>
      </c>
      <c r="T474" s="184">
        <f>AVERAGE(S474:S476)</f>
        <v>1.6666666666666667</v>
      </c>
      <c r="U474" s="18" t="s">
        <v>39</v>
      </c>
      <c r="V474" s="18">
        <v>12</v>
      </c>
      <c r="W474" s="184">
        <f>AVERAGE(V474:V476)</f>
        <v>12.333333333333334</v>
      </c>
    </row>
    <row r="475" spans="1:23" ht="21" x14ac:dyDescent="0.35">
      <c r="A475" s="17" t="s">
        <v>942</v>
      </c>
      <c r="B475" s="17" t="s">
        <v>943</v>
      </c>
      <c r="C475" s="18" t="s">
        <v>34</v>
      </c>
      <c r="D475" s="18" t="s">
        <v>913</v>
      </c>
      <c r="E475" s="19" t="s">
        <v>944</v>
      </c>
      <c r="F475" s="18" t="s">
        <v>40</v>
      </c>
      <c r="G475" s="20">
        <v>43886</v>
      </c>
      <c r="H475" s="18" t="s">
        <v>946</v>
      </c>
      <c r="I475" s="21">
        <f t="shared" si="16"/>
        <v>3</v>
      </c>
      <c r="J475" s="182"/>
      <c r="K475" s="183"/>
      <c r="L475" s="183"/>
      <c r="M475" s="18">
        <f t="shared" si="15"/>
        <v>4</v>
      </c>
      <c r="N475" s="18">
        <v>1</v>
      </c>
      <c r="O475" s="18">
        <v>2</v>
      </c>
      <c r="P475" s="18">
        <v>1</v>
      </c>
      <c r="Q475" s="18">
        <v>0</v>
      </c>
      <c r="R475" s="18">
        <v>0</v>
      </c>
      <c r="S475" s="18">
        <v>1</v>
      </c>
      <c r="T475" s="184"/>
      <c r="U475" s="18" t="s">
        <v>76</v>
      </c>
      <c r="V475" s="18">
        <v>14</v>
      </c>
      <c r="W475" s="184"/>
    </row>
    <row r="476" spans="1:23" ht="21" x14ac:dyDescent="0.35">
      <c r="A476" s="17" t="s">
        <v>942</v>
      </c>
      <c r="B476" s="17" t="s">
        <v>943</v>
      </c>
      <c r="C476" s="18" t="s">
        <v>34</v>
      </c>
      <c r="D476" s="18" t="s">
        <v>913</v>
      </c>
      <c r="E476" s="19" t="s">
        <v>944</v>
      </c>
      <c r="F476" s="18" t="s">
        <v>37</v>
      </c>
      <c r="G476" s="20">
        <v>43916</v>
      </c>
      <c r="H476" s="18" t="s">
        <v>947</v>
      </c>
      <c r="I476" s="21">
        <f t="shared" si="16"/>
        <v>1.75</v>
      </c>
      <c r="J476" s="182"/>
      <c r="K476" s="183"/>
      <c r="L476" s="183"/>
      <c r="M476" s="18">
        <f t="shared" si="15"/>
        <v>3</v>
      </c>
      <c r="N476" s="18">
        <v>1</v>
      </c>
      <c r="O476" s="18">
        <v>0</v>
      </c>
      <c r="P476" s="18">
        <v>1</v>
      </c>
      <c r="Q476" s="18">
        <v>1</v>
      </c>
      <c r="R476" s="18">
        <v>0</v>
      </c>
      <c r="S476" s="18">
        <v>2</v>
      </c>
      <c r="T476" s="184"/>
      <c r="U476" s="18" t="s">
        <v>39</v>
      </c>
      <c r="V476" s="18">
        <v>11</v>
      </c>
      <c r="W476" s="184"/>
    </row>
    <row r="477" spans="1:23" ht="21" x14ac:dyDescent="0.35">
      <c r="A477" s="17" t="s">
        <v>948</v>
      </c>
      <c r="B477" s="17" t="s">
        <v>949</v>
      </c>
      <c r="C477" s="18" t="s">
        <v>34</v>
      </c>
      <c r="D477" s="18" t="s">
        <v>870</v>
      </c>
      <c r="E477" s="19" t="s">
        <v>950</v>
      </c>
      <c r="F477" s="18" t="s">
        <v>48</v>
      </c>
      <c r="G477" s="20">
        <v>44928</v>
      </c>
      <c r="H477" s="18" t="s">
        <v>951</v>
      </c>
      <c r="I477" s="21">
        <f t="shared" si="16"/>
        <v>2</v>
      </c>
      <c r="J477" s="182">
        <f>AVERAGE(I477:I479)</f>
        <v>2.8333333333333335</v>
      </c>
      <c r="K477" s="183">
        <f>_xlfn.STDEV.S(I477:I479)</f>
        <v>0.76376261582597371</v>
      </c>
      <c r="L477" s="183">
        <f>100*K477/J477</f>
        <v>26.956327617387306</v>
      </c>
      <c r="M477" s="18">
        <f t="shared" si="15"/>
        <v>3</v>
      </c>
      <c r="N477" s="18">
        <v>0</v>
      </c>
      <c r="O477" s="18">
        <v>2</v>
      </c>
      <c r="P477" s="18">
        <v>1</v>
      </c>
      <c r="Q477" s="18">
        <v>0</v>
      </c>
      <c r="R477" s="18">
        <v>0</v>
      </c>
      <c r="S477" s="18">
        <v>1</v>
      </c>
      <c r="T477" s="184">
        <f>AVERAGE(S477:S479)</f>
        <v>1.3333333333333333</v>
      </c>
      <c r="U477" s="18" t="s">
        <v>76</v>
      </c>
      <c r="V477" s="18">
        <v>13</v>
      </c>
      <c r="W477" s="184">
        <f>AVERAGE(V477:V479)</f>
        <v>13</v>
      </c>
    </row>
    <row r="478" spans="1:23" ht="21" x14ac:dyDescent="0.35">
      <c r="A478" s="17" t="s">
        <v>948</v>
      </c>
      <c r="B478" s="17" t="s">
        <v>949</v>
      </c>
      <c r="C478" s="18" t="s">
        <v>34</v>
      </c>
      <c r="D478" s="18" t="s">
        <v>870</v>
      </c>
      <c r="E478" s="19" t="s">
        <v>950</v>
      </c>
      <c r="F478" s="18" t="s">
        <v>37</v>
      </c>
      <c r="G478" s="20">
        <v>43845</v>
      </c>
      <c r="H478" s="18" t="s">
        <v>952</v>
      </c>
      <c r="I478" s="21">
        <f t="shared" si="16"/>
        <v>3.5</v>
      </c>
      <c r="J478" s="182"/>
      <c r="K478" s="183"/>
      <c r="L478" s="183"/>
      <c r="M478" s="18">
        <f t="shared" si="15"/>
        <v>4</v>
      </c>
      <c r="N478" s="18">
        <v>2</v>
      </c>
      <c r="O478" s="18">
        <v>2</v>
      </c>
      <c r="P478" s="18">
        <v>0</v>
      </c>
      <c r="Q478" s="18">
        <v>0</v>
      </c>
      <c r="R478" s="18">
        <v>0</v>
      </c>
      <c r="S478" s="18">
        <v>2</v>
      </c>
      <c r="T478" s="184"/>
      <c r="U478" s="18" t="s">
        <v>39</v>
      </c>
      <c r="V478" s="18">
        <v>12</v>
      </c>
      <c r="W478" s="184"/>
    </row>
    <row r="479" spans="1:23" ht="21" x14ac:dyDescent="0.35">
      <c r="A479" s="17" t="s">
        <v>948</v>
      </c>
      <c r="B479" s="17" t="s">
        <v>949</v>
      </c>
      <c r="C479" s="18" t="s">
        <v>34</v>
      </c>
      <c r="D479" s="18" t="s">
        <v>870</v>
      </c>
      <c r="E479" s="19" t="s">
        <v>950</v>
      </c>
      <c r="F479" s="18" t="s">
        <v>40</v>
      </c>
      <c r="G479" s="20">
        <v>43880</v>
      </c>
      <c r="H479" s="18" t="s">
        <v>953</v>
      </c>
      <c r="I479" s="21">
        <f t="shared" si="16"/>
        <v>3</v>
      </c>
      <c r="J479" s="182"/>
      <c r="K479" s="183"/>
      <c r="L479" s="183"/>
      <c r="M479" s="18">
        <f t="shared" si="15"/>
        <v>4</v>
      </c>
      <c r="N479" s="18">
        <v>1</v>
      </c>
      <c r="O479" s="18">
        <v>2</v>
      </c>
      <c r="P479" s="18">
        <v>1</v>
      </c>
      <c r="Q479" s="18">
        <v>0</v>
      </c>
      <c r="R479" s="18">
        <v>0</v>
      </c>
      <c r="S479" s="18">
        <v>1</v>
      </c>
      <c r="T479" s="184"/>
      <c r="U479" s="18" t="s">
        <v>76</v>
      </c>
      <c r="V479" s="18">
        <v>14</v>
      </c>
      <c r="W479" s="184"/>
    </row>
    <row r="480" spans="1:23" ht="21" x14ac:dyDescent="0.35">
      <c r="A480" s="17" t="s">
        <v>954</v>
      </c>
      <c r="B480" s="17" t="s">
        <v>955</v>
      </c>
      <c r="C480" s="18" t="s">
        <v>34</v>
      </c>
      <c r="D480" s="18" t="s">
        <v>870</v>
      </c>
      <c r="E480" s="19" t="s">
        <v>956</v>
      </c>
      <c r="F480" s="18" t="s">
        <v>48</v>
      </c>
      <c r="G480" s="20">
        <v>44928</v>
      </c>
      <c r="H480" s="18" t="s">
        <v>957</v>
      </c>
      <c r="I480" s="21">
        <f t="shared" si="16"/>
        <v>0</v>
      </c>
      <c r="J480" s="182">
        <f>AVERAGE(I480:I482)</f>
        <v>1.3333333333333333</v>
      </c>
      <c r="K480" s="183">
        <f>_xlfn.STDEV.S(I480:I482)</f>
        <v>1.1814539065631522</v>
      </c>
      <c r="L480" s="183">
        <f>100*K480/J480</f>
        <v>88.609042992236411</v>
      </c>
      <c r="M480" s="18">
        <f t="shared" si="15"/>
        <v>0</v>
      </c>
      <c r="N480" s="18">
        <v>0</v>
      </c>
      <c r="O480" s="18">
        <v>0</v>
      </c>
      <c r="P480" s="18">
        <v>0</v>
      </c>
      <c r="Q480" s="18">
        <v>0</v>
      </c>
      <c r="R480" s="18">
        <v>0</v>
      </c>
      <c r="S480" s="18">
        <v>0</v>
      </c>
      <c r="T480" s="184">
        <f>AVERAGE(S480:S482)</f>
        <v>0.66666666666666663</v>
      </c>
      <c r="U480" s="18" t="s">
        <v>56</v>
      </c>
      <c r="V480" s="18">
        <v>0</v>
      </c>
      <c r="W480" s="184">
        <f>AVERAGE(V480:V482)</f>
        <v>8.6666666666666661</v>
      </c>
    </row>
    <row r="481" spans="1:23" ht="21" x14ac:dyDescent="0.35">
      <c r="A481" s="17" t="s">
        <v>954</v>
      </c>
      <c r="B481" s="17" t="s">
        <v>955</v>
      </c>
      <c r="C481" s="18" t="s">
        <v>34</v>
      </c>
      <c r="D481" s="18" t="s">
        <v>870</v>
      </c>
      <c r="E481" s="19" t="s">
        <v>956</v>
      </c>
      <c r="F481" s="18" t="s">
        <v>37</v>
      </c>
      <c r="G481" s="20">
        <v>43840</v>
      </c>
      <c r="H481" s="18" t="s">
        <v>958</v>
      </c>
      <c r="I481" s="21">
        <f t="shared" si="16"/>
        <v>2.25</v>
      </c>
      <c r="J481" s="182"/>
      <c r="K481" s="183"/>
      <c r="L481" s="183"/>
      <c r="M481" s="18">
        <f t="shared" si="15"/>
        <v>4</v>
      </c>
      <c r="N481" s="18">
        <v>0</v>
      </c>
      <c r="O481" s="18">
        <v>2</v>
      </c>
      <c r="P481" s="18">
        <v>1</v>
      </c>
      <c r="Q481" s="18">
        <v>1</v>
      </c>
      <c r="R481" s="18">
        <v>0</v>
      </c>
      <c r="S481" s="18">
        <v>1</v>
      </c>
      <c r="T481" s="184"/>
      <c r="U481" s="18" t="s">
        <v>76</v>
      </c>
      <c r="V481" s="18">
        <v>15</v>
      </c>
      <c r="W481" s="184"/>
    </row>
    <row r="482" spans="1:23" ht="21" x14ac:dyDescent="0.35">
      <c r="A482" s="17" t="s">
        <v>954</v>
      </c>
      <c r="B482" s="17" t="s">
        <v>955</v>
      </c>
      <c r="C482" s="18" t="s">
        <v>34</v>
      </c>
      <c r="D482" s="18" t="s">
        <v>870</v>
      </c>
      <c r="E482" s="19" t="s">
        <v>956</v>
      </c>
      <c r="F482" s="18" t="s">
        <v>40</v>
      </c>
      <c r="G482" s="20">
        <v>43882</v>
      </c>
      <c r="H482" s="18" t="s">
        <v>959</v>
      </c>
      <c r="I482" s="21">
        <f t="shared" si="16"/>
        <v>1.75</v>
      </c>
      <c r="J482" s="182"/>
      <c r="K482" s="183"/>
      <c r="L482" s="183"/>
      <c r="M482" s="18">
        <f t="shared" si="15"/>
        <v>3</v>
      </c>
      <c r="N482" s="18">
        <v>0</v>
      </c>
      <c r="O482" s="18">
        <v>2</v>
      </c>
      <c r="P482" s="18">
        <v>0</v>
      </c>
      <c r="Q482" s="18">
        <v>1</v>
      </c>
      <c r="R482" s="18">
        <v>0</v>
      </c>
      <c r="S482" s="18">
        <v>1</v>
      </c>
      <c r="T482" s="184"/>
      <c r="U482" s="18" t="s">
        <v>76</v>
      </c>
      <c r="V482" s="18">
        <v>11</v>
      </c>
      <c r="W482" s="184"/>
    </row>
    <row r="483" spans="1:23" ht="21" x14ac:dyDescent="0.35">
      <c r="A483" s="17" t="s">
        <v>960</v>
      </c>
      <c r="B483" s="17" t="s">
        <v>961</v>
      </c>
      <c r="C483" s="18" t="s">
        <v>34</v>
      </c>
      <c r="D483" s="18" t="s">
        <v>870</v>
      </c>
      <c r="E483" s="19" t="s">
        <v>914</v>
      </c>
      <c r="F483" s="18" t="s">
        <v>48</v>
      </c>
      <c r="G483" s="20">
        <v>44928</v>
      </c>
      <c r="H483" s="18" t="s">
        <v>962</v>
      </c>
      <c r="I483" s="21">
        <f t="shared" si="16"/>
        <v>1</v>
      </c>
      <c r="J483" s="182">
        <f>AVERAGE(I483:I485)</f>
        <v>2.1666666666666665</v>
      </c>
      <c r="K483" s="183">
        <f>_xlfn.STDEV.S(I483:I485)</f>
        <v>1.2583057392117916</v>
      </c>
      <c r="L483" s="183">
        <f>100*K483/J483</f>
        <v>58.07564950208269</v>
      </c>
      <c r="M483" s="18">
        <f t="shared" si="15"/>
        <v>1</v>
      </c>
      <c r="N483" s="18">
        <v>1</v>
      </c>
      <c r="O483" s="18">
        <v>0</v>
      </c>
      <c r="P483" s="18">
        <v>0</v>
      </c>
      <c r="Q483" s="18">
        <v>0</v>
      </c>
      <c r="R483" s="18">
        <v>0</v>
      </c>
      <c r="S483" s="18">
        <v>1</v>
      </c>
      <c r="T483" s="184">
        <f>AVERAGE(S483:S485)</f>
        <v>1.3333333333333333</v>
      </c>
      <c r="U483" s="18" t="s">
        <v>39</v>
      </c>
      <c r="V483" s="18">
        <v>10</v>
      </c>
      <c r="W483" s="184">
        <f>AVERAGE(V483:V485)</f>
        <v>11.333333333333334</v>
      </c>
    </row>
    <row r="484" spans="1:23" ht="21" x14ac:dyDescent="0.35">
      <c r="A484" s="17" t="s">
        <v>960</v>
      </c>
      <c r="B484" s="17" t="s">
        <v>961</v>
      </c>
      <c r="C484" s="18" t="s">
        <v>34</v>
      </c>
      <c r="D484" s="18" t="s">
        <v>870</v>
      </c>
      <c r="E484" s="19" t="s">
        <v>914</v>
      </c>
      <c r="F484" s="18" t="s">
        <v>40</v>
      </c>
      <c r="G484" s="20">
        <v>43882</v>
      </c>
      <c r="H484" s="18" t="s">
        <v>963</v>
      </c>
      <c r="I484" s="21">
        <f t="shared" si="16"/>
        <v>3.5</v>
      </c>
      <c r="J484" s="182"/>
      <c r="K484" s="183"/>
      <c r="L484" s="183"/>
      <c r="M484" s="18">
        <f t="shared" si="15"/>
        <v>4</v>
      </c>
      <c r="N484" s="18">
        <v>3</v>
      </c>
      <c r="O484" s="18">
        <v>0</v>
      </c>
      <c r="P484" s="18">
        <v>1</v>
      </c>
      <c r="Q484" s="18">
        <v>0</v>
      </c>
      <c r="R484" s="18">
        <v>0</v>
      </c>
      <c r="S484" s="18">
        <v>2</v>
      </c>
      <c r="T484" s="184"/>
      <c r="U484" s="18" t="s">
        <v>39</v>
      </c>
      <c r="V484" s="18">
        <v>13</v>
      </c>
      <c r="W484" s="184"/>
    </row>
    <row r="485" spans="1:23" ht="21" x14ac:dyDescent="0.35">
      <c r="A485" s="17" t="s">
        <v>960</v>
      </c>
      <c r="B485" s="17" t="s">
        <v>961</v>
      </c>
      <c r="C485" s="18" t="s">
        <v>34</v>
      </c>
      <c r="D485" s="18" t="s">
        <v>870</v>
      </c>
      <c r="E485" s="19" t="s">
        <v>914</v>
      </c>
      <c r="F485" s="18" t="s">
        <v>37</v>
      </c>
      <c r="G485" s="20">
        <v>44114</v>
      </c>
      <c r="H485" s="18" t="s">
        <v>964</v>
      </c>
      <c r="I485" s="21">
        <f t="shared" si="16"/>
        <v>2</v>
      </c>
      <c r="J485" s="182"/>
      <c r="K485" s="183"/>
      <c r="L485" s="183"/>
      <c r="M485" s="18">
        <f t="shared" si="15"/>
        <v>2</v>
      </c>
      <c r="N485" s="18">
        <v>2</v>
      </c>
      <c r="O485" s="18">
        <v>0</v>
      </c>
      <c r="P485" s="18">
        <v>0</v>
      </c>
      <c r="Q485" s="18">
        <v>0</v>
      </c>
      <c r="R485" s="18">
        <v>0</v>
      </c>
      <c r="S485" s="18">
        <v>1</v>
      </c>
      <c r="T485" s="184"/>
      <c r="U485" s="18" t="s">
        <v>39</v>
      </c>
      <c r="V485" s="18">
        <v>11</v>
      </c>
      <c r="W485" s="184"/>
    </row>
    <row r="486" spans="1:23" ht="21" x14ac:dyDescent="0.35">
      <c r="A486" s="17" t="s">
        <v>965</v>
      </c>
      <c r="B486" s="17" t="s">
        <v>966</v>
      </c>
      <c r="C486" s="18" t="s">
        <v>34</v>
      </c>
      <c r="D486" s="18" t="s">
        <v>870</v>
      </c>
      <c r="E486" s="19" t="s">
        <v>967</v>
      </c>
      <c r="F486" s="18" t="s">
        <v>48</v>
      </c>
      <c r="G486" s="20">
        <v>44928</v>
      </c>
      <c r="H486" s="18" t="s">
        <v>968</v>
      </c>
      <c r="I486" s="21">
        <f t="shared" si="16"/>
        <v>2</v>
      </c>
      <c r="J486" s="182">
        <f>AVERAGE(I486:I488)</f>
        <v>1.6666666666666667</v>
      </c>
      <c r="K486" s="183">
        <f>_xlfn.STDEV.S(I486:I488)</f>
        <v>1.5275252316519465</v>
      </c>
      <c r="L486" s="183">
        <f>100*K486/J486</f>
        <v>91.651513899116779</v>
      </c>
      <c r="M486" s="18">
        <f t="shared" si="15"/>
        <v>3</v>
      </c>
      <c r="N486" s="18">
        <v>0</v>
      </c>
      <c r="O486" s="18">
        <v>2</v>
      </c>
      <c r="P486" s="18">
        <v>1</v>
      </c>
      <c r="Q486" s="18">
        <v>0</v>
      </c>
      <c r="R486" s="18">
        <v>0</v>
      </c>
      <c r="S486" s="18">
        <v>1</v>
      </c>
      <c r="T486" s="184">
        <f>AVERAGE(S486:S488)</f>
        <v>0.66666666666666663</v>
      </c>
      <c r="U486" s="18" t="s">
        <v>76</v>
      </c>
      <c r="V486" s="18">
        <v>13</v>
      </c>
      <c r="W486" s="184">
        <f>AVERAGE(V486:V488)</f>
        <v>9</v>
      </c>
    </row>
    <row r="487" spans="1:23" ht="21" x14ac:dyDescent="0.35">
      <c r="A487" s="17" t="s">
        <v>965</v>
      </c>
      <c r="B487" s="17" t="s">
        <v>966</v>
      </c>
      <c r="C487" s="18" t="s">
        <v>34</v>
      </c>
      <c r="D487" s="18" t="s">
        <v>870</v>
      </c>
      <c r="E487" s="19" t="s">
        <v>967</v>
      </c>
      <c r="F487" s="18" t="s">
        <v>37</v>
      </c>
      <c r="G487" s="20">
        <v>43850</v>
      </c>
      <c r="H487" s="28" t="s">
        <v>969</v>
      </c>
      <c r="I487" s="21">
        <f t="shared" si="16"/>
        <v>0</v>
      </c>
      <c r="J487" s="182"/>
      <c r="K487" s="183"/>
      <c r="L487" s="183"/>
      <c r="M487" s="18">
        <f t="shared" si="15"/>
        <v>0</v>
      </c>
      <c r="N487" s="18">
        <v>0</v>
      </c>
      <c r="O487" s="18">
        <v>0</v>
      </c>
      <c r="P487" s="18">
        <v>0</v>
      </c>
      <c r="Q487" s="18">
        <v>0</v>
      </c>
      <c r="R487" s="18">
        <v>0</v>
      </c>
      <c r="S487" s="18">
        <v>0</v>
      </c>
      <c r="T487" s="184"/>
      <c r="U487" s="18" t="s">
        <v>56</v>
      </c>
      <c r="V487" s="18">
        <v>0</v>
      </c>
      <c r="W487" s="184"/>
    </row>
    <row r="488" spans="1:23" ht="21" x14ac:dyDescent="0.35">
      <c r="A488" s="17" t="s">
        <v>965</v>
      </c>
      <c r="B488" s="17" t="s">
        <v>966</v>
      </c>
      <c r="C488" s="18" t="s">
        <v>34</v>
      </c>
      <c r="D488" s="18" t="s">
        <v>870</v>
      </c>
      <c r="E488" s="19" t="s">
        <v>967</v>
      </c>
      <c r="F488" s="18" t="s">
        <v>40</v>
      </c>
      <c r="G488" s="20">
        <v>43886</v>
      </c>
      <c r="H488" s="18" t="s">
        <v>970</v>
      </c>
      <c r="I488" s="21">
        <f t="shared" si="16"/>
        <v>3</v>
      </c>
      <c r="J488" s="182"/>
      <c r="K488" s="183"/>
      <c r="L488" s="183"/>
      <c r="M488" s="18">
        <f t="shared" si="15"/>
        <v>4</v>
      </c>
      <c r="N488" s="18">
        <v>1</v>
      </c>
      <c r="O488" s="18">
        <v>2</v>
      </c>
      <c r="P488" s="18">
        <v>1</v>
      </c>
      <c r="Q488" s="18">
        <v>0</v>
      </c>
      <c r="R488" s="18">
        <v>0</v>
      </c>
      <c r="S488" s="18">
        <v>1</v>
      </c>
      <c r="T488" s="184"/>
      <c r="U488" s="18" t="s">
        <v>76</v>
      </c>
      <c r="V488" s="18">
        <v>14</v>
      </c>
      <c r="W488" s="184"/>
    </row>
    <row r="489" spans="1:23" ht="21" x14ac:dyDescent="0.35">
      <c r="A489" s="17" t="s">
        <v>971</v>
      </c>
      <c r="B489" s="17" t="s">
        <v>972</v>
      </c>
      <c r="C489" s="18" t="s">
        <v>34</v>
      </c>
      <c r="D489" s="18" t="s">
        <v>870</v>
      </c>
      <c r="E489" s="19" t="s">
        <v>973</v>
      </c>
      <c r="F489" s="18" t="s">
        <v>48</v>
      </c>
      <c r="G489" s="20">
        <v>44928</v>
      </c>
      <c r="H489" s="18" t="s">
        <v>974</v>
      </c>
      <c r="I489" s="21">
        <f t="shared" si="16"/>
        <v>2</v>
      </c>
      <c r="J489" s="182">
        <f>AVERAGE(I489:I491)</f>
        <v>2.5</v>
      </c>
      <c r="K489" s="183">
        <f>_xlfn.STDEV.S(I489:I491)</f>
        <v>0.5</v>
      </c>
      <c r="L489" s="183">
        <f>100*K489/J489</f>
        <v>20</v>
      </c>
      <c r="M489" s="18">
        <f t="shared" si="15"/>
        <v>3</v>
      </c>
      <c r="N489" s="18">
        <v>0</v>
      </c>
      <c r="O489" s="18">
        <v>2</v>
      </c>
      <c r="P489" s="18">
        <v>1</v>
      </c>
      <c r="Q489" s="18">
        <v>0</v>
      </c>
      <c r="R489" s="18">
        <v>0</v>
      </c>
      <c r="S489" s="18">
        <v>1</v>
      </c>
      <c r="T489" s="184">
        <f>AVERAGE(S489:S491)</f>
        <v>1.3333333333333333</v>
      </c>
      <c r="U489" s="18" t="s">
        <v>76</v>
      </c>
      <c r="V489" s="18">
        <v>13</v>
      </c>
      <c r="W489" s="184">
        <f>AVERAGE(V489:V491)</f>
        <v>13</v>
      </c>
    </row>
    <row r="490" spans="1:23" ht="21" x14ac:dyDescent="0.35">
      <c r="A490" s="17" t="s">
        <v>971</v>
      </c>
      <c r="B490" s="17" t="s">
        <v>972</v>
      </c>
      <c r="C490" s="18" t="s">
        <v>34</v>
      </c>
      <c r="D490" s="18" t="s">
        <v>870</v>
      </c>
      <c r="E490" s="19" t="s">
        <v>973</v>
      </c>
      <c r="F490" s="18" t="s">
        <v>40</v>
      </c>
      <c r="G490" s="20">
        <v>43886</v>
      </c>
      <c r="H490" s="18" t="s">
        <v>975</v>
      </c>
      <c r="I490" s="21">
        <f t="shared" si="16"/>
        <v>3</v>
      </c>
      <c r="J490" s="182"/>
      <c r="K490" s="183"/>
      <c r="L490" s="183"/>
      <c r="M490" s="18">
        <f t="shared" si="15"/>
        <v>4</v>
      </c>
      <c r="N490" s="18">
        <v>1</v>
      </c>
      <c r="O490" s="18">
        <v>2</v>
      </c>
      <c r="P490" s="18">
        <v>1</v>
      </c>
      <c r="Q490" s="18">
        <v>0</v>
      </c>
      <c r="R490" s="18">
        <v>0</v>
      </c>
      <c r="S490" s="18">
        <v>1</v>
      </c>
      <c r="T490" s="184"/>
      <c r="U490" s="18" t="s">
        <v>76</v>
      </c>
      <c r="V490" s="18">
        <v>14</v>
      </c>
      <c r="W490" s="184"/>
    </row>
    <row r="491" spans="1:23" ht="21" x14ac:dyDescent="0.35">
      <c r="A491" s="17" t="s">
        <v>971</v>
      </c>
      <c r="B491" s="17" t="s">
        <v>972</v>
      </c>
      <c r="C491" s="18" t="s">
        <v>34</v>
      </c>
      <c r="D491" s="18" t="s">
        <v>870</v>
      </c>
      <c r="E491" s="19" t="s">
        <v>973</v>
      </c>
      <c r="F491" s="18" t="s">
        <v>37</v>
      </c>
      <c r="G491" s="20">
        <v>43852</v>
      </c>
      <c r="H491" s="18" t="s">
        <v>976</v>
      </c>
      <c r="I491" s="21">
        <f t="shared" si="16"/>
        <v>2.5</v>
      </c>
      <c r="J491" s="182"/>
      <c r="K491" s="183"/>
      <c r="L491" s="183"/>
      <c r="M491" s="18">
        <f t="shared" si="15"/>
        <v>3</v>
      </c>
      <c r="N491" s="18">
        <v>2</v>
      </c>
      <c r="O491" s="18">
        <v>0</v>
      </c>
      <c r="P491" s="18">
        <v>1</v>
      </c>
      <c r="Q491" s="18">
        <v>0</v>
      </c>
      <c r="R491" s="18">
        <v>0</v>
      </c>
      <c r="S491" s="18">
        <v>2</v>
      </c>
      <c r="T491" s="184"/>
      <c r="U491" s="18" t="s">
        <v>39</v>
      </c>
      <c r="V491" s="18">
        <v>12</v>
      </c>
      <c r="W491" s="184"/>
    </row>
    <row r="492" spans="1:23" ht="21" x14ac:dyDescent="0.35">
      <c r="A492" s="17" t="s">
        <v>977</v>
      </c>
      <c r="B492" s="17" t="s">
        <v>978</v>
      </c>
      <c r="C492" s="18" t="s">
        <v>34</v>
      </c>
      <c r="D492" s="18" t="s">
        <v>870</v>
      </c>
      <c r="E492" s="19" t="s">
        <v>979</v>
      </c>
      <c r="F492" s="18" t="s">
        <v>48</v>
      </c>
      <c r="G492" s="20">
        <v>44928</v>
      </c>
      <c r="H492" s="18" t="s">
        <v>980</v>
      </c>
      <c r="I492" s="21">
        <f t="shared" si="16"/>
        <v>1.25</v>
      </c>
      <c r="J492" s="182">
        <f>AVERAGE(I492:I494)</f>
        <v>2.4166666666666665</v>
      </c>
      <c r="K492" s="183">
        <f>_xlfn.STDEV.S(I492:I494)</f>
        <v>1.2583057392117918</v>
      </c>
      <c r="L492" s="183">
        <f>100*K492/J492</f>
        <v>52.06782369152242</v>
      </c>
      <c r="M492" s="18">
        <f t="shared" si="15"/>
        <v>2</v>
      </c>
      <c r="N492" s="18">
        <v>1</v>
      </c>
      <c r="O492" s="18">
        <v>0</v>
      </c>
      <c r="P492" s="18">
        <v>0</v>
      </c>
      <c r="Q492" s="18">
        <v>1</v>
      </c>
      <c r="R492" s="18">
        <v>0</v>
      </c>
      <c r="S492" s="18">
        <v>2</v>
      </c>
      <c r="T492" s="184">
        <f>AVERAGE(S492:S494)</f>
        <v>2</v>
      </c>
      <c r="U492" s="18" t="s">
        <v>39</v>
      </c>
      <c r="V492" s="18">
        <v>11</v>
      </c>
      <c r="W492" s="184">
        <f>AVERAGE(V492:V494)</f>
        <v>12.333333333333334</v>
      </c>
    </row>
    <row r="493" spans="1:23" ht="21" x14ac:dyDescent="0.35">
      <c r="A493" s="17" t="s">
        <v>977</v>
      </c>
      <c r="B493" s="17" t="s">
        <v>978</v>
      </c>
      <c r="C493" s="18" t="s">
        <v>34</v>
      </c>
      <c r="D493" s="18" t="s">
        <v>870</v>
      </c>
      <c r="E493" s="19" t="s">
        <v>979</v>
      </c>
      <c r="F493" s="18" t="s">
        <v>37</v>
      </c>
      <c r="G493" s="20">
        <v>44087</v>
      </c>
      <c r="H493" s="18" t="s">
        <v>981</v>
      </c>
      <c r="I493" s="21">
        <f t="shared" si="16"/>
        <v>2.25</v>
      </c>
      <c r="J493" s="182"/>
      <c r="K493" s="183"/>
      <c r="L493" s="183"/>
      <c r="M493" s="18">
        <f t="shared" si="15"/>
        <v>3</v>
      </c>
      <c r="N493" s="18">
        <v>2</v>
      </c>
      <c r="O493" s="18">
        <v>0</v>
      </c>
      <c r="P493" s="18">
        <v>0</v>
      </c>
      <c r="Q493" s="18">
        <v>1</v>
      </c>
      <c r="R493" s="18">
        <v>0</v>
      </c>
      <c r="S493" s="18">
        <v>2</v>
      </c>
      <c r="T493" s="184"/>
      <c r="U493" s="18" t="s">
        <v>39</v>
      </c>
      <c r="V493" s="18">
        <v>11</v>
      </c>
      <c r="W493" s="184"/>
    </row>
    <row r="494" spans="1:23" ht="21" x14ac:dyDescent="0.35">
      <c r="A494" s="17" t="s">
        <v>977</v>
      </c>
      <c r="B494" s="17" t="s">
        <v>978</v>
      </c>
      <c r="C494" s="18" t="s">
        <v>34</v>
      </c>
      <c r="D494" s="18" t="s">
        <v>870</v>
      </c>
      <c r="E494" s="19" t="s">
        <v>979</v>
      </c>
      <c r="F494" s="18" t="s">
        <v>40</v>
      </c>
      <c r="G494" s="20">
        <v>43882</v>
      </c>
      <c r="H494" s="18" t="s">
        <v>982</v>
      </c>
      <c r="I494" s="21">
        <f t="shared" si="16"/>
        <v>3.75</v>
      </c>
      <c r="J494" s="182"/>
      <c r="K494" s="183"/>
      <c r="L494" s="183"/>
      <c r="M494" s="18">
        <f t="shared" si="15"/>
        <v>5</v>
      </c>
      <c r="N494" s="18">
        <v>3</v>
      </c>
      <c r="O494" s="18">
        <v>0</v>
      </c>
      <c r="P494" s="18">
        <v>1</v>
      </c>
      <c r="Q494" s="18">
        <v>1</v>
      </c>
      <c r="R494" s="18">
        <v>0</v>
      </c>
      <c r="S494" s="18">
        <v>2</v>
      </c>
      <c r="T494" s="184"/>
      <c r="U494" s="18" t="s">
        <v>39</v>
      </c>
      <c r="V494" s="18">
        <v>15</v>
      </c>
      <c r="W494" s="184"/>
    </row>
    <row r="495" spans="1:23" ht="21" x14ac:dyDescent="0.35">
      <c r="A495" s="17" t="s">
        <v>983</v>
      </c>
      <c r="B495" s="17" t="s">
        <v>984</v>
      </c>
      <c r="C495" s="18" t="s">
        <v>34</v>
      </c>
      <c r="D495" s="18" t="s">
        <v>870</v>
      </c>
      <c r="E495" s="19" t="s">
        <v>985</v>
      </c>
      <c r="F495" s="18" t="s">
        <v>37</v>
      </c>
      <c r="G495" s="20">
        <v>43916</v>
      </c>
      <c r="H495" s="18" t="s">
        <v>986</v>
      </c>
      <c r="I495" s="21">
        <f t="shared" si="16"/>
        <v>1.5</v>
      </c>
      <c r="J495" s="182">
        <f>AVERAGE(I495:I497)</f>
        <v>1.5833333333333333</v>
      </c>
      <c r="K495" s="183">
        <f>_xlfn.STDEV.S(I495:I497)</f>
        <v>1.6266017746619279</v>
      </c>
      <c r="L495" s="183">
        <f>100*K495/J495</f>
        <v>102.7327436628586</v>
      </c>
      <c r="M495" s="18">
        <f t="shared" si="15"/>
        <v>2</v>
      </c>
      <c r="N495" s="18">
        <v>0</v>
      </c>
      <c r="O495" s="18">
        <v>2</v>
      </c>
      <c r="P495" s="18">
        <v>0</v>
      </c>
      <c r="Q495" s="18">
        <v>0</v>
      </c>
      <c r="R495" s="18">
        <v>0</v>
      </c>
      <c r="S495" s="18">
        <v>1</v>
      </c>
      <c r="T495" s="184">
        <f>AVERAGE(S495:S497)</f>
        <v>0.66666666666666663</v>
      </c>
      <c r="U495" s="18" t="s">
        <v>76</v>
      </c>
      <c r="V495" s="18">
        <v>7</v>
      </c>
      <c r="W495" s="184">
        <f>AVERAGE(V495:V497)</f>
        <v>8</v>
      </c>
    </row>
    <row r="496" spans="1:23" ht="21" x14ac:dyDescent="0.35">
      <c r="A496" s="17" t="s">
        <v>983</v>
      </c>
      <c r="B496" s="17" t="s">
        <v>984</v>
      </c>
      <c r="C496" s="18" t="s">
        <v>34</v>
      </c>
      <c r="D496" s="18" t="s">
        <v>870</v>
      </c>
      <c r="E496" s="19" t="s">
        <v>985</v>
      </c>
      <c r="F496" s="18" t="s">
        <v>40</v>
      </c>
      <c r="G496" s="20">
        <v>43875</v>
      </c>
      <c r="H496" s="18" t="s">
        <v>987</v>
      </c>
      <c r="I496" s="21">
        <f t="shared" si="16"/>
        <v>3.25</v>
      </c>
      <c r="J496" s="182"/>
      <c r="K496" s="183"/>
      <c r="L496" s="183"/>
      <c r="M496" s="18">
        <f t="shared" si="15"/>
        <v>5</v>
      </c>
      <c r="N496" s="18">
        <v>1</v>
      </c>
      <c r="O496" s="18">
        <v>2</v>
      </c>
      <c r="P496" s="18">
        <v>1</v>
      </c>
      <c r="Q496" s="18">
        <v>1</v>
      </c>
      <c r="R496" s="18">
        <v>0</v>
      </c>
      <c r="S496" s="18">
        <v>1</v>
      </c>
      <c r="T496" s="184"/>
      <c r="U496" s="18" t="s">
        <v>76</v>
      </c>
      <c r="V496" s="18">
        <v>17</v>
      </c>
      <c r="W496" s="184"/>
    </row>
    <row r="497" spans="1:23" ht="21" x14ac:dyDescent="0.35">
      <c r="A497" s="17" t="s">
        <v>983</v>
      </c>
      <c r="B497" s="17" t="s">
        <v>984</v>
      </c>
      <c r="C497" s="18" t="s">
        <v>34</v>
      </c>
      <c r="D497" s="18" t="s">
        <v>870</v>
      </c>
      <c r="E497" s="19" t="s">
        <v>985</v>
      </c>
      <c r="F497" s="18" t="s">
        <v>48</v>
      </c>
      <c r="G497" s="20">
        <v>44928</v>
      </c>
      <c r="H497" s="18" t="s">
        <v>988</v>
      </c>
      <c r="I497" s="21">
        <f t="shared" si="16"/>
        <v>0</v>
      </c>
      <c r="J497" s="182"/>
      <c r="K497" s="183"/>
      <c r="L497" s="183"/>
      <c r="M497" s="18">
        <f t="shared" si="15"/>
        <v>0</v>
      </c>
      <c r="N497" s="18">
        <v>0</v>
      </c>
      <c r="O497" s="18">
        <v>0</v>
      </c>
      <c r="P497" s="18">
        <v>0</v>
      </c>
      <c r="Q497" s="18">
        <v>0</v>
      </c>
      <c r="R497" s="18">
        <v>0</v>
      </c>
      <c r="S497" s="18">
        <v>0</v>
      </c>
      <c r="T497" s="184"/>
      <c r="U497" s="18" t="s">
        <v>56</v>
      </c>
      <c r="V497" s="18">
        <v>0</v>
      </c>
      <c r="W497" s="184"/>
    </row>
    <row r="498" spans="1:23" ht="21" x14ac:dyDescent="0.35">
      <c r="A498" s="17" t="s">
        <v>989</v>
      </c>
      <c r="B498" s="17" t="s">
        <v>990</v>
      </c>
      <c r="C498" s="18" t="s">
        <v>34</v>
      </c>
      <c r="D498" s="18" t="s">
        <v>870</v>
      </c>
      <c r="E498" s="19" t="s">
        <v>991</v>
      </c>
      <c r="F498" s="18" t="s">
        <v>48</v>
      </c>
      <c r="G498" s="20">
        <v>44928</v>
      </c>
      <c r="H498" s="18" t="s">
        <v>992</v>
      </c>
      <c r="I498" s="21">
        <f t="shared" si="16"/>
        <v>1.5</v>
      </c>
      <c r="J498" s="182">
        <f>AVERAGE(I498:I500)</f>
        <v>2</v>
      </c>
      <c r="K498" s="183">
        <f>_xlfn.STDEV.S(I498:I500)</f>
        <v>0.8660254037844386</v>
      </c>
      <c r="L498" s="183">
        <f>100*K498/J498</f>
        <v>43.301270189221931</v>
      </c>
      <c r="M498" s="18">
        <f t="shared" si="15"/>
        <v>2</v>
      </c>
      <c r="N498" s="18">
        <v>0</v>
      </c>
      <c r="O498" s="18">
        <v>2</v>
      </c>
      <c r="P498" s="18">
        <v>0</v>
      </c>
      <c r="Q498" s="18">
        <v>0</v>
      </c>
      <c r="R498" s="18">
        <v>0</v>
      </c>
      <c r="S498" s="18">
        <v>1</v>
      </c>
      <c r="T498" s="184">
        <f>AVERAGE(S498:S500)</f>
        <v>1</v>
      </c>
      <c r="U498" s="18" t="s">
        <v>76</v>
      </c>
      <c r="V498" s="18">
        <v>7</v>
      </c>
      <c r="W498" s="184">
        <f>AVERAGE(V498:V500)</f>
        <v>9.3333333333333339</v>
      </c>
    </row>
    <row r="499" spans="1:23" ht="21" x14ac:dyDescent="0.35">
      <c r="A499" s="17" t="s">
        <v>989</v>
      </c>
      <c r="B499" s="17" t="s">
        <v>990</v>
      </c>
      <c r="C499" s="18" t="s">
        <v>34</v>
      </c>
      <c r="D499" s="18" t="s">
        <v>870</v>
      </c>
      <c r="E499" s="19" t="s">
        <v>991</v>
      </c>
      <c r="F499" s="18" t="s">
        <v>40</v>
      </c>
      <c r="G499" s="20">
        <v>43875</v>
      </c>
      <c r="H499" s="18" t="s">
        <v>993</v>
      </c>
      <c r="I499" s="21">
        <f t="shared" si="16"/>
        <v>3</v>
      </c>
      <c r="J499" s="182"/>
      <c r="K499" s="183"/>
      <c r="L499" s="183"/>
      <c r="M499" s="18">
        <f t="shared" si="15"/>
        <v>4</v>
      </c>
      <c r="N499" s="18">
        <v>1</v>
      </c>
      <c r="O499" s="18">
        <v>2</v>
      </c>
      <c r="P499" s="18">
        <v>1</v>
      </c>
      <c r="Q499" s="18">
        <v>0</v>
      </c>
      <c r="R499" s="18">
        <v>0</v>
      </c>
      <c r="S499" s="18">
        <v>1</v>
      </c>
      <c r="T499" s="184"/>
      <c r="U499" s="18" t="s">
        <v>76</v>
      </c>
      <c r="V499" s="18">
        <v>14</v>
      </c>
      <c r="W499" s="184"/>
    </row>
    <row r="500" spans="1:23" ht="21" x14ac:dyDescent="0.35">
      <c r="A500" s="17" t="s">
        <v>989</v>
      </c>
      <c r="B500" s="17" t="s">
        <v>990</v>
      </c>
      <c r="C500" s="18" t="s">
        <v>34</v>
      </c>
      <c r="D500" s="18" t="s">
        <v>870</v>
      </c>
      <c r="E500" s="19" t="s">
        <v>991</v>
      </c>
      <c r="F500" s="18" t="s">
        <v>37</v>
      </c>
      <c r="G500" s="20">
        <v>43913</v>
      </c>
      <c r="H500" s="18" t="s">
        <v>994</v>
      </c>
      <c r="I500" s="21">
        <f t="shared" si="16"/>
        <v>1.5</v>
      </c>
      <c r="J500" s="182"/>
      <c r="K500" s="183"/>
      <c r="L500" s="183"/>
      <c r="M500" s="18">
        <f t="shared" si="15"/>
        <v>2</v>
      </c>
      <c r="N500" s="18">
        <v>0</v>
      </c>
      <c r="O500" s="18">
        <v>2</v>
      </c>
      <c r="P500" s="18">
        <v>0</v>
      </c>
      <c r="Q500" s="18">
        <v>0</v>
      </c>
      <c r="R500" s="18">
        <v>0</v>
      </c>
      <c r="S500" s="18">
        <v>1</v>
      </c>
      <c r="T500" s="184"/>
      <c r="U500" s="18" t="s">
        <v>76</v>
      </c>
      <c r="V500" s="18">
        <v>7</v>
      </c>
      <c r="W500" s="184"/>
    </row>
    <row r="501" spans="1:23" ht="21" x14ac:dyDescent="0.35">
      <c r="A501" s="17" t="s">
        <v>995</v>
      </c>
      <c r="B501" s="17" t="s">
        <v>996</v>
      </c>
      <c r="C501" s="18" t="s">
        <v>34</v>
      </c>
      <c r="D501" s="18" t="s">
        <v>870</v>
      </c>
      <c r="E501" s="19" t="s">
        <v>997</v>
      </c>
      <c r="F501" s="18" t="s">
        <v>37</v>
      </c>
      <c r="G501" s="20">
        <v>43963</v>
      </c>
      <c r="H501" s="18" t="s">
        <v>998</v>
      </c>
      <c r="I501" s="21">
        <f t="shared" si="16"/>
        <v>1.5</v>
      </c>
      <c r="J501" s="182">
        <f>AVERAGE(I501:I503)</f>
        <v>2.1666666666666665</v>
      </c>
      <c r="K501" s="183">
        <f>_xlfn.STDEV.S(I501:I503)</f>
        <v>0.76376261582597316</v>
      </c>
      <c r="L501" s="183">
        <f>100*K501/J501</f>
        <v>35.250582268891073</v>
      </c>
      <c r="M501" s="18">
        <f t="shared" si="15"/>
        <v>2</v>
      </c>
      <c r="N501" s="18">
        <v>0</v>
      </c>
      <c r="O501" s="18">
        <v>2</v>
      </c>
      <c r="P501" s="18">
        <v>0</v>
      </c>
      <c r="Q501" s="18">
        <v>0</v>
      </c>
      <c r="R501" s="18">
        <v>0</v>
      </c>
      <c r="S501" s="18">
        <v>1</v>
      </c>
      <c r="T501" s="184">
        <f>AVERAGE(S501:S503)</f>
        <v>1</v>
      </c>
      <c r="U501" s="18" t="s">
        <v>76</v>
      </c>
      <c r="V501" s="18">
        <v>7</v>
      </c>
      <c r="W501" s="184">
        <f>AVERAGE(V501:V503)</f>
        <v>11.333333333333334</v>
      </c>
    </row>
    <row r="502" spans="1:23" ht="21" x14ac:dyDescent="0.35">
      <c r="A502" s="17" t="s">
        <v>995</v>
      </c>
      <c r="B502" s="17" t="s">
        <v>996</v>
      </c>
      <c r="C502" s="18" t="s">
        <v>34</v>
      </c>
      <c r="D502" s="18" t="s">
        <v>870</v>
      </c>
      <c r="E502" s="19" t="s">
        <v>997</v>
      </c>
      <c r="F502" s="18" t="s">
        <v>48</v>
      </c>
      <c r="G502" s="20">
        <v>44928</v>
      </c>
      <c r="H502" s="18" t="s">
        <v>999</v>
      </c>
      <c r="I502" s="21">
        <f t="shared" si="16"/>
        <v>2</v>
      </c>
      <c r="J502" s="182"/>
      <c r="K502" s="183"/>
      <c r="L502" s="183"/>
      <c r="M502" s="18">
        <f t="shared" si="15"/>
        <v>3</v>
      </c>
      <c r="N502" s="18">
        <v>0</v>
      </c>
      <c r="O502" s="18">
        <v>2</v>
      </c>
      <c r="P502" s="18">
        <v>1</v>
      </c>
      <c r="Q502" s="18">
        <v>0</v>
      </c>
      <c r="R502" s="18">
        <v>0</v>
      </c>
      <c r="S502" s="18">
        <v>1</v>
      </c>
      <c r="T502" s="184"/>
      <c r="U502" s="18" t="s">
        <v>76</v>
      </c>
      <c r="V502" s="18">
        <v>13</v>
      </c>
      <c r="W502" s="184"/>
    </row>
    <row r="503" spans="1:23" ht="21" x14ac:dyDescent="0.35">
      <c r="A503" s="17" t="s">
        <v>995</v>
      </c>
      <c r="B503" s="17" t="s">
        <v>996</v>
      </c>
      <c r="C503" s="18" t="s">
        <v>34</v>
      </c>
      <c r="D503" s="18" t="s">
        <v>870</v>
      </c>
      <c r="E503" s="19" t="s">
        <v>997</v>
      </c>
      <c r="F503" s="18" t="s">
        <v>40</v>
      </c>
      <c r="G503" s="20">
        <v>43875</v>
      </c>
      <c r="H503" s="18" t="s">
        <v>1000</v>
      </c>
      <c r="I503" s="21">
        <f t="shared" si="16"/>
        <v>3</v>
      </c>
      <c r="J503" s="182"/>
      <c r="K503" s="183"/>
      <c r="L503" s="183"/>
      <c r="M503" s="18">
        <f t="shared" si="15"/>
        <v>4</v>
      </c>
      <c r="N503" s="18">
        <v>1</v>
      </c>
      <c r="O503" s="18">
        <v>2</v>
      </c>
      <c r="P503" s="18">
        <v>1</v>
      </c>
      <c r="Q503" s="18">
        <v>0</v>
      </c>
      <c r="R503" s="18">
        <v>0</v>
      </c>
      <c r="S503" s="18">
        <v>1</v>
      </c>
      <c r="T503" s="184"/>
      <c r="U503" s="18" t="s">
        <v>76</v>
      </c>
      <c r="V503" s="18">
        <v>14</v>
      </c>
      <c r="W503" s="184"/>
    </row>
    <row r="504" spans="1:23" ht="21" x14ac:dyDescent="0.35">
      <c r="A504" s="17" t="s">
        <v>1001</v>
      </c>
      <c r="B504" s="17" t="s">
        <v>1002</v>
      </c>
      <c r="C504" s="18" t="s">
        <v>34</v>
      </c>
      <c r="D504" s="18" t="s">
        <v>870</v>
      </c>
      <c r="E504" s="19" t="s">
        <v>1003</v>
      </c>
      <c r="F504" s="18" t="s">
        <v>37</v>
      </c>
      <c r="G504" s="20">
        <v>44728</v>
      </c>
      <c r="H504" s="18" t="s">
        <v>1004</v>
      </c>
      <c r="I504" s="21">
        <f t="shared" si="16"/>
        <v>0</v>
      </c>
      <c r="J504" s="182">
        <f>AVERAGE(I504:I506)</f>
        <v>1</v>
      </c>
      <c r="K504" s="183">
        <f>_xlfn.STDEV.S(I504:I506)</f>
        <v>0.8660254037844386</v>
      </c>
      <c r="L504" s="183">
        <f>100*K504/J504</f>
        <v>86.602540378443862</v>
      </c>
      <c r="M504" s="18">
        <f t="shared" si="15"/>
        <v>0</v>
      </c>
      <c r="N504" s="18">
        <v>0</v>
      </c>
      <c r="O504" s="18">
        <v>0</v>
      </c>
      <c r="P504" s="18">
        <v>0</v>
      </c>
      <c r="Q504" s="18">
        <v>0</v>
      </c>
      <c r="R504" s="18">
        <v>0</v>
      </c>
      <c r="S504" s="18">
        <v>0</v>
      </c>
      <c r="T504" s="184">
        <f>AVERAGE(S504:S506)</f>
        <v>0.66666666666666663</v>
      </c>
      <c r="U504" s="18" t="s">
        <v>56</v>
      </c>
      <c r="V504" s="18">
        <v>0</v>
      </c>
      <c r="W504" s="184">
        <f>AVERAGE(V504:V506)</f>
        <v>4.666666666666667</v>
      </c>
    </row>
    <row r="505" spans="1:23" ht="21" x14ac:dyDescent="0.35">
      <c r="A505" s="17" t="s">
        <v>1001</v>
      </c>
      <c r="B505" s="17" t="s">
        <v>1002</v>
      </c>
      <c r="C505" s="18" t="s">
        <v>34</v>
      </c>
      <c r="D505" s="18" t="s">
        <v>870</v>
      </c>
      <c r="E505" s="19" t="s">
        <v>1003</v>
      </c>
      <c r="F505" s="18" t="s">
        <v>40</v>
      </c>
      <c r="G505" s="20">
        <v>43882</v>
      </c>
      <c r="H505" s="18" t="s">
        <v>1005</v>
      </c>
      <c r="I505" s="21">
        <f t="shared" si="16"/>
        <v>1.5</v>
      </c>
      <c r="J505" s="182"/>
      <c r="K505" s="183"/>
      <c r="L505" s="183"/>
      <c r="M505" s="18">
        <f t="shared" si="15"/>
        <v>2</v>
      </c>
      <c r="N505" s="18">
        <v>0</v>
      </c>
      <c r="O505" s="18">
        <v>2</v>
      </c>
      <c r="P505" s="18">
        <v>0</v>
      </c>
      <c r="Q505" s="18">
        <v>0</v>
      </c>
      <c r="R505" s="18">
        <v>0</v>
      </c>
      <c r="S505" s="18">
        <v>1</v>
      </c>
      <c r="T505" s="184"/>
      <c r="U505" s="18" t="s">
        <v>76</v>
      </c>
      <c r="V505" s="18">
        <v>7</v>
      </c>
      <c r="W505" s="184"/>
    </row>
    <row r="506" spans="1:23" ht="21" x14ac:dyDescent="0.35">
      <c r="A506" s="17" t="s">
        <v>1001</v>
      </c>
      <c r="B506" s="17" t="s">
        <v>1002</v>
      </c>
      <c r="C506" s="18" t="s">
        <v>34</v>
      </c>
      <c r="D506" s="18" t="s">
        <v>870</v>
      </c>
      <c r="E506" s="19" t="s">
        <v>1003</v>
      </c>
      <c r="F506" s="18" t="s">
        <v>48</v>
      </c>
      <c r="G506" s="20">
        <v>44928</v>
      </c>
      <c r="H506" s="18" t="s">
        <v>1006</v>
      </c>
      <c r="I506" s="21">
        <f t="shared" si="16"/>
        <v>1.5</v>
      </c>
      <c r="J506" s="182"/>
      <c r="K506" s="183"/>
      <c r="L506" s="183"/>
      <c r="M506" s="18">
        <f t="shared" si="15"/>
        <v>2</v>
      </c>
      <c r="N506" s="18">
        <v>0</v>
      </c>
      <c r="O506" s="18">
        <v>2</v>
      </c>
      <c r="P506" s="18">
        <v>0</v>
      </c>
      <c r="Q506" s="18">
        <v>0</v>
      </c>
      <c r="R506" s="18">
        <v>0</v>
      </c>
      <c r="S506" s="18">
        <v>1</v>
      </c>
      <c r="T506" s="184"/>
      <c r="U506" s="18" t="s">
        <v>76</v>
      </c>
      <c r="V506" s="18">
        <v>7</v>
      </c>
      <c r="W506" s="184"/>
    </row>
    <row r="507" spans="1:23" ht="21" x14ac:dyDescent="0.35">
      <c r="A507" s="17" t="s">
        <v>1007</v>
      </c>
      <c r="B507" s="17" t="s">
        <v>1008</v>
      </c>
      <c r="C507" s="18" t="s">
        <v>34</v>
      </c>
      <c r="D507" s="18" t="s">
        <v>913</v>
      </c>
      <c r="E507" s="19" t="s">
        <v>1009</v>
      </c>
      <c r="F507" s="18" t="s">
        <v>48</v>
      </c>
      <c r="G507" s="20">
        <v>44928</v>
      </c>
      <c r="H507" s="18" t="s">
        <v>1010</v>
      </c>
      <c r="I507" s="21">
        <f t="shared" si="16"/>
        <v>2</v>
      </c>
      <c r="J507" s="182">
        <f>AVERAGE(I507:I509)</f>
        <v>1.3333333333333333</v>
      </c>
      <c r="K507" s="183">
        <f>_xlfn.STDEV.S(I507:I509)</f>
        <v>1.1547005383792517</v>
      </c>
      <c r="L507" s="183">
        <f>100*K507/J507</f>
        <v>86.602540378443877</v>
      </c>
      <c r="M507" s="18">
        <f t="shared" si="15"/>
        <v>3</v>
      </c>
      <c r="N507" s="18">
        <v>0</v>
      </c>
      <c r="O507" s="18">
        <v>2</v>
      </c>
      <c r="P507" s="18">
        <v>1</v>
      </c>
      <c r="Q507" s="18">
        <v>0</v>
      </c>
      <c r="R507" s="18">
        <v>0</v>
      </c>
      <c r="S507" s="18">
        <v>1</v>
      </c>
      <c r="T507" s="184">
        <f>AVERAGE(S507:S509)</f>
        <v>0.66666666666666663</v>
      </c>
      <c r="U507" s="18" t="s">
        <v>76</v>
      </c>
      <c r="V507" s="18">
        <v>13</v>
      </c>
      <c r="W507" s="184">
        <f>AVERAGE(V507:V509)</f>
        <v>8.6666666666666661</v>
      </c>
    </row>
    <row r="508" spans="1:23" ht="21" x14ac:dyDescent="0.35">
      <c r="A508" s="17" t="s">
        <v>1007</v>
      </c>
      <c r="B508" s="17" t="s">
        <v>1008</v>
      </c>
      <c r="C508" s="18" t="s">
        <v>34</v>
      </c>
      <c r="D508" s="18" t="s">
        <v>913</v>
      </c>
      <c r="E508" s="19" t="s">
        <v>1009</v>
      </c>
      <c r="F508" s="18" t="s">
        <v>40</v>
      </c>
      <c r="G508" s="20">
        <v>43875</v>
      </c>
      <c r="H508" s="18" t="s">
        <v>1011</v>
      </c>
      <c r="I508" s="21">
        <f t="shared" si="16"/>
        <v>0</v>
      </c>
      <c r="J508" s="182"/>
      <c r="K508" s="183"/>
      <c r="L508" s="183"/>
      <c r="M508" s="18">
        <f t="shared" si="15"/>
        <v>0</v>
      </c>
      <c r="N508" s="18">
        <v>0</v>
      </c>
      <c r="O508" s="18">
        <v>0</v>
      </c>
      <c r="P508" s="18">
        <v>0</v>
      </c>
      <c r="Q508" s="18">
        <v>0</v>
      </c>
      <c r="R508" s="18">
        <v>0</v>
      </c>
      <c r="S508" s="18">
        <v>0</v>
      </c>
      <c r="T508" s="184"/>
      <c r="U508" s="18" t="s">
        <v>56</v>
      </c>
      <c r="V508" s="18">
        <v>0</v>
      </c>
      <c r="W508" s="184"/>
    </row>
    <row r="509" spans="1:23" ht="21" x14ac:dyDescent="0.35">
      <c r="A509" s="17" t="s">
        <v>1007</v>
      </c>
      <c r="B509" s="17" t="s">
        <v>1008</v>
      </c>
      <c r="C509" s="18" t="s">
        <v>34</v>
      </c>
      <c r="D509" s="18" t="s">
        <v>913</v>
      </c>
      <c r="E509" s="19" t="s">
        <v>1009</v>
      </c>
      <c r="F509" s="18" t="s">
        <v>37</v>
      </c>
      <c r="G509" s="20">
        <v>43845</v>
      </c>
      <c r="H509" s="18" t="s">
        <v>1012</v>
      </c>
      <c r="I509" s="21">
        <f t="shared" si="16"/>
        <v>2</v>
      </c>
      <c r="J509" s="182"/>
      <c r="K509" s="183"/>
      <c r="L509" s="183"/>
      <c r="M509" s="18">
        <f t="shared" si="15"/>
        <v>3</v>
      </c>
      <c r="N509" s="18">
        <v>0</v>
      </c>
      <c r="O509" s="18">
        <v>2</v>
      </c>
      <c r="P509" s="18">
        <v>1</v>
      </c>
      <c r="Q509" s="18">
        <v>0</v>
      </c>
      <c r="R509" s="18">
        <v>0</v>
      </c>
      <c r="S509" s="18">
        <v>1</v>
      </c>
      <c r="T509" s="184"/>
      <c r="U509" s="18" t="s">
        <v>76</v>
      </c>
      <c r="V509" s="18">
        <v>13</v>
      </c>
      <c r="W509" s="184"/>
    </row>
    <row r="510" spans="1:23" ht="21" x14ac:dyDescent="0.35">
      <c r="A510" s="17" t="s">
        <v>1013</v>
      </c>
      <c r="B510" s="17" t="s">
        <v>1014</v>
      </c>
      <c r="C510" s="18" t="s">
        <v>34</v>
      </c>
      <c r="D510" s="18" t="s">
        <v>870</v>
      </c>
      <c r="E510" s="19" t="s">
        <v>1015</v>
      </c>
      <c r="F510" s="18" t="s">
        <v>48</v>
      </c>
      <c r="G510" s="20">
        <v>44928</v>
      </c>
      <c r="H510" s="18" t="s">
        <v>1016</v>
      </c>
      <c r="I510" s="21">
        <f t="shared" si="16"/>
        <v>2</v>
      </c>
      <c r="J510" s="182">
        <f>AVERAGE(I510:I512)</f>
        <v>2.3333333333333335</v>
      </c>
      <c r="K510" s="183">
        <f>_xlfn.STDEV.S(I510:I512)</f>
        <v>0.57735026918962629</v>
      </c>
      <c r="L510" s="183">
        <f>100*K510/J510</f>
        <v>24.743582965269699</v>
      </c>
      <c r="M510" s="18">
        <f t="shared" si="15"/>
        <v>3</v>
      </c>
      <c r="N510" s="18">
        <v>0</v>
      </c>
      <c r="O510" s="18">
        <v>2</v>
      </c>
      <c r="P510" s="18">
        <v>1</v>
      </c>
      <c r="Q510" s="18">
        <v>0</v>
      </c>
      <c r="R510" s="18">
        <v>0</v>
      </c>
      <c r="S510" s="18">
        <v>1</v>
      </c>
      <c r="T510" s="184">
        <f>AVERAGE(S510:S512)</f>
        <v>1.3333333333333333</v>
      </c>
      <c r="U510" s="18" t="s">
        <v>76</v>
      </c>
      <c r="V510" s="18">
        <v>13</v>
      </c>
      <c r="W510" s="184">
        <f>AVERAGE(V510:V512)</f>
        <v>11.666666666666666</v>
      </c>
    </row>
    <row r="511" spans="1:23" ht="21" x14ac:dyDescent="0.35">
      <c r="A511" s="17" t="s">
        <v>1013</v>
      </c>
      <c r="B511" s="17" t="s">
        <v>1014</v>
      </c>
      <c r="C511" s="18" t="s">
        <v>34</v>
      </c>
      <c r="D511" s="18" t="s">
        <v>870</v>
      </c>
      <c r="E511" s="19" t="s">
        <v>1015</v>
      </c>
      <c r="F511" s="18" t="s">
        <v>37</v>
      </c>
      <c r="G511" s="20">
        <v>43944</v>
      </c>
      <c r="H511" s="18" t="s">
        <v>1017</v>
      </c>
      <c r="I511" s="21">
        <f t="shared" si="16"/>
        <v>2</v>
      </c>
      <c r="J511" s="182"/>
      <c r="K511" s="183"/>
      <c r="L511" s="183"/>
      <c r="M511" s="18">
        <f t="shared" si="15"/>
        <v>3</v>
      </c>
      <c r="N511" s="18">
        <v>1</v>
      </c>
      <c r="O511" s="18">
        <v>0</v>
      </c>
      <c r="P511" s="18">
        <v>2</v>
      </c>
      <c r="Q511" s="18">
        <v>0</v>
      </c>
      <c r="R511" s="18">
        <v>0</v>
      </c>
      <c r="S511" s="18">
        <v>2</v>
      </c>
      <c r="T511" s="184"/>
      <c r="U511" s="18" t="s">
        <v>39</v>
      </c>
      <c r="V511" s="18">
        <v>8</v>
      </c>
      <c r="W511" s="184"/>
    </row>
    <row r="512" spans="1:23" ht="21" x14ac:dyDescent="0.35">
      <c r="A512" s="17" t="s">
        <v>1013</v>
      </c>
      <c r="B512" s="17" t="s">
        <v>1014</v>
      </c>
      <c r="C512" s="18" t="s">
        <v>34</v>
      </c>
      <c r="D512" s="18" t="s">
        <v>870</v>
      </c>
      <c r="E512" s="19" t="s">
        <v>1015</v>
      </c>
      <c r="F512" s="18" t="s">
        <v>40</v>
      </c>
      <c r="G512" s="20">
        <v>43882</v>
      </c>
      <c r="H512" s="18" t="s">
        <v>1018</v>
      </c>
      <c r="I512" s="21">
        <f t="shared" si="16"/>
        <v>3</v>
      </c>
      <c r="J512" s="182"/>
      <c r="K512" s="183"/>
      <c r="L512" s="183"/>
      <c r="M512" s="18">
        <f t="shared" si="15"/>
        <v>4</v>
      </c>
      <c r="N512" s="18">
        <v>1</v>
      </c>
      <c r="O512" s="18">
        <v>2</v>
      </c>
      <c r="P512" s="18">
        <v>1</v>
      </c>
      <c r="Q512" s="18">
        <v>0</v>
      </c>
      <c r="R512" s="18">
        <v>0</v>
      </c>
      <c r="S512" s="18">
        <v>1</v>
      </c>
      <c r="T512" s="184"/>
      <c r="U512" s="18" t="s">
        <v>76</v>
      </c>
      <c r="V512" s="18">
        <v>14</v>
      </c>
      <c r="W512" s="184"/>
    </row>
    <row r="513" spans="1:23" ht="21" x14ac:dyDescent="0.35">
      <c r="A513" s="17" t="s">
        <v>1019</v>
      </c>
      <c r="B513" s="17" t="s">
        <v>1020</v>
      </c>
      <c r="C513" s="18" t="s">
        <v>34</v>
      </c>
      <c r="D513" s="18" t="s">
        <v>293</v>
      </c>
      <c r="E513" s="19" t="s">
        <v>46</v>
      </c>
      <c r="F513" s="18" t="s">
        <v>37</v>
      </c>
      <c r="G513" s="20">
        <v>44679</v>
      </c>
      <c r="H513" s="18" t="s">
        <v>1021</v>
      </c>
      <c r="I513" s="21">
        <f t="shared" si="16"/>
        <v>0</v>
      </c>
      <c r="J513" s="182">
        <f>AVERAGE(I513:I515)</f>
        <v>0.75</v>
      </c>
      <c r="K513" s="183">
        <f>_xlfn.STDEV.S(I513:I515)</f>
        <v>1.299038105676658</v>
      </c>
      <c r="L513" s="183">
        <f>100*K513/J513</f>
        <v>173.20508075688772</v>
      </c>
      <c r="M513" s="18">
        <f t="shared" si="15"/>
        <v>0</v>
      </c>
      <c r="N513" s="18">
        <v>0</v>
      </c>
      <c r="O513" s="18">
        <v>0</v>
      </c>
      <c r="P513" s="18">
        <v>0</v>
      </c>
      <c r="Q513" s="18">
        <v>0</v>
      </c>
      <c r="R513" s="18">
        <v>0</v>
      </c>
      <c r="S513" s="18">
        <v>0</v>
      </c>
      <c r="T513" s="184">
        <f>AVERAGE(S513:S515)</f>
        <v>0.33333333333333331</v>
      </c>
      <c r="U513" s="18" t="s">
        <v>56</v>
      </c>
      <c r="V513" s="18">
        <v>0</v>
      </c>
      <c r="W513" s="184">
        <f>AVERAGE(V513:V515)</f>
        <v>5</v>
      </c>
    </row>
    <row r="514" spans="1:23" ht="21" x14ac:dyDescent="0.35">
      <c r="A514" s="17" t="s">
        <v>1019</v>
      </c>
      <c r="B514" s="17" t="s">
        <v>1020</v>
      </c>
      <c r="C514" s="18" t="s">
        <v>34</v>
      </c>
      <c r="D514" s="18" t="s">
        <v>293</v>
      </c>
      <c r="E514" s="19" t="s">
        <v>46</v>
      </c>
      <c r="F514" s="18" t="s">
        <v>40</v>
      </c>
      <c r="G514" s="20">
        <v>43875</v>
      </c>
      <c r="H514" s="18" t="s">
        <v>1022</v>
      </c>
      <c r="I514" s="21">
        <f t="shared" si="16"/>
        <v>0</v>
      </c>
      <c r="J514" s="182"/>
      <c r="K514" s="183"/>
      <c r="L514" s="183"/>
      <c r="M514" s="18">
        <f t="shared" ref="M514:M577" si="17">SUM(N514:Q514)</f>
        <v>0</v>
      </c>
      <c r="N514" s="18">
        <v>0</v>
      </c>
      <c r="O514" s="18">
        <v>0</v>
      </c>
      <c r="P514" s="18">
        <v>0</v>
      </c>
      <c r="Q514" s="18">
        <v>0</v>
      </c>
      <c r="R514" s="18">
        <v>0</v>
      </c>
      <c r="S514" s="18">
        <v>0</v>
      </c>
      <c r="T514" s="184"/>
      <c r="U514" s="18" t="s">
        <v>56</v>
      </c>
      <c r="V514" s="18">
        <v>0</v>
      </c>
      <c r="W514" s="184"/>
    </row>
    <row r="515" spans="1:23" ht="21" x14ac:dyDescent="0.35">
      <c r="A515" s="17" t="s">
        <v>1019</v>
      </c>
      <c r="B515" s="17" t="s">
        <v>1020</v>
      </c>
      <c r="C515" s="18" t="s">
        <v>34</v>
      </c>
      <c r="D515" s="18" t="s">
        <v>293</v>
      </c>
      <c r="E515" s="19" t="s">
        <v>46</v>
      </c>
      <c r="F515" s="18" t="s">
        <v>48</v>
      </c>
      <c r="G515" s="20">
        <v>44928</v>
      </c>
      <c r="H515" s="18" t="s">
        <v>1023</v>
      </c>
      <c r="I515" s="21">
        <f t="shared" si="16"/>
        <v>2.25</v>
      </c>
      <c r="J515" s="182"/>
      <c r="K515" s="183"/>
      <c r="L515" s="183"/>
      <c r="M515" s="18">
        <f t="shared" si="17"/>
        <v>4</v>
      </c>
      <c r="N515" s="18">
        <v>0</v>
      </c>
      <c r="O515" s="18">
        <v>2</v>
      </c>
      <c r="P515" s="18">
        <v>1</v>
      </c>
      <c r="Q515" s="18">
        <v>1</v>
      </c>
      <c r="R515" s="18">
        <v>0</v>
      </c>
      <c r="S515" s="18">
        <v>1</v>
      </c>
      <c r="T515" s="184"/>
      <c r="U515" s="18" t="s">
        <v>76</v>
      </c>
      <c r="V515" s="18">
        <v>15</v>
      </c>
      <c r="W515" s="184"/>
    </row>
    <row r="516" spans="1:23" ht="21" x14ac:dyDescent="0.35">
      <c r="A516" s="17" t="s">
        <v>1024</v>
      </c>
      <c r="B516" s="17" t="s">
        <v>1025</v>
      </c>
      <c r="C516" s="18" t="s">
        <v>34</v>
      </c>
      <c r="D516" s="18" t="s">
        <v>293</v>
      </c>
      <c r="E516" s="19" t="s">
        <v>593</v>
      </c>
      <c r="F516" s="18" t="s">
        <v>37</v>
      </c>
      <c r="G516" s="20">
        <v>44679</v>
      </c>
      <c r="H516" s="18" t="s">
        <v>1026</v>
      </c>
      <c r="I516" s="21">
        <f t="shared" si="16"/>
        <v>0</v>
      </c>
      <c r="J516" s="182">
        <f>AVERAGE(I516:I518)</f>
        <v>0.75</v>
      </c>
      <c r="K516" s="183">
        <f>_xlfn.STDEV.S(I516:I518)</f>
        <v>1.299038105676658</v>
      </c>
      <c r="L516" s="183">
        <f>100*K516/J516</f>
        <v>173.20508075688772</v>
      </c>
      <c r="M516" s="18">
        <f t="shared" si="17"/>
        <v>0</v>
      </c>
      <c r="N516" s="18">
        <v>0</v>
      </c>
      <c r="O516" s="18">
        <v>0</v>
      </c>
      <c r="P516" s="18">
        <v>0</v>
      </c>
      <c r="Q516" s="18">
        <v>0</v>
      </c>
      <c r="R516" s="18">
        <v>0</v>
      </c>
      <c r="S516" s="18">
        <v>0</v>
      </c>
      <c r="T516" s="184">
        <f>AVERAGE(S516:S518)</f>
        <v>0.33333333333333331</v>
      </c>
      <c r="U516" s="18" t="s">
        <v>56</v>
      </c>
      <c r="V516" s="18">
        <v>0</v>
      </c>
      <c r="W516" s="184">
        <f>AVERAGE(V516:V518)</f>
        <v>5</v>
      </c>
    </row>
    <row r="517" spans="1:23" ht="21" x14ac:dyDescent="0.35">
      <c r="A517" s="17" t="s">
        <v>1024</v>
      </c>
      <c r="B517" s="17" t="s">
        <v>1025</v>
      </c>
      <c r="C517" s="18" t="s">
        <v>34</v>
      </c>
      <c r="D517" s="18" t="s">
        <v>293</v>
      </c>
      <c r="E517" s="19" t="s">
        <v>593</v>
      </c>
      <c r="F517" s="18" t="s">
        <v>40</v>
      </c>
      <c r="G517" s="20">
        <v>43875</v>
      </c>
      <c r="H517" s="18" t="s">
        <v>1027</v>
      </c>
      <c r="I517" s="21">
        <f t="shared" si="16"/>
        <v>0</v>
      </c>
      <c r="J517" s="182"/>
      <c r="K517" s="183"/>
      <c r="L517" s="183"/>
      <c r="M517" s="18">
        <f t="shared" si="17"/>
        <v>0</v>
      </c>
      <c r="N517" s="18">
        <v>0</v>
      </c>
      <c r="O517" s="18">
        <v>0</v>
      </c>
      <c r="P517" s="18">
        <v>0</v>
      </c>
      <c r="Q517" s="18">
        <v>0</v>
      </c>
      <c r="R517" s="18">
        <v>0</v>
      </c>
      <c r="S517" s="18">
        <v>0</v>
      </c>
      <c r="T517" s="184"/>
      <c r="U517" s="18" t="s">
        <v>56</v>
      </c>
      <c r="V517" s="18">
        <v>0</v>
      </c>
      <c r="W517" s="184"/>
    </row>
    <row r="518" spans="1:23" ht="21" x14ac:dyDescent="0.35">
      <c r="A518" s="17" t="s">
        <v>1024</v>
      </c>
      <c r="B518" s="17" t="s">
        <v>1025</v>
      </c>
      <c r="C518" s="18" t="s">
        <v>34</v>
      </c>
      <c r="D518" s="18" t="s">
        <v>293</v>
      </c>
      <c r="E518" s="19" t="s">
        <v>593</v>
      </c>
      <c r="F518" s="18" t="s">
        <v>48</v>
      </c>
      <c r="G518" s="20">
        <v>44928</v>
      </c>
      <c r="H518" s="18" t="s">
        <v>1028</v>
      </c>
      <c r="I518" s="21">
        <f t="shared" si="16"/>
        <v>2.25</v>
      </c>
      <c r="J518" s="182"/>
      <c r="K518" s="183"/>
      <c r="L518" s="183"/>
      <c r="M518" s="18">
        <f t="shared" si="17"/>
        <v>4</v>
      </c>
      <c r="N518" s="18">
        <v>0</v>
      </c>
      <c r="O518" s="18">
        <v>2</v>
      </c>
      <c r="P518" s="18">
        <v>1</v>
      </c>
      <c r="Q518" s="18">
        <v>1</v>
      </c>
      <c r="R518" s="18">
        <v>0</v>
      </c>
      <c r="S518" s="18">
        <v>1</v>
      </c>
      <c r="T518" s="184"/>
      <c r="U518" s="18" t="s">
        <v>76</v>
      </c>
      <c r="V518" s="18">
        <v>15</v>
      </c>
      <c r="W518" s="184"/>
    </row>
    <row r="519" spans="1:23" ht="21" x14ac:dyDescent="0.35">
      <c r="A519" s="17" t="s">
        <v>1029</v>
      </c>
      <c r="B519" s="17" t="s">
        <v>1030</v>
      </c>
      <c r="C519" s="18" t="s">
        <v>34</v>
      </c>
      <c r="D519" s="18" t="s">
        <v>293</v>
      </c>
      <c r="E519" s="19" t="s">
        <v>593</v>
      </c>
      <c r="F519" s="18" t="s">
        <v>37</v>
      </c>
      <c r="G519" s="20">
        <v>44655</v>
      </c>
      <c r="H519" s="18" t="s">
        <v>1031</v>
      </c>
      <c r="I519" s="21">
        <f t="shared" ref="I519:I582" si="18">N519+0.75*O519+0.5*P519+0.25*Q519</f>
        <v>0</v>
      </c>
      <c r="J519" s="182">
        <f>AVERAGE(I519:I521)</f>
        <v>0.66666666666666663</v>
      </c>
      <c r="K519" s="183">
        <f>_xlfn.STDEV.S(I519:I521)</f>
        <v>1.1547005383792517</v>
      </c>
      <c r="L519" s="183">
        <f>100*K519/J519</f>
        <v>173.20508075688775</v>
      </c>
      <c r="M519" s="18">
        <f t="shared" si="17"/>
        <v>0</v>
      </c>
      <c r="N519" s="18">
        <v>0</v>
      </c>
      <c r="O519" s="18">
        <v>0</v>
      </c>
      <c r="P519" s="18">
        <v>0</v>
      </c>
      <c r="Q519" s="18">
        <v>0</v>
      </c>
      <c r="R519" s="18">
        <v>0</v>
      </c>
      <c r="S519" s="18">
        <v>0</v>
      </c>
      <c r="T519" s="184">
        <f>AVERAGE(S519:S521)</f>
        <v>0.33333333333333331</v>
      </c>
      <c r="U519" s="18" t="s">
        <v>56</v>
      </c>
      <c r="V519" s="18">
        <v>0</v>
      </c>
      <c r="W519" s="184">
        <f>AVERAGE(V519:V521)</f>
        <v>4.333333333333333</v>
      </c>
    </row>
    <row r="520" spans="1:23" ht="21" x14ac:dyDescent="0.35">
      <c r="A520" s="17" t="s">
        <v>1029</v>
      </c>
      <c r="B520" s="17" t="s">
        <v>1030</v>
      </c>
      <c r="C520" s="18" t="s">
        <v>34</v>
      </c>
      <c r="D520" s="18" t="s">
        <v>293</v>
      </c>
      <c r="E520" s="19" t="s">
        <v>593</v>
      </c>
      <c r="F520" s="18" t="s">
        <v>40</v>
      </c>
      <c r="G520" s="20">
        <v>43875</v>
      </c>
      <c r="H520" s="18" t="s">
        <v>1032</v>
      </c>
      <c r="I520" s="21">
        <f t="shared" si="18"/>
        <v>0</v>
      </c>
      <c r="J520" s="182"/>
      <c r="K520" s="183"/>
      <c r="L520" s="183"/>
      <c r="M520" s="18">
        <f t="shared" si="17"/>
        <v>0</v>
      </c>
      <c r="N520" s="18">
        <v>0</v>
      </c>
      <c r="O520" s="18">
        <v>0</v>
      </c>
      <c r="P520" s="18">
        <v>0</v>
      </c>
      <c r="Q520" s="18">
        <v>0</v>
      </c>
      <c r="R520" s="18">
        <v>0</v>
      </c>
      <c r="S520" s="18">
        <v>0</v>
      </c>
      <c r="T520" s="184"/>
      <c r="U520" s="18" t="s">
        <v>56</v>
      </c>
      <c r="V520" s="18">
        <v>0</v>
      </c>
      <c r="W520" s="184"/>
    </row>
    <row r="521" spans="1:23" ht="21" x14ac:dyDescent="0.35">
      <c r="A521" s="17" t="s">
        <v>1029</v>
      </c>
      <c r="B521" s="17" t="s">
        <v>1030</v>
      </c>
      <c r="C521" s="18" t="s">
        <v>34</v>
      </c>
      <c r="D521" s="18" t="s">
        <v>293</v>
      </c>
      <c r="E521" s="19" t="s">
        <v>593</v>
      </c>
      <c r="F521" s="18" t="s">
        <v>48</v>
      </c>
      <c r="G521" s="20">
        <v>44928</v>
      </c>
      <c r="H521" s="18" t="s">
        <v>1033</v>
      </c>
      <c r="I521" s="21">
        <f t="shared" si="18"/>
        <v>2</v>
      </c>
      <c r="J521" s="182"/>
      <c r="K521" s="183"/>
      <c r="L521" s="183"/>
      <c r="M521" s="18">
        <f t="shared" si="17"/>
        <v>3</v>
      </c>
      <c r="N521" s="18">
        <v>0</v>
      </c>
      <c r="O521" s="18">
        <v>2</v>
      </c>
      <c r="P521" s="18">
        <v>1</v>
      </c>
      <c r="Q521" s="18">
        <v>0</v>
      </c>
      <c r="R521" s="18">
        <v>0</v>
      </c>
      <c r="S521" s="18">
        <v>1</v>
      </c>
      <c r="T521" s="184"/>
      <c r="U521" s="18" t="s">
        <v>76</v>
      </c>
      <c r="V521" s="18">
        <v>13</v>
      </c>
      <c r="W521" s="184"/>
    </row>
    <row r="522" spans="1:23" ht="21" x14ac:dyDescent="0.35">
      <c r="A522" s="17" t="s">
        <v>1034</v>
      </c>
      <c r="B522" s="17" t="s">
        <v>1035</v>
      </c>
      <c r="C522" s="18" t="s">
        <v>34</v>
      </c>
      <c r="D522" s="18" t="s">
        <v>293</v>
      </c>
      <c r="E522" s="19" t="s">
        <v>1036</v>
      </c>
      <c r="F522" s="18" t="s">
        <v>37</v>
      </c>
      <c r="G522" s="20">
        <v>44526</v>
      </c>
      <c r="H522" s="18" t="s">
        <v>1037</v>
      </c>
      <c r="I522" s="21">
        <f t="shared" si="18"/>
        <v>1</v>
      </c>
      <c r="J522" s="182">
        <f>AVERAGE(I522:I524)</f>
        <v>1</v>
      </c>
      <c r="K522" s="183">
        <f>_xlfn.STDEV.S(I522:I524)</f>
        <v>0</v>
      </c>
      <c r="L522" s="183">
        <f>100*K522/J522</f>
        <v>0</v>
      </c>
      <c r="M522" s="18">
        <f t="shared" si="17"/>
        <v>1</v>
      </c>
      <c r="N522" s="18">
        <v>1</v>
      </c>
      <c r="O522" s="18">
        <v>0</v>
      </c>
      <c r="P522" s="18">
        <v>0</v>
      </c>
      <c r="Q522" s="18">
        <v>0</v>
      </c>
      <c r="R522" s="18">
        <v>0</v>
      </c>
      <c r="S522" s="18">
        <v>1</v>
      </c>
      <c r="T522" s="184">
        <f>AVERAGE(S522:S524)</f>
        <v>1</v>
      </c>
      <c r="U522" s="18" t="s">
        <v>39</v>
      </c>
      <c r="V522" s="18">
        <v>2</v>
      </c>
      <c r="W522" s="184">
        <f>AVERAGE(V522:V524)</f>
        <v>3.6666666666666665</v>
      </c>
    </row>
    <row r="523" spans="1:23" ht="21" x14ac:dyDescent="0.35">
      <c r="A523" s="17" t="s">
        <v>1034</v>
      </c>
      <c r="B523" s="17" t="s">
        <v>1035</v>
      </c>
      <c r="C523" s="18" t="s">
        <v>34</v>
      </c>
      <c r="D523" s="18" t="s">
        <v>293</v>
      </c>
      <c r="E523" s="19" t="s">
        <v>1036</v>
      </c>
      <c r="F523" s="18" t="s">
        <v>40</v>
      </c>
      <c r="G523" s="20">
        <v>44603</v>
      </c>
      <c r="H523" s="18" t="s">
        <v>1038</v>
      </c>
      <c r="I523" s="21">
        <f t="shared" si="18"/>
        <v>1</v>
      </c>
      <c r="J523" s="182"/>
      <c r="K523" s="183"/>
      <c r="L523" s="183"/>
      <c r="M523" s="18">
        <f t="shared" si="17"/>
        <v>1</v>
      </c>
      <c r="N523" s="18">
        <v>1</v>
      </c>
      <c r="O523" s="18">
        <v>0</v>
      </c>
      <c r="P523" s="18">
        <v>0</v>
      </c>
      <c r="Q523" s="18">
        <v>0</v>
      </c>
      <c r="R523" s="18">
        <v>0</v>
      </c>
      <c r="S523" s="18">
        <v>1</v>
      </c>
      <c r="T523" s="184"/>
      <c r="U523" s="18" t="s">
        <v>39</v>
      </c>
      <c r="V523" s="18">
        <v>3</v>
      </c>
      <c r="W523" s="184"/>
    </row>
    <row r="524" spans="1:23" ht="21" x14ac:dyDescent="0.35">
      <c r="A524" s="17" t="s">
        <v>1034</v>
      </c>
      <c r="B524" s="17" t="s">
        <v>1035</v>
      </c>
      <c r="C524" s="18" t="s">
        <v>34</v>
      </c>
      <c r="D524" s="18" t="s">
        <v>293</v>
      </c>
      <c r="E524" s="19" t="s">
        <v>1036</v>
      </c>
      <c r="F524" s="18" t="s">
        <v>69</v>
      </c>
      <c r="G524" s="20">
        <v>43908</v>
      </c>
      <c r="H524" s="18" t="s">
        <v>1039</v>
      </c>
      <c r="I524" s="21">
        <f t="shared" si="18"/>
        <v>1</v>
      </c>
      <c r="J524" s="182"/>
      <c r="K524" s="183"/>
      <c r="L524" s="183"/>
      <c r="M524" s="18">
        <f t="shared" si="17"/>
        <v>2</v>
      </c>
      <c r="N524" s="18">
        <v>0</v>
      </c>
      <c r="O524" s="18">
        <v>1</v>
      </c>
      <c r="P524" s="18">
        <v>0</v>
      </c>
      <c r="Q524" s="18">
        <v>1</v>
      </c>
      <c r="R524" s="18">
        <v>0</v>
      </c>
      <c r="S524" s="18">
        <v>1</v>
      </c>
      <c r="T524" s="184"/>
      <c r="U524" s="18" t="s">
        <v>76</v>
      </c>
      <c r="V524" s="18">
        <v>6</v>
      </c>
      <c r="W524" s="184"/>
    </row>
    <row r="525" spans="1:23" ht="21" x14ac:dyDescent="0.35">
      <c r="A525" s="17" t="s">
        <v>1040</v>
      </c>
      <c r="B525" s="17" t="s">
        <v>1041</v>
      </c>
      <c r="C525" s="18" t="s">
        <v>34</v>
      </c>
      <c r="D525" s="18" t="s">
        <v>293</v>
      </c>
      <c r="E525" s="19" t="s">
        <v>599</v>
      </c>
      <c r="F525" s="18" t="s">
        <v>37</v>
      </c>
      <c r="G525" s="20">
        <v>44645</v>
      </c>
      <c r="H525" s="18" t="s">
        <v>1042</v>
      </c>
      <c r="I525" s="21">
        <f t="shared" si="18"/>
        <v>0</v>
      </c>
      <c r="J525" s="182">
        <f>AVERAGE(I525:I527)</f>
        <v>0.66666666666666663</v>
      </c>
      <c r="K525" s="183">
        <f>_xlfn.STDEV.S(I525:I527)</f>
        <v>1.1547005383792517</v>
      </c>
      <c r="L525" s="183">
        <f>100*K525/J525</f>
        <v>173.20508075688775</v>
      </c>
      <c r="M525" s="18">
        <f t="shared" si="17"/>
        <v>0</v>
      </c>
      <c r="N525" s="18">
        <v>0</v>
      </c>
      <c r="O525" s="18">
        <v>0</v>
      </c>
      <c r="P525" s="18">
        <v>0</v>
      </c>
      <c r="Q525" s="18">
        <v>0</v>
      </c>
      <c r="R525" s="18">
        <v>0</v>
      </c>
      <c r="S525" s="18">
        <v>0</v>
      </c>
      <c r="T525" s="184">
        <f>AVERAGE(S525:S527)</f>
        <v>0.33333333333333331</v>
      </c>
      <c r="U525" s="18" t="s">
        <v>56</v>
      </c>
      <c r="V525" s="18">
        <v>0</v>
      </c>
      <c r="W525" s="184">
        <f>AVERAGE(V525:V527)</f>
        <v>4.333333333333333</v>
      </c>
    </row>
    <row r="526" spans="1:23" ht="21" x14ac:dyDescent="0.35">
      <c r="A526" s="17" t="s">
        <v>1040</v>
      </c>
      <c r="B526" s="17" t="s">
        <v>1041</v>
      </c>
      <c r="C526" s="18" t="s">
        <v>34</v>
      </c>
      <c r="D526" s="18" t="s">
        <v>293</v>
      </c>
      <c r="E526" s="19" t="s">
        <v>599</v>
      </c>
      <c r="F526" s="18" t="s">
        <v>40</v>
      </c>
      <c r="G526" s="20">
        <v>43875</v>
      </c>
      <c r="H526" s="18" t="s">
        <v>1043</v>
      </c>
      <c r="I526" s="21">
        <f t="shared" si="18"/>
        <v>0</v>
      </c>
      <c r="J526" s="182"/>
      <c r="K526" s="183"/>
      <c r="L526" s="183"/>
      <c r="M526" s="18">
        <f t="shared" si="17"/>
        <v>0</v>
      </c>
      <c r="N526" s="18">
        <v>0</v>
      </c>
      <c r="O526" s="18">
        <v>0</v>
      </c>
      <c r="P526" s="18">
        <v>0</v>
      </c>
      <c r="Q526" s="18">
        <v>0</v>
      </c>
      <c r="R526" s="18">
        <v>0</v>
      </c>
      <c r="S526" s="18">
        <v>0</v>
      </c>
      <c r="T526" s="184"/>
      <c r="U526" s="18" t="s">
        <v>56</v>
      </c>
      <c r="V526" s="18">
        <v>0</v>
      </c>
      <c r="W526" s="184"/>
    </row>
    <row r="527" spans="1:23" ht="21" x14ac:dyDescent="0.35">
      <c r="A527" s="17" t="s">
        <v>1040</v>
      </c>
      <c r="B527" s="17" t="s">
        <v>1041</v>
      </c>
      <c r="C527" s="18" t="s">
        <v>34</v>
      </c>
      <c r="D527" s="18" t="s">
        <v>293</v>
      </c>
      <c r="E527" s="19" t="s">
        <v>599</v>
      </c>
      <c r="F527" s="18" t="s">
        <v>48</v>
      </c>
      <c r="G527" s="20">
        <v>44928</v>
      </c>
      <c r="H527" s="18" t="s">
        <v>1044</v>
      </c>
      <c r="I527" s="21">
        <f t="shared" si="18"/>
        <v>2</v>
      </c>
      <c r="J527" s="182"/>
      <c r="K527" s="183"/>
      <c r="L527" s="183"/>
      <c r="M527" s="18">
        <f t="shared" si="17"/>
        <v>3</v>
      </c>
      <c r="N527" s="18">
        <v>0</v>
      </c>
      <c r="O527" s="18">
        <v>2</v>
      </c>
      <c r="P527" s="18">
        <v>1</v>
      </c>
      <c r="Q527" s="18">
        <v>0</v>
      </c>
      <c r="R527" s="18">
        <v>0</v>
      </c>
      <c r="S527" s="18">
        <v>1</v>
      </c>
      <c r="T527" s="184"/>
      <c r="U527" s="18" t="s">
        <v>76</v>
      </c>
      <c r="V527" s="18">
        <v>13</v>
      </c>
      <c r="W527" s="184"/>
    </row>
    <row r="528" spans="1:23" ht="21" x14ac:dyDescent="0.35">
      <c r="A528" s="17" t="s">
        <v>1045</v>
      </c>
      <c r="B528" s="17" t="s">
        <v>1046</v>
      </c>
      <c r="C528" s="18" t="s">
        <v>34</v>
      </c>
      <c r="D528" s="18" t="s">
        <v>293</v>
      </c>
      <c r="E528" s="19" t="s">
        <v>1047</v>
      </c>
      <c r="F528" s="18" t="s">
        <v>37</v>
      </c>
      <c r="G528" s="20">
        <v>44929</v>
      </c>
      <c r="H528" s="18" t="s">
        <v>1048</v>
      </c>
      <c r="I528" s="21">
        <f t="shared" si="18"/>
        <v>0</v>
      </c>
      <c r="J528" s="182">
        <f>AVERAGE(I528:I530)</f>
        <v>1.6666666666666667</v>
      </c>
      <c r="K528" s="183">
        <f>_xlfn.STDEV.S(I528:I530)</f>
        <v>1.5275252316519465</v>
      </c>
      <c r="L528" s="183">
        <f>100*K528/J528</f>
        <v>91.651513899116779</v>
      </c>
      <c r="M528" s="18">
        <f t="shared" si="17"/>
        <v>0</v>
      </c>
      <c r="N528" s="18">
        <v>0</v>
      </c>
      <c r="O528" s="18">
        <v>0</v>
      </c>
      <c r="P528" s="18">
        <v>0</v>
      </c>
      <c r="Q528" s="18">
        <v>0</v>
      </c>
      <c r="R528" s="18">
        <v>0</v>
      </c>
      <c r="S528" s="18">
        <v>0</v>
      </c>
      <c r="T528" s="184">
        <f>AVERAGE(S528:S530)</f>
        <v>0.66666666666666663</v>
      </c>
      <c r="U528" s="18" t="s">
        <v>56</v>
      </c>
      <c r="V528" s="18">
        <v>0</v>
      </c>
      <c r="W528" s="184">
        <f>AVERAGE(V528:V530)</f>
        <v>9</v>
      </c>
    </row>
    <row r="529" spans="1:23" ht="21" x14ac:dyDescent="0.35">
      <c r="A529" s="17" t="s">
        <v>1045</v>
      </c>
      <c r="B529" s="17" t="s">
        <v>1046</v>
      </c>
      <c r="C529" s="18" t="s">
        <v>34</v>
      </c>
      <c r="D529" s="18" t="s">
        <v>293</v>
      </c>
      <c r="E529" s="19" t="s">
        <v>1047</v>
      </c>
      <c r="F529" s="18" t="s">
        <v>40</v>
      </c>
      <c r="G529" s="20">
        <v>43875</v>
      </c>
      <c r="H529" s="18" t="s">
        <v>1049</v>
      </c>
      <c r="I529" s="21">
        <f t="shared" si="18"/>
        <v>3</v>
      </c>
      <c r="J529" s="182"/>
      <c r="K529" s="183"/>
      <c r="L529" s="183"/>
      <c r="M529" s="18">
        <f t="shared" si="17"/>
        <v>4</v>
      </c>
      <c r="N529" s="18">
        <v>1</v>
      </c>
      <c r="O529" s="18">
        <v>2</v>
      </c>
      <c r="P529" s="18">
        <v>1</v>
      </c>
      <c r="Q529" s="18">
        <v>0</v>
      </c>
      <c r="R529" s="18">
        <v>0</v>
      </c>
      <c r="S529" s="18">
        <v>1</v>
      </c>
      <c r="T529" s="184"/>
      <c r="U529" s="18" t="s">
        <v>76</v>
      </c>
      <c r="V529" s="18">
        <v>14</v>
      </c>
      <c r="W529" s="184"/>
    </row>
    <row r="530" spans="1:23" ht="21" x14ac:dyDescent="0.35">
      <c r="A530" s="17" t="s">
        <v>1045</v>
      </c>
      <c r="B530" s="17" t="s">
        <v>1046</v>
      </c>
      <c r="C530" s="18" t="s">
        <v>34</v>
      </c>
      <c r="D530" s="18" t="s">
        <v>293</v>
      </c>
      <c r="E530" s="19" t="s">
        <v>1047</v>
      </c>
      <c r="F530" s="18" t="s">
        <v>48</v>
      </c>
      <c r="G530" s="20">
        <v>44928</v>
      </c>
      <c r="H530" s="18" t="s">
        <v>1050</v>
      </c>
      <c r="I530" s="21">
        <f t="shared" si="18"/>
        <v>2</v>
      </c>
      <c r="J530" s="182"/>
      <c r="K530" s="183"/>
      <c r="L530" s="183"/>
      <c r="M530" s="18">
        <f t="shared" si="17"/>
        <v>3</v>
      </c>
      <c r="N530" s="18">
        <v>0</v>
      </c>
      <c r="O530" s="18">
        <v>2</v>
      </c>
      <c r="P530" s="18">
        <v>1</v>
      </c>
      <c r="Q530" s="18">
        <v>0</v>
      </c>
      <c r="R530" s="18">
        <v>0</v>
      </c>
      <c r="S530" s="18">
        <v>1</v>
      </c>
      <c r="T530" s="184"/>
      <c r="U530" s="18" t="s">
        <v>76</v>
      </c>
      <c r="V530" s="18">
        <v>13</v>
      </c>
      <c r="W530" s="184"/>
    </row>
    <row r="531" spans="1:23" ht="21" x14ac:dyDescent="0.35">
      <c r="A531" s="17" t="s">
        <v>1051</v>
      </c>
      <c r="B531" s="17" t="s">
        <v>1052</v>
      </c>
      <c r="C531" s="18" t="s">
        <v>34</v>
      </c>
      <c r="D531" s="18" t="s">
        <v>293</v>
      </c>
      <c r="E531" s="19" t="s">
        <v>1053</v>
      </c>
      <c r="F531" s="18" t="s">
        <v>37</v>
      </c>
      <c r="G531" s="20">
        <v>44504</v>
      </c>
      <c r="H531" s="18" t="s">
        <v>1054</v>
      </c>
      <c r="I531" s="21">
        <f t="shared" si="18"/>
        <v>2.25</v>
      </c>
      <c r="J531" s="182">
        <f>AVERAGE(I531:I533)</f>
        <v>2.4166666666666665</v>
      </c>
      <c r="K531" s="183">
        <f>_xlfn.STDEV.S(I531:I533)</f>
        <v>0.52041649986653371</v>
      </c>
      <c r="L531" s="183">
        <f>100*K531/J531</f>
        <v>21.534475856546223</v>
      </c>
      <c r="M531" s="18">
        <f t="shared" si="17"/>
        <v>4</v>
      </c>
      <c r="N531" s="18">
        <v>0</v>
      </c>
      <c r="O531" s="18">
        <v>2</v>
      </c>
      <c r="P531" s="18">
        <v>1</v>
      </c>
      <c r="Q531" s="18">
        <v>1</v>
      </c>
      <c r="R531" s="18">
        <v>0</v>
      </c>
      <c r="S531" s="18">
        <v>1</v>
      </c>
      <c r="T531" s="184">
        <f>AVERAGE(S531:S533)</f>
        <v>1</v>
      </c>
      <c r="U531" s="18" t="s">
        <v>76</v>
      </c>
      <c r="V531" s="18">
        <v>15</v>
      </c>
      <c r="W531" s="184">
        <f>AVERAGE(V531:V533)</f>
        <v>14</v>
      </c>
    </row>
    <row r="532" spans="1:23" ht="21" x14ac:dyDescent="0.35">
      <c r="A532" s="17" t="s">
        <v>1051</v>
      </c>
      <c r="B532" s="17" t="s">
        <v>1052</v>
      </c>
      <c r="C532" s="18" t="s">
        <v>34</v>
      </c>
      <c r="D532" s="18" t="s">
        <v>293</v>
      </c>
      <c r="E532" s="19" t="s">
        <v>1053</v>
      </c>
      <c r="F532" s="18" t="s">
        <v>40</v>
      </c>
      <c r="G532" s="20">
        <v>43875</v>
      </c>
      <c r="H532" s="18" t="s">
        <v>1055</v>
      </c>
      <c r="I532" s="21">
        <f t="shared" si="18"/>
        <v>3</v>
      </c>
      <c r="J532" s="182"/>
      <c r="K532" s="183"/>
      <c r="L532" s="183"/>
      <c r="M532" s="18">
        <f t="shared" si="17"/>
        <v>4</v>
      </c>
      <c r="N532" s="18">
        <v>1</v>
      </c>
      <c r="O532" s="18">
        <v>2</v>
      </c>
      <c r="P532" s="18">
        <v>1</v>
      </c>
      <c r="Q532" s="18">
        <v>0</v>
      </c>
      <c r="R532" s="18">
        <v>0</v>
      </c>
      <c r="S532" s="18">
        <v>1</v>
      </c>
      <c r="T532" s="184"/>
      <c r="U532" s="18" t="s">
        <v>76</v>
      </c>
      <c r="V532" s="18">
        <v>14</v>
      </c>
      <c r="W532" s="184"/>
    </row>
    <row r="533" spans="1:23" ht="21" x14ac:dyDescent="0.35">
      <c r="A533" s="17" t="s">
        <v>1051</v>
      </c>
      <c r="B533" s="17" t="s">
        <v>1052</v>
      </c>
      <c r="C533" s="18" t="s">
        <v>34</v>
      </c>
      <c r="D533" s="18" t="s">
        <v>293</v>
      </c>
      <c r="E533" s="19" t="s">
        <v>1053</v>
      </c>
      <c r="F533" s="18" t="s">
        <v>48</v>
      </c>
      <c r="G533" s="20">
        <v>44928</v>
      </c>
      <c r="H533" s="18" t="s">
        <v>1056</v>
      </c>
      <c r="I533" s="21">
        <f t="shared" si="18"/>
        <v>2</v>
      </c>
      <c r="J533" s="182"/>
      <c r="K533" s="183"/>
      <c r="L533" s="183"/>
      <c r="M533" s="18">
        <f t="shared" si="17"/>
        <v>3</v>
      </c>
      <c r="N533" s="18">
        <v>0</v>
      </c>
      <c r="O533" s="18">
        <v>2</v>
      </c>
      <c r="P533" s="18">
        <v>1</v>
      </c>
      <c r="Q533" s="18">
        <v>0</v>
      </c>
      <c r="R533" s="18">
        <v>0</v>
      </c>
      <c r="S533" s="18">
        <v>1</v>
      </c>
      <c r="T533" s="184"/>
      <c r="U533" s="18" t="s">
        <v>76</v>
      </c>
      <c r="V533" s="18">
        <v>13</v>
      </c>
      <c r="W533" s="184"/>
    </row>
    <row r="534" spans="1:23" ht="21" x14ac:dyDescent="0.35">
      <c r="A534" s="17" t="s">
        <v>1057</v>
      </c>
      <c r="B534" s="17" t="s">
        <v>1058</v>
      </c>
      <c r="C534" s="18" t="s">
        <v>34</v>
      </c>
      <c r="D534" s="18" t="s">
        <v>293</v>
      </c>
      <c r="E534" s="19" t="s">
        <v>1059</v>
      </c>
      <c r="F534" s="18" t="s">
        <v>37</v>
      </c>
      <c r="G534" s="20">
        <v>44644</v>
      </c>
      <c r="H534" s="18" t="s">
        <v>1060</v>
      </c>
      <c r="I534" s="21">
        <f t="shared" si="18"/>
        <v>0</v>
      </c>
      <c r="J534" s="182">
        <f>AVERAGE(I534:I536)</f>
        <v>0.75</v>
      </c>
      <c r="K534" s="183">
        <f>_xlfn.STDEV.S(I534:I536)</f>
        <v>1.299038105676658</v>
      </c>
      <c r="L534" s="183">
        <f>100*K534/J534</f>
        <v>173.20508075688772</v>
      </c>
      <c r="M534" s="18">
        <f t="shared" si="17"/>
        <v>0</v>
      </c>
      <c r="N534" s="18">
        <v>0</v>
      </c>
      <c r="O534" s="18">
        <v>0</v>
      </c>
      <c r="P534" s="18">
        <v>0</v>
      </c>
      <c r="Q534" s="18">
        <v>0</v>
      </c>
      <c r="R534" s="18">
        <v>0</v>
      </c>
      <c r="S534" s="18">
        <v>0</v>
      </c>
      <c r="T534" s="184">
        <f>AVERAGE(S534:S536)</f>
        <v>0.33333333333333331</v>
      </c>
      <c r="U534" s="18" t="s">
        <v>56</v>
      </c>
      <c r="V534" s="18">
        <v>0</v>
      </c>
      <c r="W534" s="184">
        <f>AVERAGE(V534:V536)</f>
        <v>5.333333333333333</v>
      </c>
    </row>
    <row r="535" spans="1:23" ht="21" x14ac:dyDescent="0.35">
      <c r="A535" s="17" t="s">
        <v>1057</v>
      </c>
      <c r="B535" s="17" t="s">
        <v>1058</v>
      </c>
      <c r="C535" s="18" t="s">
        <v>34</v>
      </c>
      <c r="D535" s="18" t="s">
        <v>293</v>
      </c>
      <c r="E535" s="19" t="s">
        <v>1059</v>
      </c>
      <c r="F535" s="18" t="s">
        <v>40</v>
      </c>
      <c r="G535" s="20">
        <v>43875</v>
      </c>
      <c r="H535" s="18" t="s">
        <v>1061</v>
      </c>
      <c r="I535" s="21">
        <f t="shared" si="18"/>
        <v>0</v>
      </c>
      <c r="J535" s="182"/>
      <c r="K535" s="183"/>
      <c r="L535" s="183"/>
      <c r="M535" s="18">
        <f t="shared" si="17"/>
        <v>0</v>
      </c>
      <c r="N535" s="18">
        <v>0</v>
      </c>
      <c r="O535" s="18">
        <v>0</v>
      </c>
      <c r="P535" s="18">
        <v>0</v>
      </c>
      <c r="Q535" s="18">
        <v>0</v>
      </c>
      <c r="R535" s="18">
        <v>0</v>
      </c>
      <c r="S535" s="18">
        <v>0</v>
      </c>
      <c r="T535" s="184"/>
      <c r="U535" s="18" t="s">
        <v>76</v>
      </c>
      <c r="V535" s="18">
        <v>1</v>
      </c>
      <c r="W535" s="184"/>
    </row>
    <row r="536" spans="1:23" ht="21" x14ac:dyDescent="0.35">
      <c r="A536" s="17" t="s">
        <v>1057</v>
      </c>
      <c r="B536" s="17" t="s">
        <v>1058</v>
      </c>
      <c r="C536" s="18" t="s">
        <v>34</v>
      </c>
      <c r="D536" s="18" t="s">
        <v>293</v>
      </c>
      <c r="E536" s="19" t="s">
        <v>1059</v>
      </c>
      <c r="F536" s="18" t="s">
        <v>48</v>
      </c>
      <c r="G536" s="20">
        <v>44928</v>
      </c>
      <c r="H536" s="18" t="s">
        <v>1062</v>
      </c>
      <c r="I536" s="21">
        <f t="shared" si="18"/>
        <v>2.25</v>
      </c>
      <c r="J536" s="182"/>
      <c r="K536" s="183"/>
      <c r="L536" s="183"/>
      <c r="M536" s="18">
        <f t="shared" si="17"/>
        <v>4</v>
      </c>
      <c r="N536" s="18">
        <v>0</v>
      </c>
      <c r="O536" s="18">
        <v>2</v>
      </c>
      <c r="P536" s="18">
        <v>1</v>
      </c>
      <c r="Q536" s="18">
        <v>1</v>
      </c>
      <c r="R536" s="18">
        <v>0</v>
      </c>
      <c r="S536" s="18">
        <v>1</v>
      </c>
      <c r="T536" s="184"/>
      <c r="U536" s="18" t="s">
        <v>76</v>
      </c>
      <c r="V536" s="18">
        <v>15</v>
      </c>
      <c r="W536" s="184"/>
    </row>
    <row r="537" spans="1:23" ht="21" x14ac:dyDescent="0.35">
      <c r="A537" s="17" t="s">
        <v>1063</v>
      </c>
      <c r="B537" s="17" t="s">
        <v>1064</v>
      </c>
      <c r="C537" s="18" t="s">
        <v>34</v>
      </c>
      <c r="D537" s="18" t="s">
        <v>109</v>
      </c>
      <c r="E537" s="19" t="s">
        <v>1065</v>
      </c>
      <c r="F537" s="18" t="s">
        <v>37</v>
      </c>
      <c r="G537" s="20">
        <v>44880</v>
      </c>
      <c r="H537" s="18" t="s">
        <v>1066</v>
      </c>
      <c r="I537" s="21">
        <f t="shared" si="18"/>
        <v>0.75</v>
      </c>
      <c r="J537" s="182">
        <f>AVERAGE(I537:I539)</f>
        <v>0.75</v>
      </c>
      <c r="K537" s="183">
        <f>_xlfn.STDEV.S(I537:I539)</f>
        <v>0</v>
      </c>
      <c r="L537" s="183">
        <f>100*K537/J537</f>
        <v>0</v>
      </c>
      <c r="M537" s="18">
        <f t="shared" si="17"/>
        <v>1</v>
      </c>
      <c r="N537" s="18">
        <v>0</v>
      </c>
      <c r="O537" s="18">
        <v>1</v>
      </c>
      <c r="P537" s="18">
        <v>0</v>
      </c>
      <c r="Q537" s="18">
        <v>0</v>
      </c>
      <c r="R537" s="18">
        <v>0</v>
      </c>
      <c r="S537" s="18">
        <v>1</v>
      </c>
      <c r="T537" s="184">
        <f>AVERAGE(S537:S539)</f>
        <v>1</v>
      </c>
      <c r="U537" s="18" t="s">
        <v>76</v>
      </c>
      <c r="V537" s="18">
        <v>4</v>
      </c>
      <c r="W537" s="184">
        <f>AVERAGE(V537:V539)</f>
        <v>4</v>
      </c>
    </row>
    <row r="538" spans="1:23" ht="21" x14ac:dyDescent="0.35">
      <c r="A538" s="17" t="s">
        <v>1063</v>
      </c>
      <c r="B538" s="17" t="s">
        <v>1064</v>
      </c>
      <c r="C538" s="18" t="s">
        <v>34</v>
      </c>
      <c r="D538" s="18" t="s">
        <v>109</v>
      </c>
      <c r="E538" s="19" t="s">
        <v>1065</v>
      </c>
      <c r="F538" s="18" t="s">
        <v>40</v>
      </c>
      <c r="G538" s="20">
        <v>43875</v>
      </c>
      <c r="H538" s="18" t="s">
        <v>1067</v>
      </c>
      <c r="I538" s="21">
        <f t="shared" si="18"/>
        <v>0.75</v>
      </c>
      <c r="J538" s="182"/>
      <c r="K538" s="183"/>
      <c r="L538" s="183"/>
      <c r="M538" s="18">
        <f t="shared" si="17"/>
        <v>1</v>
      </c>
      <c r="N538" s="18">
        <v>0</v>
      </c>
      <c r="O538" s="18">
        <v>1</v>
      </c>
      <c r="P538" s="18">
        <v>0</v>
      </c>
      <c r="Q538" s="18">
        <v>0</v>
      </c>
      <c r="R538" s="18">
        <v>0</v>
      </c>
      <c r="S538" s="18">
        <v>1</v>
      </c>
      <c r="T538" s="184"/>
      <c r="U538" s="18" t="s">
        <v>76</v>
      </c>
      <c r="V538" s="18">
        <v>4</v>
      </c>
      <c r="W538" s="184"/>
    </row>
    <row r="539" spans="1:23" ht="21" x14ac:dyDescent="0.35">
      <c r="A539" s="17" t="s">
        <v>1063</v>
      </c>
      <c r="B539" s="17" t="s">
        <v>1064</v>
      </c>
      <c r="C539" s="18" t="s">
        <v>34</v>
      </c>
      <c r="D539" s="18" t="s">
        <v>109</v>
      </c>
      <c r="E539" s="19" t="s">
        <v>1065</v>
      </c>
      <c r="F539" s="18" t="s">
        <v>48</v>
      </c>
      <c r="G539" s="20">
        <v>44928</v>
      </c>
      <c r="H539" s="18" t="s">
        <v>1068</v>
      </c>
      <c r="I539" s="21">
        <f t="shared" si="18"/>
        <v>0.75</v>
      </c>
      <c r="J539" s="182"/>
      <c r="K539" s="183"/>
      <c r="L539" s="183"/>
      <c r="M539" s="18">
        <f t="shared" si="17"/>
        <v>1</v>
      </c>
      <c r="N539" s="18">
        <v>0</v>
      </c>
      <c r="O539" s="18">
        <v>1</v>
      </c>
      <c r="P539" s="18">
        <v>0</v>
      </c>
      <c r="Q539" s="18">
        <v>0</v>
      </c>
      <c r="R539" s="18">
        <v>0</v>
      </c>
      <c r="S539" s="18">
        <v>1</v>
      </c>
      <c r="T539" s="184"/>
      <c r="U539" s="18" t="s">
        <v>76</v>
      </c>
      <c r="V539" s="18">
        <v>4</v>
      </c>
      <c r="W539" s="184"/>
    </row>
    <row r="540" spans="1:23" ht="21" x14ac:dyDescent="0.35">
      <c r="A540" s="17" t="s">
        <v>1069</v>
      </c>
      <c r="B540" s="17" t="s">
        <v>1070</v>
      </c>
      <c r="C540" s="18" t="s">
        <v>34</v>
      </c>
      <c r="D540" s="18" t="s">
        <v>293</v>
      </c>
      <c r="E540" s="19" t="s">
        <v>1071</v>
      </c>
      <c r="F540" s="18" t="s">
        <v>37</v>
      </c>
      <c r="G540" s="20">
        <v>44406</v>
      </c>
      <c r="H540" s="18" t="s">
        <v>1072</v>
      </c>
      <c r="I540" s="21">
        <f t="shared" si="18"/>
        <v>3.25</v>
      </c>
      <c r="J540" s="182">
        <f>AVERAGE(I540:I542)</f>
        <v>2.3333333333333335</v>
      </c>
      <c r="K540" s="183">
        <f>_xlfn.STDEV.S(I540:I542)</f>
        <v>0.80363756341607995</v>
      </c>
      <c r="L540" s="183">
        <f>100*K540/J540</f>
        <v>34.441609860689141</v>
      </c>
      <c r="M540" s="18">
        <f t="shared" si="17"/>
        <v>5</v>
      </c>
      <c r="N540" s="18">
        <v>0</v>
      </c>
      <c r="O540" s="18">
        <v>4</v>
      </c>
      <c r="P540" s="18">
        <v>0</v>
      </c>
      <c r="Q540" s="18">
        <v>1</v>
      </c>
      <c r="R540" s="18">
        <v>0</v>
      </c>
      <c r="S540" s="18">
        <v>3</v>
      </c>
      <c r="T540" s="184">
        <f>AVERAGE(S540:S542)</f>
        <v>2.6666666666666665</v>
      </c>
      <c r="U540" s="18" t="s">
        <v>76</v>
      </c>
      <c r="V540" s="18">
        <v>11</v>
      </c>
      <c r="W540" s="184">
        <f>AVERAGE(V540:V542)</f>
        <v>11</v>
      </c>
    </row>
    <row r="541" spans="1:23" ht="21" x14ac:dyDescent="0.35">
      <c r="A541" s="17" t="s">
        <v>1069</v>
      </c>
      <c r="B541" s="17" t="s">
        <v>1070</v>
      </c>
      <c r="C541" s="18" t="s">
        <v>34</v>
      </c>
      <c r="D541" s="18" t="s">
        <v>293</v>
      </c>
      <c r="E541" s="19" t="s">
        <v>1071</v>
      </c>
      <c r="F541" s="18" t="s">
        <v>40</v>
      </c>
      <c r="G541" s="20">
        <v>43875</v>
      </c>
      <c r="H541" s="18" t="s">
        <v>1073</v>
      </c>
      <c r="I541" s="21">
        <f t="shared" si="18"/>
        <v>2</v>
      </c>
      <c r="J541" s="182"/>
      <c r="K541" s="183"/>
      <c r="L541" s="183"/>
      <c r="M541" s="18">
        <f t="shared" si="17"/>
        <v>3</v>
      </c>
      <c r="N541" s="18">
        <v>1</v>
      </c>
      <c r="O541" s="18">
        <v>1</v>
      </c>
      <c r="P541" s="18">
        <v>0</v>
      </c>
      <c r="Q541" s="18">
        <v>1</v>
      </c>
      <c r="R541" s="18">
        <v>0</v>
      </c>
      <c r="S541" s="18">
        <v>2</v>
      </c>
      <c r="T541" s="184"/>
      <c r="U541" s="18" t="s">
        <v>39</v>
      </c>
      <c r="V541" s="18">
        <v>11</v>
      </c>
      <c r="W541" s="184"/>
    </row>
    <row r="542" spans="1:23" ht="21" x14ac:dyDescent="0.35">
      <c r="A542" s="17" t="s">
        <v>1069</v>
      </c>
      <c r="B542" s="17" t="s">
        <v>1070</v>
      </c>
      <c r="C542" s="18" t="s">
        <v>34</v>
      </c>
      <c r="D542" s="18" t="s">
        <v>293</v>
      </c>
      <c r="E542" s="19" t="s">
        <v>1071</v>
      </c>
      <c r="F542" s="18" t="s">
        <v>48</v>
      </c>
      <c r="G542" s="20">
        <v>44928</v>
      </c>
      <c r="H542" s="18" t="s">
        <v>1074</v>
      </c>
      <c r="I542" s="21">
        <f t="shared" si="18"/>
        <v>1.75</v>
      </c>
      <c r="J542" s="182"/>
      <c r="K542" s="183"/>
      <c r="L542" s="183"/>
      <c r="M542" s="18">
        <f t="shared" si="17"/>
        <v>3</v>
      </c>
      <c r="N542" s="18">
        <v>0</v>
      </c>
      <c r="O542" s="18">
        <v>2</v>
      </c>
      <c r="P542" s="18">
        <v>0</v>
      </c>
      <c r="Q542" s="18">
        <v>1</v>
      </c>
      <c r="R542" s="18">
        <v>0</v>
      </c>
      <c r="S542" s="18">
        <v>3</v>
      </c>
      <c r="T542" s="184"/>
      <c r="U542" s="18" t="s">
        <v>76</v>
      </c>
      <c r="V542" s="18">
        <v>11</v>
      </c>
      <c r="W542" s="184"/>
    </row>
    <row r="543" spans="1:23" ht="21" x14ac:dyDescent="0.35">
      <c r="A543" s="17" t="s">
        <v>1075</v>
      </c>
      <c r="B543" s="17" t="s">
        <v>1076</v>
      </c>
      <c r="C543" s="18" t="s">
        <v>84</v>
      </c>
      <c r="D543" s="18" t="s">
        <v>293</v>
      </c>
      <c r="E543" s="19" t="s">
        <v>1077</v>
      </c>
      <c r="F543" s="18" t="s">
        <v>37</v>
      </c>
      <c r="G543" s="20">
        <v>44589</v>
      </c>
      <c r="H543" s="18" t="s">
        <v>1078</v>
      </c>
      <c r="I543" s="21">
        <f t="shared" si="18"/>
        <v>4</v>
      </c>
      <c r="J543" s="182">
        <f>AVERAGE(I543:I545)</f>
        <v>3.3333333333333335</v>
      </c>
      <c r="K543" s="183">
        <f>_xlfn.STDEV.S(I543:I545)</f>
        <v>0.57735026918962473</v>
      </c>
      <c r="L543" s="183">
        <f>100*K543/J543</f>
        <v>17.320508075688743</v>
      </c>
      <c r="M543" s="18">
        <f t="shared" si="17"/>
        <v>5</v>
      </c>
      <c r="N543" s="18">
        <v>3</v>
      </c>
      <c r="O543" s="18">
        <v>1</v>
      </c>
      <c r="P543" s="18">
        <v>0</v>
      </c>
      <c r="Q543" s="18">
        <v>1</v>
      </c>
      <c r="R543" s="18">
        <v>0</v>
      </c>
      <c r="S543" s="18">
        <v>3</v>
      </c>
      <c r="T543" s="184">
        <f>AVERAGE(S543:S545)</f>
        <v>3</v>
      </c>
      <c r="U543" s="18" t="s">
        <v>39</v>
      </c>
      <c r="V543" s="18">
        <v>11</v>
      </c>
      <c r="W543" s="184">
        <f>AVERAGE(V543:V545)</f>
        <v>11</v>
      </c>
    </row>
    <row r="544" spans="1:23" ht="21" x14ac:dyDescent="0.35">
      <c r="A544" s="17" t="s">
        <v>1075</v>
      </c>
      <c r="B544" s="17" t="s">
        <v>1076</v>
      </c>
      <c r="C544" s="18" t="s">
        <v>84</v>
      </c>
      <c r="D544" s="18" t="s">
        <v>293</v>
      </c>
      <c r="E544" s="19" t="s">
        <v>1077</v>
      </c>
      <c r="F544" s="18" t="s">
        <v>159</v>
      </c>
      <c r="G544" s="20">
        <v>44683</v>
      </c>
      <c r="H544" s="18" t="s">
        <v>1079</v>
      </c>
      <c r="I544" s="21">
        <f t="shared" si="18"/>
        <v>3</v>
      </c>
      <c r="J544" s="182"/>
      <c r="K544" s="183"/>
      <c r="L544" s="183"/>
      <c r="M544" s="18">
        <f t="shared" si="17"/>
        <v>4</v>
      </c>
      <c r="N544" s="18">
        <v>2</v>
      </c>
      <c r="O544" s="18">
        <v>1</v>
      </c>
      <c r="P544" s="18">
        <v>0</v>
      </c>
      <c r="Q544" s="18">
        <v>1</v>
      </c>
      <c r="R544" s="18">
        <v>0</v>
      </c>
      <c r="S544" s="18">
        <v>3</v>
      </c>
      <c r="T544" s="184"/>
      <c r="U544" s="18" t="s">
        <v>76</v>
      </c>
      <c r="W544" s="184"/>
    </row>
    <row r="545" spans="1:23" ht="21" x14ac:dyDescent="0.35">
      <c r="A545" s="17" t="s">
        <v>1075</v>
      </c>
      <c r="B545" s="17" t="s">
        <v>1076</v>
      </c>
      <c r="C545" s="18" t="s">
        <v>84</v>
      </c>
      <c r="D545" s="18" t="s">
        <v>293</v>
      </c>
      <c r="E545" s="19" t="s">
        <v>1077</v>
      </c>
      <c r="F545" s="18" t="s">
        <v>48</v>
      </c>
      <c r="G545" s="20">
        <v>44928</v>
      </c>
      <c r="H545" s="18" t="s">
        <v>1080</v>
      </c>
      <c r="I545" s="21">
        <f t="shared" si="18"/>
        <v>3</v>
      </c>
      <c r="J545" s="182"/>
      <c r="K545" s="183"/>
      <c r="L545" s="183"/>
      <c r="M545" s="18">
        <f t="shared" si="17"/>
        <v>4</v>
      </c>
      <c r="N545" s="18">
        <v>2</v>
      </c>
      <c r="O545" s="18">
        <v>1</v>
      </c>
      <c r="P545" s="18">
        <v>0</v>
      </c>
      <c r="Q545" s="18">
        <v>1</v>
      </c>
      <c r="R545" s="18">
        <v>0</v>
      </c>
      <c r="S545" s="18">
        <v>3</v>
      </c>
      <c r="T545" s="184"/>
      <c r="U545" s="18" t="s">
        <v>39</v>
      </c>
      <c r="V545" s="18">
        <v>11</v>
      </c>
      <c r="W545" s="184"/>
    </row>
    <row r="546" spans="1:23" ht="21" x14ac:dyDescent="0.35">
      <c r="A546" s="17" t="s">
        <v>1081</v>
      </c>
      <c r="B546" s="17" t="s">
        <v>1082</v>
      </c>
      <c r="C546" s="18" t="s">
        <v>84</v>
      </c>
      <c r="D546" s="18" t="s">
        <v>293</v>
      </c>
      <c r="E546" s="19" t="s">
        <v>1083</v>
      </c>
      <c r="F546" s="18" t="s">
        <v>37</v>
      </c>
      <c r="G546" s="20">
        <v>44511</v>
      </c>
      <c r="H546" s="18" t="s">
        <v>1084</v>
      </c>
      <c r="I546" s="21">
        <f t="shared" si="18"/>
        <v>1.75</v>
      </c>
      <c r="J546" s="182">
        <f>AVERAGE(I546:I548)</f>
        <v>1.9166666666666667</v>
      </c>
      <c r="K546" s="183">
        <f>_xlfn.STDEV.S(I546:I548)</f>
        <v>0.28867513459481237</v>
      </c>
      <c r="L546" s="183">
        <f>100*K546/J546</f>
        <v>15.061311370164123</v>
      </c>
      <c r="M546" s="18">
        <f t="shared" si="17"/>
        <v>3</v>
      </c>
      <c r="N546" s="18">
        <v>0</v>
      </c>
      <c r="O546" s="18">
        <v>2</v>
      </c>
      <c r="P546" s="18">
        <v>0</v>
      </c>
      <c r="Q546" s="18">
        <v>1</v>
      </c>
      <c r="R546" s="18">
        <v>0</v>
      </c>
      <c r="S546" s="18">
        <v>1</v>
      </c>
      <c r="T546" s="184">
        <f>AVERAGE(S546:S548)</f>
        <v>1</v>
      </c>
      <c r="U546" s="18" t="s">
        <v>76</v>
      </c>
      <c r="V546" s="18">
        <v>10</v>
      </c>
      <c r="W546" s="184">
        <f>AVERAGE(V546:V548)</f>
        <v>14</v>
      </c>
    </row>
    <row r="547" spans="1:23" ht="21" x14ac:dyDescent="0.35">
      <c r="A547" s="17" t="s">
        <v>1081</v>
      </c>
      <c r="B547" s="17" t="s">
        <v>1082</v>
      </c>
      <c r="C547" s="18" t="s">
        <v>84</v>
      </c>
      <c r="D547" s="18" t="s">
        <v>293</v>
      </c>
      <c r="E547" s="19" t="s">
        <v>1083</v>
      </c>
      <c r="F547" s="18" t="s">
        <v>40</v>
      </c>
      <c r="G547" s="20">
        <v>43875</v>
      </c>
      <c r="H547" s="18" t="s">
        <v>1085</v>
      </c>
      <c r="I547" s="21">
        <f t="shared" si="18"/>
        <v>1.75</v>
      </c>
      <c r="J547" s="182"/>
      <c r="K547" s="183"/>
      <c r="L547" s="183"/>
      <c r="M547" s="18">
        <f t="shared" si="17"/>
        <v>3</v>
      </c>
      <c r="N547" s="18">
        <v>0</v>
      </c>
      <c r="O547" s="18">
        <v>2</v>
      </c>
      <c r="P547" s="18">
        <v>0</v>
      </c>
      <c r="Q547" s="18">
        <v>1</v>
      </c>
      <c r="R547" s="18">
        <v>0</v>
      </c>
      <c r="S547" s="18">
        <v>1</v>
      </c>
      <c r="T547" s="184"/>
      <c r="U547" s="18" t="s">
        <v>76</v>
      </c>
      <c r="V547" s="18">
        <v>17</v>
      </c>
      <c r="W547" s="184"/>
    </row>
    <row r="548" spans="1:23" ht="21" x14ac:dyDescent="0.35">
      <c r="A548" s="17" t="s">
        <v>1081</v>
      </c>
      <c r="B548" s="17" t="s">
        <v>1082</v>
      </c>
      <c r="C548" s="18" t="s">
        <v>84</v>
      </c>
      <c r="D548" s="18" t="s">
        <v>293</v>
      </c>
      <c r="E548" s="19" t="s">
        <v>1083</v>
      </c>
      <c r="F548" s="18" t="s">
        <v>48</v>
      </c>
      <c r="G548" s="20">
        <v>44928</v>
      </c>
      <c r="H548" s="18" t="s">
        <v>1086</v>
      </c>
      <c r="I548" s="21">
        <f t="shared" si="18"/>
        <v>2.25</v>
      </c>
      <c r="J548" s="182"/>
      <c r="K548" s="183"/>
      <c r="L548" s="183"/>
      <c r="M548" s="18">
        <f t="shared" si="17"/>
        <v>4</v>
      </c>
      <c r="N548" s="18">
        <v>0</v>
      </c>
      <c r="O548" s="18">
        <v>2</v>
      </c>
      <c r="P548" s="18">
        <v>1</v>
      </c>
      <c r="Q548" s="18">
        <v>1</v>
      </c>
      <c r="R548" s="18">
        <v>0</v>
      </c>
      <c r="S548" s="18">
        <v>1</v>
      </c>
      <c r="T548" s="184"/>
      <c r="U548" s="18" t="s">
        <v>76</v>
      </c>
      <c r="V548" s="18">
        <v>15</v>
      </c>
      <c r="W548" s="184"/>
    </row>
    <row r="549" spans="1:23" ht="21" x14ac:dyDescent="0.35">
      <c r="A549" s="17" t="s">
        <v>1087</v>
      </c>
      <c r="B549" s="17" t="s">
        <v>1088</v>
      </c>
      <c r="C549" s="18" t="s">
        <v>84</v>
      </c>
      <c r="D549" s="18" t="s">
        <v>293</v>
      </c>
      <c r="E549" s="19" t="s">
        <v>1089</v>
      </c>
      <c r="F549" s="18" t="s">
        <v>37</v>
      </c>
      <c r="G549" s="20">
        <v>44797</v>
      </c>
      <c r="H549" s="18" t="s">
        <v>1090</v>
      </c>
      <c r="I549" s="21">
        <f t="shared" si="18"/>
        <v>7.75</v>
      </c>
      <c r="J549" s="182">
        <f>AVERAGE(I549:I551)</f>
        <v>7.166666666666667</v>
      </c>
      <c r="K549" s="183">
        <f>_xlfn.STDEV.S(I549:I551)</f>
        <v>1.0103629710818427</v>
      </c>
      <c r="L549" s="183">
        <f>100*K549/J549</f>
        <v>14.098087968583851</v>
      </c>
      <c r="M549" s="18">
        <f t="shared" si="17"/>
        <v>10</v>
      </c>
      <c r="N549" s="18">
        <v>6</v>
      </c>
      <c r="O549" s="18">
        <v>1</v>
      </c>
      <c r="P549" s="18">
        <v>1</v>
      </c>
      <c r="Q549" s="18">
        <v>2</v>
      </c>
      <c r="R549" s="18">
        <v>0</v>
      </c>
      <c r="S549" s="18">
        <v>4</v>
      </c>
      <c r="T549" s="184">
        <f>AVERAGE(S549:S551)</f>
        <v>3.6666666666666665</v>
      </c>
      <c r="U549" s="18" t="s">
        <v>39</v>
      </c>
      <c r="V549" s="18">
        <v>22</v>
      </c>
      <c r="W549" s="184">
        <f>AVERAGE(V549:V551)</f>
        <v>21.666666666666668</v>
      </c>
    </row>
    <row r="550" spans="1:23" ht="21" x14ac:dyDescent="0.35">
      <c r="A550" s="17" t="s">
        <v>1087</v>
      </c>
      <c r="B550" s="17" t="s">
        <v>1088</v>
      </c>
      <c r="C550" s="18" t="s">
        <v>84</v>
      </c>
      <c r="D550" s="18" t="s">
        <v>293</v>
      </c>
      <c r="E550" s="19" t="s">
        <v>1089</v>
      </c>
      <c r="F550" s="18" t="s">
        <v>40</v>
      </c>
      <c r="G550" s="20">
        <v>43875</v>
      </c>
      <c r="H550" s="18" t="s">
        <v>1091</v>
      </c>
      <c r="I550" s="21">
        <f t="shared" si="18"/>
        <v>7.75</v>
      </c>
      <c r="J550" s="182"/>
      <c r="K550" s="183"/>
      <c r="L550" s="183"/>
      <c r="M550" s="18">
        <f t="shared" si="17"/>
        <v>10</v>
      </c>
      <c r="N550" s="18">
        <v>6</v>
      </c>
      <c r="O550" s="18">
        <v>1</v>
      </c>
      <c r="P550" s="18">
        <v>1</v>
      </c>
      <c r="Q550" s="18">
        <v>2</v>
      </c>
      <c r="R550" s="18">
        <v>0</v>
      </c>
      <c r="S550" s="18">
        <v>3</v>
      </c>
      <c r="T550" s="184"/>
      <c r="U550" s="18" t="s">
        <v>39</v>
      </c>
      <c r="V550" s="18">
        <v>21</v>
      </c>
      <c r="W550" s="184"/>
    </row>
    <row r="551" spans="1:23" ht="21" x14ac:dyDescent="0.35">
      <c r="A551" s="17" t="s">
        <v>1087</v>
      </c>
      <c r="B551" s="17" t="s">
        <v>1088</v>
      </c>
      <c r="C551" s="18" t="s">
        <v>84</v>
      </c>
      <c r="D551" s="18" t="s">
        <v>293</v>
      </c>
      <c r="E551" s="19" t="s">
        <v>1089</v>
      </c>
      <c r="F551" s="18" t="s">
        <v>48</v>
      </c>
      <c r="G551" s="20">
        <v>44928</v>
      </c>
      <c r="H551" s="18" t="s">
        <v>1092</v>
      </c>
      <c r="I551" s="21">
        <f t="shared" si="18"/>
        <v>6</v>
      </c>
      <c r="J551" s="182"/>
      <c r="K551" s="183"/>
      <c r="L551" s="183"/>
      <c r="M551" s="18">
        <f t="shared" si="17"/>
        <v>8</v>
      </c>
      <c r="N551" s="18">
        <v>3</v>
      </c>
      <c r="O551" s="18">
        <v>3</v>
      </c>
      <c r="P551" s="18">
        <v>1</v>
      </c>
      <c r="Q551" s="18">
        <v>1</v>
      </c>
      <c r="R551" s="18">
        <v>0</v>
      </c>
      <c r="S551" s="18">
        <v>4</v>
      </c>
      <c r="T551" s="184"/>
      <c r="U551" s="18" t="s">
        <v>39</v>
      </c>
      <c r="V551" s="18">
        <v>22</v>
      </c>
      <c r="W551" s="184"/>
    </row>
    <row r="552" spans="1:23" ht="21" x14ac:dyDescent="0.35">
      <c r="A552" s="17" t="s">
        <v>1093</v>
      </c>
      <c r="B552" s="17" t="s">
        <v>1094</v>
      </c>
      <c r="C552" s="18" t="s">
        <v>84</v>
      </c>
      <c r="D552" s="18" t="s">
        <v>293</v>
      </c>
      <c r="E552" s="19" t="s">
        <v>1095</v>
      </c>
      <c r="F552" s="18" t="s">
        <v>37</v>
      </c>
      <c r="G552" s="20">
        <v>44252</v>
      </c>
      <c r="H552" s="18" t="s">
        <v>1096</v>
      </c>
      <c r="I552" s="21">
        <f t="shared" si="18"/>
        <v>4.5</v>
      </c>
      <c r="J552" s="182">
        <f>AVERAGE(I552:I554)</f>
        <v>4.25</v>
      </c>
      <c r="K552" s="183">
        <f>_xlfn.STDEV.S(I552:I554)</f>
        <v>0.4330127018922193</v>
      </c>
      <c r="L552" s="183">
        <f>100*K552/J552</f>
        <v>10.188534162169866</v>
      </c>
      <c r="M552" s="18">
        <f t="shared" si="17"/>
        <v>5</v>
      </c>
      <c r="N552" s="18">
        <v>3</v>
      </c>
      <c r="O552" s="18">
        <v>2</v>
      </c>
      <c r="P552" s="18">
        <v>0</v>
      </c>
      <c r="Q552" s="18">
        <v>0</v>
      </c>
      <c r="R552" s="18">
        <v>0</v>
      </c>
      <c r="S552" s="18">
        <v>3</v>
      </c>
      <c r="T552" s="184">
        <f>AVERAGE(S552:S554)</f>
        <v>3</v>
      </c>
      <c r="U552" s="18" t="s">
        <v>39</v>
      </c>
      <c r="V552" s="18">
        <v>15</v>
      </c>
      <c r="W552" s="184">
        <f>AVERAGE(V552:V554)</f>
        <v>13.5</v>
      </c>
    </row>
    <row r="553" spans="1:23" ht="21" x14ac:dyDescent="0.35">
      <c r="A553" s="17" t="s">
        <v>1093</v>
      </c>
      <c r="B553" s="17" t="s">
        <v>1094</v>
      </c>
      <c r="C553" s="18" t="s">
        <v>84</v>
      </c>
      <c r="D553" s="18" t="s">
        <v>293</v>
      </c>
      <c r="E553" s="19" t="s">
        <v>1095</v>
      </c>
      <c r="F553" s="18" t="s">
        <v>48</v>
      </c>
      <c r="G553" s="20">
        <v>44928</v>
      </c>
      <c r="H553" s="18" t="s">
        <v>1097</v>
      </c>
      <c r="I553" s="21">
        <f t="shared" si="18"/>
        <v>3.75</v>
      </c>
      <c r="J553" s="182"/>
      <c r="K553" s="183"/>
      <c r="L553" s="183"/>
      <c r="M553" s="18">
        <f t="shared" si="17"/>
        <v>4</v>
      </c>
      <c r="N553" s="18">
        <v>3</v>
      </c>
      <c r="O553" s="18">
        <v>1</v>
      </c>
      <c r="P553" s="18">
        <v>0</v>
      </c>
      <c r="Q553" s="18">
        <v>0</v>
      </c>
      <c r="R553" s="18">
        <v>0</v>
      </c>
      <c r="S553" s="18">
        <v>3</v>
      </c>
      <c r="T553" s="184"/>
      <c r="U553" s="18" t="s">
        <v>39</v>
      </c>
      <c r="V553" s="18">
        <v>12</v>
      </c>
      <c r="W553" s="184"/>
    </row>
    <row r="554" spans="1:23" ht="21" x14ac:dyDescent="0.35">
      <c r="A554" s="17" t="s">
        <v>1093</v>
      </c>
      <c r="B554" s="17" t="s">
        <v>1094</v>
      </c>
      <c r="C554" s="18" t="s">
        <v>84</v>
      </c>
      <c r="D554" s="18" t="s">
        <v>293</v>
      </c>
      <c r="E554" s="19" t="s">
        <v>1095</v>
      </c>
      <c r="F554" s="18" t="s">
        <v>159</v>
      </c>
      <c r="G554" s="20">
        <v>44855</v>
      </c>
      <c r="H554" s="18" t="s">
        <v>1098</v>
      </c>
      <c r="I554" s="21">
        <f t="shared" si="18"/>
        <v>4.5</v>
      </c>
      <c r="J554" s="182"/>
      <c r="K554" s="183"/>
      <c r="L554" s="183"/>
      <c r="M554" s="18">
        <f t="shared" si="17"/>
        <v>5</v>
      </c>
      <c r="N554" s="18">
        <v>3</v>
      </c>
      <c r="O554" s="18">
        <v>2</v>
      </c>
      <c r="P554" s="18">
        <v>0</v>
      </c>
      <c r="Q554" s="18">
        <v>0</v>
      </c>
      <c r="R554" s="18">
        <v>0</v>
      </c>
      <c r="S554" s="18">
        <v>3</v>
      </c>
      <c r="T554" s="184"/>
      <c r="U554" s="18" t="s">
        <v>39</v>
      </c>
      <c r="W554" s="184"/>
    </row>
    <row r="555" spans="1:23" ht="21" x14ac:dyDescent="0.35">
      <c r="A555" s="17" t="s">
        <v>1099</v>
      </c>
      <c r="B555" s="17" t="s">
        <v>1100</v>
      </c>
      <c r="C555" s="18" t="s">
        <v>34</v>
      </c>
      <c r="D555" s="18" t="s">
        <v>293</v>
      </c>
      <c r="E555" s="19" t="s">
        <v>1101</v>
      </c>
      <c r="F555" s="18" t="s">
        <v>37</v>
      </c>
      <c r="G555" s="20">
        <v>44183</v>
      </c>
      <c r="H555" s="18" t="s">
        <v>1102</v>
      </c>
      <c r="I555" s="21">
        <f t="shared" si="18"/>
        <v>2</v>
      </c>
      <c r="J555" s="182">
        <f>AVERAGE(I555:I557)</f>
        <v>2.3333333333333335</v>
      </c>
      <c r="K555" s="183">
        <f>_xlfn.STDEV.S(I555:I557)</f>
        <v>0.57735026918962629</v>
      </c>
      <c r="L555" s="183">
        <f>100*K555/J555</f>
        <v>24.743582965269699</v>
      </c>
      <c r="M555" s="18">
        <f t="shared" si="17"/>
        <v>3</v>
      </c>
      <c r="N555" s="18">
        <v>0</v>
      </c>
      <c r="O555" s="18">
        <v>2</v>
      </c>
      <c r="P555" s="18">
        <v>1</v>
      </c>
      <c r="Q555" s="18">
        <v>0</v>
      </c>
      <c r="R555" s="18">
        <v>0</v>
      </c>
      <c r="S555" s="18">
        <v>1</v>
      </c>
      <c r="T555" s="184">
        <f>AVERAGE(S555:S557)</f>
        <v>1</v>
      </c>
      <c r="U555" s="18" t="s">
        <v>76</v>
      </c>
      <c r="V555" s="18">
        <v>13</v>
      </c>
      <c r="W555" s="184">
        <f>AVERAGE(V555:V557)</f>
        <v>13.333333333333334</v>
      </c>
    </row>
    <row r="556" spans="1:23" ht="21" x14ac:dyDescent="0.35">
      <c r="A556" s="17" t="s">
        <v>1099</v>
      </c>
      <c r="B556" s="17" t="s">
        <v>1100</v>
      </c>
      <c r="C556" s="18" t="s">
        <v>34</v>
      </c>
      <c r="D556" s="18" t="s">
        <v>293</v>
      </c>
      <c r="E556" s="19" t="s">
        <v>1101</v>
      </c>
      <c r="F556" s="18" t="s">
        <v>40</v>
      </c>
      <c r="G556" s="20">
        <v>43875</v>
      </c>
      <c r="H556" s="18" t="s">
        <v>1103</v>
      </c>
      <c r="I556" s="21">
        <f t="shared" si="18"/>
        <v>3</v>
      </c>
      <c r="J556" s="182"/>
      <c r="K556" s="183"/>
      <c r="L556" s="183"/>
      <c r="M556" s="18">
        <f t="shared" si="17"/>
        <v>4</v>
      </c>
      <c r="N556" s="18">
        <v>1</v>
      </c>
      <c r="O556" s="18">
        <v>2</v>
      </c>
      <c r="P556" s="18">
        <v>1</v>
      </c>
      <c r="Q556" s="18">
        <v>0</v>
      </c>
      <c r="R556" s="18">
        <v>0</v>
      </c>
      <c r="S556" s="18">
        <v>1</v>
      </c>
      <c r="T556" s="184"/>
      <c r="U556" s="18" t="s">
        <v>76</v>
      </c>
      <c r="V556" s="18">
        <v>14</v>
      </c>
      <c r="W556" s="184"/>
    </row>
    <row r="557" spans="1:23" ht="21" x14ac:dyDescent="0.35">
      <c r="A557" s="17" t="s">
        <v>1099</v>
      </c>
      <c r="B557" s="17" t="s">
        <v>1100</v>
      </c>
      <c r="C557" s="18" t="s">
        <v>34</v>
      </c>
      <c r="D557" s="18" t="s">
        <v>293</v>
      </c>
      <c r="E557" s="19" t="s">
        <v>1101</v>
      </c>
      <c r="F557" s="18" t="s">
        <v>48</v>
      </c>
      <c r="G557" s="20">
        <v>44928</v>
      </c>
      <c r="H557" s="18" t="s">
        <v>1104</v>
      </c>
      <c r="I557" s="21">
        <f t="shared" si="18"/>
        <v>2</v>
      </c>
      <c r="J557" s="182"/>
      <c r="K557" s="183"/>
      <c r="L557" s="183"/>
      <c r="M557" s="18">
        <f t="shared" si="17"/>
        <v>3</v>
      </c>
      <c r="N557" s="18">
        <v>0</v>
      </c>
      <c r="O557" s="18">
        <v>2</v>
      </c>
      <c r="P557" s="18">
        <v>1</v>
      </c>
      <c r="Q557" s="18">
        <v>0</v>
      </c>
      <c r="R557" s="18">
        <v>0</v>
      </c>
      <c r="S557" s="18">
        <v>1</v>
      </c>
      <c r="T557" s="184"/>
      <c r="U557" s="18" t="s">
        <v>76</v>
      </c>
      <c r="V557" s="18">
        <v>13</v>
      </c>
      <c r="W557" s="184"/>
    </row>
    <row r="558" spans="1:23" ht="21" x14ac:dyDescent="0.35">
      <c r="A558" s="17" t="s">
        <v>1105</v>
      </c>
      <c r="B558" s="17" t="s">
        <v>1106</v>
      </c>
      <c r="C558" s="18" t="s">
        <v>34</v>
      </c>
      <c r="D558" s="18" t="s">
        <v>293</v>
      </c>
      <c r="E558" s="19" t="s">
        <v>1107</v>
      </c>
      <c r="F558" s="18" t="s">
        <v>37</v>
      </c>
      <c r="G558" s="20">
        <v>44810</v>
      </c>
      <c r="H558" s="18" t="s">
        <v>1108</v>
      </c>
      <c r="I558" s="21">
        <f t="shared" si="18"/>
        <v>4.75</v>
      </c>
      <c r="J558" s="182">
        <f>AVERAGE(I558:I560)</f>
        <v>4.75</v>
      </c>
      <c r="K558" s="183">
        <f>_xlfn.STDEV.S(I558:I560)</f>
        <v>1.5</v>
      </c>
      <c r="L558" s="183">
        <f>100*K558/J558</f>
        <v>31.578947368421051</v>
      </c>
      <c r="M558" s="18">
        <f t="shared" si="17"/>
        <v>7</v>
      </c>
      <c r="N558" s="18">
        <v>2</v>
      </c>
      <c r="O558" s="18">
        <v>1</v>
      </c>
      <c r="P558" s="18">
        <v>4</v>
      </c>
      <c r="Q558" s="18">
        <v>0</v>
      </c>
      <c r="R558" s="18">
        <v>0</v>
      </c>
      <c r="S558" s="18">
        <v>3</v>
      </c>
      <c r="T558" s="184">
        <f>AVERAGE(S558:S560)</f>
        <v>3</v>
      </c>
      <c r="U558" s="18" t="s">
        <v>39</v>
      </c>
      <c r="V558" s="18">
        <v>14</v>
      </c>
      <c r="W558" s="184">
        <f>AVERAGE(V558:V560)</f>
        <v>14.333333333333334</v>
      </c>
    </row>
    <row r="559" spans="1:23" ht="21" x14ac:dyDescent="0.35">
      <c r="A559" s="17" t="s">
        <v>1105</v>
      </c>
      <c r="B559" s="17" t="s">
        <v>1106</v>
      </c>
      <c r="C559" s="18" t="s">
        <v>34</v>
      </c>
      <c r="D559" s="18" t="s">
        <v>293</v>
      </c>
      <c r="E559" s="19" t="s">
        <v>1107</v>
      </c>
      <c r="F559" s="18" t="s">
        <v>40</v>
      </c>
      <c r="G559" s="20">
        <v>43875</v>
      </c>
      <c r="H559" s="18" t="s">
        <v>1109</v>
      </c>
      <c r="I559" s="21">
        <f t="shared" si="18"/>
        <v>6.25</v>
      </c>
      <c r="J559" s="182"/>
      <c r="K559" s="183"/>
      <c r="L559" s="183"/>
      <c r="M559" s="18">
        <f t="shared" si="17"/>
        <v>8</v>
      </c>
      <c r="N559" s="18">
        <v>4</v>
      </c>
      <c r="O559" s="18">
        <v>1</v>
      </c>
      <c r="P559" s="18">
        <v>3</v>
      </c>
      <c r="Q559" s="18">
        <v>0</v>
      </c>
      <c r="R559" s="18">
        <v>0</v>
      </c>
      <c r="S559" s="18">
        <v>3</v>
      </c>
      <c r="T559" s="184"/>
      <c r="U559" s="18" t="s">
        <v>39</v>
      </c>
      <c r="V559" s="18">
        <v>15</v>
      </c>
      <c r="W559" s="184"/>
    </row>
    <row r="560" spans="1:23" ht="21" x14ac:dyDescent="0.35">
      <c r="A560" s="17" t="s">
        <v>1105</v>
      </c>
      <c r="B560" s="17" t="s">
        <v>1106</v>
      </c>
      <c r="C560" s="18" t="s">
        <v>34</v>
      </c>
      <c r="D560" s="18" t="s">
        <v>293</v>
      </c>
      <c r="E560" s="19" t="s">
        <v>1107</v>
      </c>
      <c r="F560" s="18" t="s">
        <v>48</v>
      </c>
      <c r="G560" s="20">
        <v>44928</v>
      </c>
      <c r="H560" s="18" t="s">
        <v>1110</v>
      </c>
      <c r="I560" s="21">
        <f t="shared" si="18"/>
        <v>3.25</v>
      </c>
      <c r="J560" s="182"/>
      <c r="K560" s="183"/>
      <c r="L560" s="183"/>
      <c r="M560" s="18">
        <f t="shared" si="17"/>
        <v>5</v>
      </c>
      <c r="N560" s="18">
        <v>1</v>
      </c>
      <c r="O560" s="18">
        <v>1</v>
      </c>
      <c r="P560" s="18">
        <v>3</v>
      </c>
      <c r="Q560" s="18">
        <v>0</v>
      </c>
      <c r="R560" s="18">
        <v>0</v>
      </c>
      <c r="S560" s="18">
        <v>3</v>
      </c>
      <c r="T560" s="184"/>
      <c r="U560" s="18" t="s">
        <v>39</v>
      </c>
      <c r="V560" s="18">
        <v>14</v>
      </c>
      <c r="W560" s="184"/>
    </row>
    <row r="561" spans="1:23" ht="21" x14ac:dyDescent="0.35">
      <c r="A561" s="17" t="s">
        <v>1111</v>
      </c>
      <c r="B561" s="17" t="s">
        <v>1112</v>
      </c>
      <c r="C561" s="18" t="s">
        <v>34</v>
      </c>
      <c r="D561" s="18" t="s">
        <v>35</v>
      </c>
      <c r="E561" s="19" t="s">
        <v>1113</v>
      </c>
      <c r="F561" s="18" t="s">
        <v>37</v>
      </c>
      <c r="G561" s="20">
        <v>44620</v>
      </c>
      <c r="H561" s="18" t="s">
        <v>1114</v>
      </c>
      <c r="I561" s="21">
        <f t="shared" si="18"/>
        <v>1.5</v>
      </c>
      <c r="J561" s="182">
        <f>AVERAGE(I561:I563)</f>
        <v>1.0833333333333333</v>
      </c>
      <c r="K561" s="183">
        <f>_xlfn.STDEV.S(I561:I563)</f>
        <v>0.38188130791298658</v>
      </c>
      <c r="L561" s="183">
        <f>100*K561/J561</f>
        <v>35.250582268891073</v>
      </c>
      <c r="M561" s="18">
        <f t="shared" si="17"/>
        <v>3</v>
      </c>
      <c r="N561" s="18">
        <v>0</v>
      </c>
      <c r="O561" s="18">
        <v>1</v>
      </c>
      <c r="P561" s="18">
        <v>1</v>
      </c>
      <c r="Q561" s="18">
        <v>1</v>
      </c>
      <c r="R561" s="18">
        <v>0</v>
      </c>
      <c r="S561" s="18">
        <v>1</v>
      </c>
      <c r="T561" s="184">
        <f>AVERAGE(S561:S563)</f>
        <v>1</v>
      </c>
      <c r="U561" s="18" t="s">
        <v>76</v>
      </c>
      <c r="V561" s="18">
        <v>9</v>
      </c>
      <c r="W561" s="184">
        <f>AVERAGE(V561:V563)</f>
        <v>7</v>
      </c>
    </row>
    <row r="562" spans="1:23" ht="21" x14ac:dyDescent="0.35">
      <c r="A562" s="17" t="s">
        <v>1111</v>
      </c>
      <c r="B562" s="17" t="s">
        <v>1112</v>
      </c>
      <c r="C562" s="18" t="s">
        <v>34</v>
      </c>
      <c r="D562" s="18" t="s">
        <v>35</v>
      </c>
      <c r="E562" s="19" t="s">
        <v>1113</v>
      </c>
      <c r="F562" s="18" t="s">
        <v>40</v>
      </c>
      <c r="G562" s="20">
        <v>44400</v>
      </c>
      <c r="H562" s="18" t="s">
        <v>1115</v>
      </c>
      <c r="I562" s="21">
        <f t="shared" si="18"/>
        <v>1</v>
      </c>
      <c r="J562" s="182"/>
      <c r="K562" s="183"/>
      <c r="L562" s="183"/>
      <c r="M562" s="18">
        <f t="shared" si="17"/>
        <v>2</v>
      </c>
      <c r="N562" s="18">
        <v>0</v>
      </c>
      <c r="O562" s="18">
        <v>1</v>
      </c>
      <c r="P562" s="18">
        <v>0</v>
      </c>
      <c r="Q562" s="18">
        <v>1</v>
      </c>
      <c r="R562" s="18">
        <v>0</v>
      </c>
      <c r="S562" s="18">
        <v>1</v>
      </c>
      <c r="T562" s="184"/>
      <c r="U562" s="18" t="s">
        <v>76</v>
      </c>
      <c r="V562" s="18">
        <v>8</v>
      </c>
      <c r="W562" s="184"/>
    </row>
    <row r="563" spans="1:23" ht="21" x14ac:dyDescent="0.35">
      <c r="A563" s="17" t="s">
        <v>1111</v>
      </c>
      <c r="B563" s="17" t="s">
        <v>1112</v>
      </c>
      <c r="C563" s="18" t="s">
        <v>34</v>
      </c>
      <c r="D563" s="18" t="s">
        <v>35</v>
      </c>
      <c r="E563" s="19" t="s">
        <v>1113</v>
      </c>
      <c r="F563" s="18" t="s">
        <v>48</v>
      </c>
      <c r="G563" s="20">
        <v>44928</v>
      </c>
      <c r="H563" s="18" t="s">
        <v>1116</v>
      </c>
      <c r="I563" s="21">
        <f t="shared" si="18"/>
        <v>0.75</v>
      </c>
      <c r="J563" s="182"/>
      <c r="K563" s="183"/>
      <c r="L563" s="183"/>
      <c r="M563" s="18">
        <f t="shared" si="17"/>
        <v>1</v>
      </c>
      <c r="N563" s="18">
        <v>0</v>
      </c>
      <c r="O563" s="18">
        <v>1</v>
      </c>
      <c r="P563" s="18">
        <v>0</v>
      </c>
      <c r="Q563" s="18">
        <v>0</v>
      </c>
      <c r="R563" s="18">
        <v>0</v>
      </c>
      <c r="S563" s="18">
        <v>1</v>
      </c>
      <c r="T563" s="184"/>
      <c r="U563" s="18" t="s">
        <v>76</v>
      </c>
      <c r="V563" s="18">
        <v>4</v>
      </c>
      <c r="W563" s="184"/>
    </row>
    <row r="564" spans="1:23" ht="21" x14ac:dyDescent="0.35">
      <c r="A564" s="17" t="s">
        <v>1117</v>
      </c>
      <c r="B564" s="17" t="s">
        <v>1118</v>
      </c>
      <c r="C564" s="18" t="s">
        <v>34</v>
      </c>
      <c r="D564" s="18" t="s">
        <v>35</v>
      </c>
      <c r="E564" s="19" t="s">
        <v>1119</v>
      </c>
      <c r="F564" s="18" t="s">
        <v>37</v>
      </c>
      <c r="G564" s="20">
        <v>44873</v>
      </c>
      <c r="H564" s="18" t="s">
        <v>1120</v>
      </c>
      <c r="I564" s="21">
        <f t="shared" si="18"/>
        <v>2</v>
      </c>
      <c r="J564" s="182">
        <f>AVERAGE(I564:I566)</f>
        <v>1.4166666666666667</v>
      </c>
      <c r="K564" s="183">
        <f>_xlfn.STDEV.S(I564:I566)</f>
        <v>0.52041649986653338</v>
      </c>
      <c r="L564" s="183">
        <f>100*K564/J564</f>
        <v>36.735282343520005</v>
      </c>
      <c r="M564" s="18">
        <f t="shared" si="17"/>
        <v>4</v>
      </c>
      <c r="N564" s="18">
        <v>0</v>
      </c>
      <c r="O564" s="18">
        <v>1</v>
      </c>
      <c r="P564" s="18">
        <v>2</v>
      </c>
      <c r="Q564" s="18">
        <v>1</v>
      </c>
      <c r="R564" s="18">
        <v>0</v>
      </c>
      <c r="S564" s="18">
        <v>1</v>
      </c>
      <c r="T564" s="184">
        <f>AVERAGE(S564:S566)</f>
        <v>1</v>
      </c>
      <c r="U564" s="18" t="s">
        <v>76</v>
      </c>
      <c r="V564" s="18">
        <v>9</v>
      </c>
      <c r="W564" s="184">
        <f>AVERAGE(V564:V566)</f>
        <v>7.666666666666667</v>
      </c>
    </row>
    <row r="565" spans="1:23" ht="21" x14ac:dyDescent="0.35">
      <c r="A565" s="17" t="s">
        <v>1117</v>
      </c>
      <c r="B565" s="17" t="s">
        <v>1118</v>
      </c>
      <c r="C565" s="18" t="s">
        <v>34</v>
      </c>
      <c r="D565" s="18" t="s">
        <v>35</v>
      </c>
      <c r="E565" s="19" t="s">
        <v>1119</v>
      </c>
      <c r="F565" s="18" t="s">
        <v>40</v>
      </c>
      <c r="G565" s="20">
        <v>44400</v>
      </c>
      <c r="H565" s="18" t="s">
        <v>1121</v>
      </c>
      <c r="I565" s="21">
        <f t="shared" si="18"/>
        <v>1</v>
      </c>
      <c r="J565" s="182"/>
      <c r="K565" s="183"/>
      <c r="L565" s="183"/>
      <c r="M565" s="18">
        <f t="shared" si="17"/>
        <v>2</v>
      </c>
      <c r="N565" s="18">
        <v>0</v>
      </c>
      <c r="O565" s="18">
        <v>1</v>
      </c>
      <c r="P565" s="18">
        <v>0</v>
      </c>
      <c r="Q565" s="18">
        <v>1</v>
      </c>
      <c r="R565" s="18">
        <v>0</v>
      </c>
      <c r="S565" s="18">
        <v>1</v>
      </c>
      <c r="T565" s="184"/>
      <c r="U565" s="18" t="s">
        <v>76</v>
      </c>
      <c r="V565" s="18">
        <v>8</v>
      </c>
      <c r="W565" s="184"/>
    </row>
    <row r="566" spans="1:23" ht="21" x14ac:dyDescent="0.35">
      <c r="A566" s="17" t="s">
        <v>1117</v>
      </c>
      <c r="B566" s="17" t="s">
        <v>1118</v>
      </c>
      <c r="C566" s="18" t="s">
        <v>34</v>
      </c>
      <c r="D566" s="18" t="s">
        <v>35</v>
      </c>
      <c r="E566" s="19" t="s">
        <v>1119</v>
      </c>
      <c r="F566" s="18" t="s">
        <v>48</v>
      </c>
      <c r="G566" s="20">
        <v>44928</v>
      </c>
      <c r="H566" s="18" t="s">
        <v>1122</v>
      </c>
      <c r="I566" s="21">
        <f t="shared" si="18"/>
        <v>1.25</v>
      </c>
      <c r="J566" s="182"/>
      <c r="K566" s="183"/>
      <c r="L566" s="183"/>
      <c r="M566" s="18">
        <f t="shared" si="17"/>
        <v>2</v>
      </c>
      <c r="N566" s="18">
        <v>0</v>
      </c>
      <c r="O566" s="18">
        <v>1</v>
      </c>
      <c r="P566" s="18">
        <v>1</v>
      </c>
      <c r="Q566" s="18">
        <v>0</v>
      </c>
      <c r="R566" s="18">
        <v>0</v>
      </c>
      <c r="S566" s="18">
        <v>1</v>
      </c>
      <c r="T566" s="184"/>
      <c r="U566" s="18" t="s">
        <v>76</v>
      </c>
      <c r="V566" s="18">
        <v>6</v>
      </c>
      <c r="W566" s="184"/>
    </row>
    <row r="567" spans="1:23" ht="21" x14ac:dyDescent="0.35">
      <c r="A567" s="17" t="s">
        <v>1123</v>
      </c>
      <c r="B567" s="17" t="s">
        <v>1124</v>
      </c>
      <c r="C567" s="18" t="s">
        <v>34</v>
      </c>
      <c r="D567" s="18" t="s">
        <v>35</v>
      </c>
      <c r="E567" s="19" t="s">
        <v>1125</v>
      </c>
      <c r="F567" s="18" t="s">
        <v>37</v>
      </c>
      <c r="G567" s="20">
        <v>44880</v>
      </c>
      <c r="H567" s="18" t="s">
        <v>1126</v>
      </c>
      <c r="I567" s="21">
        <f t="shared" si="18"/>
        <v>1.75</v>
      </c>
      <c r="J567" s="182">
        <f>AVERAGE(I567:I569)</f>
        <v>1.25</v>
      </c>
      <c r="K567" s="183">
        <f>_xlfn.STDEV.S(I567:I569)</f>
        <v>0.5</v>
      </c>
      <c r="L567" s="183">
        <f>100*K567/J567</f>
        <v>40</v>
      </c>
      <c r="M567" s="18">
        <f t="shared" si="17"/>
        <v>3</v>
      </c>
      <c r="N567" s="18">
        <v>0</v>
      </c>
      <c r="O567" s="18">
        <v>1</v>
      </c>
      <c r="P567" s="18">
        <v>2</v>
      </c>
      <c r="Q567" s="18">
        <v>0</v>
      </c>
      <c r="R567" s="18">
        <v>0</v>
      </c>
      <c r="S567" s="18">
        <v>1</v>
      </c>
      <c r="T567" s="184">
        <f>AVERAGE(S567:S569)</f>
        <v>1</v>
      </c>
      <c r="U567" s="18" t="s">
        <v>76</v>
      </c>
      <c r="V567" s="18">
        <v>6</v>
      </c>
      <c r="W567" s="184">
        <f>AVERAGE(V567:V569)</f>
        <v>5.333333333333333</v>
      </c>
    </row>
    <row r="568" spans="1:23" ht="21" x14ac:dyDescent="0.35">
      <c r="A568" s="17" t="s">
        <v>1123</v>
      </c>
      <c r="B568" s="17" t="s">
        <v>1124</v>
      </c>
      <c r="C568" s="18" t="s">
        <v>34</v>
      </c>
      <c r="D568" s="18" t="s">
        <v>35</v>
      </c>
      <c r="E568" s="19" t="s">
        <v>1125</v>
      </c>
      <c r="F568" s="18" t="s">
        <v>40</v>
      </c>
      <c r="G568" s="20">
        <v>44043</v>
      </c>
      <c r="H568" s="18" t="s">
        <v>1127</v>
      </c>
      <c r="I568" s="21">
        <f t="shared" si="18"/>
        <v>0.75</v>
      </c>
      <c r="J568" s="182"/>
      <c r="K568" s="183"/>
      <c r="L568" s="183"/>
      <c r="M568" s="18">
        <f t="shared" si="17"/>
        <v>1</v>
      </c>
      <c r="N568" s="18">
        <v>0</v>
      </c>
      <c r="O568" s="18">
        <v>1</v>
      </c>
      <c r="P568" s="18">
        <v>0</v>
      </c>
      <c r="Q568" s="18">
        <v>0</v>
      </c>
      <c r="R568" s="18">
        <v>0</v>
      </c>
      <c r="S568" s="18">
        <v>1</v>
      </c>
      <c r="T568" s="184"/>
      <c r="U568" s="18" t="s">
        <v>76</v>
      </c>
      <c r="V568" s="18">
        <v>4</v>
      </c>
      <c r="W568" s="184"/>
    </row>
    <row r="569" spans="1:23" ht="21" x14ac:dyDescent="0.35">
      <c r="A569" s="17" t="s">
        <v>1123</v>
      </c>
      <c r="B569" s="17" t="s">
        <v>1124</v>
      </c>
      <c r="C569" s="18" t="s">
        <v>34</v>
      </c>
      <c r="D569" s="18" t="s">
        <v>35</v>
      </c>
      <c r="E569" s="19" t="s">
        <v>1125</v>
      </c>
      <c r="F569" s="18" t="s">
        <v>48</v>
      </c>
      <c r="G569" s="20">
        <v>44928</v>
      </c>
      <c r="H569" s="18" t="s">
        <v>1128</v>
      </c>
      <c r="I569" s="21">
        <f t="shared" si="18"/>
        <v>1.25</v>
      </c>
      <c r="J569" s="182"/>
      <c r="K569" s="183"/>
      <c r="L569" s="183"/>
      <c r="M569" s="18">
        <f t="shared" si="17"/>
        <v>2</v>
      </c>
      <c r="N569" s="18">
        <v>0</v>
      </c>
      <c r="O569" s="18">
        <v>1</v>
      </c>
      <c r="P569" s="18">
        <v>1</v>
      </c>
      <c r="Q569" s="18">
        <v>0</v>
      </c>
      <c r="R569" s="18">
        <v>0</v>
      </c>
      <c r="S569" s="18">
        <v>1</v>
      </c>
      <c r="T569" s="184"/>
      <c r="U569" s="18" t="s">
        <v>76</v>
      </c>
      <c r="V569" s="18">
        <v>6</v>
      </c>
      <c r="W569" s="184"/>
    </row>
    <row r="570" spans="1:23" ht="21" x14ac:dyDescent="0.35">
      <c r="A570" s="17" t="s">
        <v>1129</v>
      </c>
      <c r="B570" s="17" t="s">
        <v>1130</v>
      </c>
      <c r="C570" s="18" t="s">
        <v>34</v>
      </c>
      <c r="D570" s="18" t="s">
        <v>35</v>
      </c>
      <c r="E570" s="19" t="s">
        <v>118</v>
      </c>
      <c r="F570" s="18" t="s">
        <v>37</v>
      </c>
      <c r="G570" s="20">
        <v>44879</v>
      </c>
      <c r="H570" s="18" t="s">
        <v>1131</v>
      </c>
      <c r="I570" s="21">
        <f t="shared" si="18"/>
        <v>1.5</v>
      </c>
      <c r="J570" s="182">
        <f>AVERAGE(I570:I572)</f>
        <v>2</v>
      </c>
      <c r="K570" s="183">
        <f>_xlfn.STDEV.S(I570:I572)</f>
        <v>0.8660254037844386</v>
      </c>
      <c r="L570" s="183">
        <f>100*K570/J570</f>
        <v>43.301270189221931</v>
      </c>
      <c r="M570" s="18">
        <f t="shared" si="17"/>
        <v>2</v>
      </c>
      <c r="N570" s="18">
        <v>0</v>
      </c>
      <c r="O570" s="18">
        <v>2</v>
      </c>
      <c r="P570" s="18">
        <v>0</v>
      </c>
      <c r="Q570" s="18">
        <v>0</v>
      </c>
      <c r="R570" s="18">
        <v>0</v>
      </c>
      <c r="S570" s="18">
        <v>2</v>
      </c>
      <c r="T570" s="184">
        <f>AVERAGE(S570:S572)</f>
        <v>2</v>
      </c>
      <c r="U570" s="18" t="s">
        <v>39</v>
      </c>
      <c r="V570" s="18">
        <v>14</v>
      </c>
      <c r="W570" s="184">
        <f>AVERAGE(V570:V572)</f>
        <v>14</v>
      </c>
    </row>
    <row r="571" spans="1:23" ht="21" x14ac:dyDescent="0.35">
      <c r="A571" s="17" t="s">
        <v>1129</v>
      </c>
      <c r="B571" s="17" t="s">
        <v>1130</v>
      </c>
      <c r="C571" s="18" t="s">
        <v>34</v>
      </c>
      <c r="D571" s="18" t="s">
        <v>35</v>
      </c>
      <c r="E571" s="19" t="s">
        <v>118</v>
      </c>
      <c r="F571" s="18" t="s">
        <v>40</v>
      </c>
      <c r="G571" s="20">
        <v>43875</v>
      </c>
      <c r="H571" s="18" t="s">
        <v>1132</v>
      </c>
      <c r="I571" s="21">
        <f t="shared" si="18"/>
        <v>3</v>
      </c>
      <c r="J571" s="182"/>
      <c r="K571" s="183"/>
      <c r="L571" s="183"/>
      <c r="M571" s="18">
        <f t="shared" si="17"/>
        <v>4</v>
      </c>
      <c r="N571" s="18">
        <v>1</v>
      </c>
      <c r="O571" s="18">
        <v>2</v>
      </c>
      <c r="P571" s="18">
        <v>1</v>
      </c>
      <c r="Q571" s="18">
        <v>0</v>
      </c>
      <c r="R571" s="18">
        <v>0</v>
      </c>
      <c r="S571" s="18">
        <v>2</v>
      </c>
      <c r="T571" s="184"/>
      <c r="U571" s="18" t="s">
        <v>39</v>
      </c>
      <c r="V571" s="18">
        <v>23</v>
      </c>
      <c r="W571" s="184"/>
    </row>
    <row r="572" spans="1:23" ht="21" x14ac:dyDescent="0.35">
      <c r="A572" s="17" t="s">
        <v>1129</v>
      </c>
      <c r="B572" s="17" t="s">
        <v>1130</v>
      </c>
      <c r="C572" s="18" t="s">
        <v>34</v>
      </c>
      <c r="D572" s="18" t="s">
        <v>35</v>
      </c>
      <c r="E572" s="19" t="s">
        <v>118</v>
      </c>
      <c r="F572" s="18" t="s">
        <v>42</v>
      </c>
      <c r="G572" s="20">
        <v>44026</v>
      </c>
      <c r="H572" s="18" t="s">
        <v>1133</v>
      </c>
      <c r="I572" s="21">
        <f t="shared" si="18"/>
        <v>1.5</v>
      </c>
      <c r="J572" s="182"/>
      <c r="K572" s="183"/>
      <c r="L572" s="183"/>
      <c r="M572" s="18">
        <f t="shared" si="17"/>
        <v>2</v>
      </c>
      <c r="N572" s="18">
        <v>0</v>
      </c>
      <c r="O572" s="18">
        <v>2</v>
      </c>
      <c r="P572" s="18">
        <v>0</v>
      </c>
      <c r="Q572" s="18">
        <v>0</v>
      </c>
      <c r="R572" s="18">
        <v>0</v>
      </c>
      <c r="S572" s="18">
        <v>2</v>
      </c>
      <c r="T572" s="184"/>
      <c r="U572" s="18" t="s">
        <v>39</v>
      </c>
      <c r="V572" s="18">
        <v>5</v>
      </c>
      <c r="W572" s="184"/>
    </row>
    <row r="573" spans="1:23" ht="21" x14ac:dyDescent="0.35">
      <c r="A573" s="17" t="s">
        <v>1134</v>
      </c>
      <c r="B573" s="17" t="s">
        <v>1135</v>
      </c>
      <c r="C573" s="18" t="s">
        <v>34</v>
      </c>
      <c r="D573" s="18" t="s">
        <v>35</v>
      </c>
      <c r="E573" s="19" t="s">
        <v>1136</v>
      </c>
      <c r="F573" s="18" t="s">
        <v>37</v>
      </c>
      <c r="G573" s="20">
        <v>44903</v>
      </c>
      <c r="H573" s="18" t="s">
        <v>1137</v>
      </c>
      <c r="I573" s="21">
        <f t="shared" si="18"/>
        <v>3</v>
      </c>
      <c r="J573" s="182">
        <f>AVERAGE(I573:I575)</f>
        <v>3.3333333333333335</v>
      </c>
      <c r="K573" s="183">
        <f>_xlfn.STDEV.S(I573:I575)</f>
        <v>0.57735026918962473</v>
      </c>
      <c r="L573" s="183">
        <f>100*K573/J573</f>
        <v>17.320508075688743</v>
      </c>
      <c r="M573" s="18">
        <f t="shared" si="17"/>
        <v>5</v>
      </c>
      <c r="N573" s="18">
        <v>0</v>
      </c>
      <c r="O573" s="18">
        <v>3</v>
      </c>
      <c r="P573" s="18">
        <v>1</v>
      </c>
      <c r="Q573" s="18">
        <v>1</v>
      </c>
      <c r="R573" s="18">
        <v>0</v>
      </c>
      <c r="S573" s="18">
        <v>3</v>
      </c>
      <c r="T573" s="184">
        <f>AVERAGE(S573:S575)</f>
        <v>3</v>
      </c>
      <c r="U573" s="18" t="s">
        <v>39</v>
      </c>
      <c r="V573" s="18">
        <v>24</v>
      </c>
      <c r="W573" s="184">
        <f>AVERAGE(V573:V575)</f>
        <v>18.666666666666668</v>
      </c>
    </row>
    <row r="574" spans="1:23" ht="21" x14ac:dyDescent="0.35">
      <c r="A574" s="17" t="s">
        <v>1134</v>
      </c>
      <c r="B574" s="17" t="s">
        <v>1135</v>
      </c>
      <c r="C574" s="18" t="s">
        <v>34</v>
      </c>
      <c r="D574" s="18" t="s">
        <v>35</v>
      </c>
      <c r="E574" s="19" t="s">
        <v>1136</v>
      </c>
      <c r="F574" s="18" t="s">
        <v>40</v>
      </c>
      <c r="G574" s="20">
        <v>44615</v>
      </c>
      <c r="H574" s="18" t="s">
        <v>1138</v>
      </c>
      <c r="I574" s="21">
        <f t="shared" si="18"/>
        <v>4</v>
      </c>
      <c r="J574" s="182"/>
      <c r="K574" s="183"/>
      <c r="L574" s="183"/>
      <c r="M574" s="18">
        <f t="shared" si="17"/>
        <v>6</v>
      </c>
      <c r="N574" s="18">
        <v>1</v>
      </c>
      <c r="O574" s="18">
        <v>3</v>
      </c>
      <c r="P574" s="18">
        <v>1</v>
      </c>
      <c r="Q574" s="18">
        <v>1</v>
      </c>
      <c r="R574" s="18">
        <v>0</v>
      </c>
      <c r="S574" s="18">
        <v>3</v>
      </c>
      <c r="T574" s="184"/>
      <c r="U574" s="18" t="s">
        <v>39</v>
      </c>
      <c r="V574" s="18">
        <v>26</v>
      </c>
      <c r="W574" s="184"/>
    </row>
    <row r="575" spans="1:23" ht="21" x14ac:dyDescent="0.35">
      <c r="A575" s="17" t="s">
        <v>1134</v>
      </c>
      <c r="B575" s="17" t="s">
        <v>1135</v>
      </c>
      <c r="C575" s="18" t="s">
        <v>34</v>
      </c>
      <c r="D575" s="18" t="s">
        <v>35</v>
      </c>
      <c r="E575" s="19" t="s">
        <v>1136</v>
      </c>
      <c r="F575" s="18" t="s">
        <v>42</v>
      </c>
      <c r="G575" s="20">
        <v>44230</v>
      </c>
      <c r="H575" s="18" t="s">
        <v>1139</v>
      </c>
      <c r="I575" s="21">
        <f t="shared" si="18"/>
        <v>3</v>
      </c>
      <c r="J575" s="182"/>
      <c r="K575" s="183"/>
      <c r="L575" s="183"/>
      <c r="M575" s="18">
        <f t="shared" si="17"/>
        <v>5</v>
      </c>
      <c r="N575" s="18">
        <v>0</v>
      </c>
      <c r="O575" s="18">
        <v>3</v>
      </c>
      <c r="P575" s="18">
        <v>1</v>
      </c>
      <c r="Q575" s="18">
        <v>1</v>
      </c>
      <c r="R575" s="18">
        <v>0</v>
      </c>
      <c r="S575" s="18">
        <v>3</v>
      </c>
      <c r="T575" s="184"/>
      <c r="U575" s="18" t="s">
        <v>39</v>
      </c>
      <c r="V575" s="18">
        <v>6</v>
      </c>
      <c r="W575" s="184"/>
    </row>
    <row r="576" spans="1:23" ht="21" x14ac:dyDescent="0.35">
      <c r="A576" s="17" t="s">
        <v>1140</v>
      </c>
      <c r="B576" s="17" t="s">
        <v>1141</v>
      </c>
      <c r="C576" s="18" t="s">
        <v>34</v>
      </c>
      <c r="D576" s="18" t="s">
        <v>35</v>
      </c>
      <c r="E576" s="19" t="s">
        <v>1142</v>
      </c>
      <c r="F576" s="18" t="s">
        <v>37</v>
      </c>
      <c r="G576" s="20">
        <v>44810</v>
      </c>
      <c r="H576" s="18" t="s">
        <v>1143</v>
      </c>
      <c r="I576" s="21">
        <f t="shared" si="18"/>
        <v>5.75</v>
      </c>
      <c r="J576" s="182">
        <f>AVERAGE(I576:I578)</f>
        <v>5.833333333333333</v>
      </c>
      <c r="K576" s="183">
        <f>_xlfn.STDEV.S(I576:I578)</f>
        <v>1.6266017746619286</v>
      </c>
      <c r="L576" s="183">
        <f>100*K576/J576</f>
        <v>27.884601851347348</v>
      </c>
      <c r="M576" s="18">
        <f t="shared" si="17"/>
        <v>8</v>
      </c>
      <c r="N576" s="18">
        <v>2</v>
      </c>
      <c r="O576" s="18">
        <v>3</v>
      </c>
      <c r="P576" s="18">
        <v>3</v>
      </c>
      <c r="Q576" s="18">
        <v>0</v>
      </c>
      <c r="R576" s="18">
        <v>0</v>
      </c>
      <c r="S576" s="18">
        <v>2</v>
      </c>
      <c r="T576" s="184">
        <f>AVERAGE(S576:S578)</f>
        <v>2</v>
      </c>
      <c r="U576" s="18" t="s">
        <v>39</v>
      </c>
      <c r="V576" s="18">
        <v>18</v>
      </c>
      <c r="W576" s="184">
        <f>AVERAGE(V576:V578)</f>
        <v>18</v>
      </c>
    </row>
    <row r="577" spans="1:23" ht="21" x14ac:dyDescent="0.35">
      <c r="A577" s="17" t="s">
        <v>1140</v>
      </c>
      <c r="B577" s="17" t="s">
        <v>1141</v>
      </c>
      <c r="C577" s="18" t="s">
        <v>34</v>
      </c>
      <c r="D577" s="18" t="s">
        <v>35</v>
      </c>
      <c r="E577" s="19" t="s">
        <v>1142</v>
      </c>
      <c r="F577" s="18" t="s">
        <v>40</v>
      </c>
      <c r="G577" s="20">
        <v>43875</v>
      </c>
      <c r="H577" s="18" t="s">
        <v>1144</v>
      </c>
      <c r="I577" s="21">
        <f t="shared" si="18"/>
        <v>7.5</v>
      </c>
      <c r="J577" s="182"/>
      <c r="K577" s="183"/>
      <c r="L577" s="183"/>
      <c r="M577" s="18">
        <f t="shared" si="17"/>
        <v>9</v>
      </c>
      <c r="N577" s="18">
        <v>4</v>
      </c>
      <c r="O577" s="18">
        <v>4</v>
      </c>
      <c r="P577" s="18">
        <v>1</v>
      </c>
      <c r="Q577" s="18">
        <v>0</v>
      </c>
      <c r="R577" s="18">
        <v>0</v>
      </c>
      <c r="S577" s="18">
        <v>2</v>
      </c>
      <c r="T577" s="184"/>
      <c r="U577" s="18" t="s">
        <v>39</v>
      </c>
      <c r="V577" s="18">
        <v>18</v>
      </c>
      <c r="W577" s="184"/>
    </row>
    <row r="578" spans="1:23" ht="21" x14ac:dyDescent="0.35">
      <c r="A578" s="17" t="s">
        <v>1140</v>
      </c>
      <c r="B578" s="17" t="s">
        <v>1141</v>
      </c>
      <c r="C578" s="18" t="s">
        <v>34</v>
      </c>
      <c r="D578" s="18" t="s">
        <v>35</v>
      </c>
      <c r="E578" s="19" t="s">
        <v>1142</v>
      </c>
      <c r="F578" s="18" t="s">
        <v>48</v>
      </c>
      <c r="G578" s="20">
        <v>44928</v>
      </c>
      <c r="H578" s="18" t="s">
        <v>1145</v>
      </c>
      <c r="I578" s="21">
        <f t="shared" si="18"/>
        <v>4.25</v>
      </c>
      <c r="J578" s="182"/>
      <c r="K578" s="183"/>
      <c r="L578" s="183"/>
      <c r="M578" s="18">
        <f t="shared" ref="M578:M641" si="19">SUM(N578:Q578)</f>
        <v>6</v>
      </c>
      <c r="N578" s="18">
        <v>1</v>
      </c>
      <c r="O578" s="18">
        <v>3</v>
      </c>
      <c r="P578" s="18">
        <v>2</v>
      </c>
      <c r="Q578" s="18">
        <v>0</v>
      </c>
      <c r="R578" s="18">
        <v>0</v>
      </c>
      <c r="S578" s="18">
        <v>2</v>
      </c>
      <c r="T578" s="184"/>
      <c r="U578" s="18" t="s">
        <v>39</v>
      </c>
      <c r="V578" s="18">
        <v>18</v>
      </c>
      <c r="W578" s="184"/>
    </row>
    <row r="579" spans="1:23" ht="21" x14ac:dyDescent="0.35">
      <c r="A579" s="17" t="s">
        <v>1146</v>
      </c>
      <c r="B579" s="17" t="s">
        <v>1147</v>
      </c>
      <c r="C579" s="18" t="s">
        <v>34</v>
      </c>
      <c r="D579" s="18" t="s">
        <v>35</v>
      </c>
      <c r="E579" s="19" t="s">
        <v>1148</v>
      </c>
      <c r="F579" s="18" t="s">
        <v>37</v>
      </c>
      <c r="G579" s="20">
        <v>44853</v>
      </c>
      <c r="H579" s="18" t="s">
        <v>1149</v>
      </c>
      <c r="I579" s="21">
        <f t="shared" si="18"/>
        <v>5.25</v>
      </c>
      <c r="J579" s="182">
        <f>AVERAGE(I579:I581)</f>
        <v>4.5</v>
      </c>
      <c r="K579" s="183">
        <f>_xlfn.STDEV.S(I579:I581)</f>
        <v>2.7041634565979922</v>
      </c>
      <c r="L579" s="183">
        <f>100*K579/J579</f>
        <v>60.092521257733161</v>
      </c>
      <c r="M579" s="18">
        <f t="shared" si="19"/>
        <v>7</v>
      </c>
      <c r="N579" s="18">
        <v>1</v>
      </c>
      <c r="O579" s="18">
        <v>5</v>
      </c>
      <c r="P579" s="18">
        <v>1</v>
      </c>
      <c r="Q579" s="18">
        <v>0</v>
      </c>
      <c r="R579" s="18">
        <v>0</v>
      </c>
      <c r="S579" s="18">
        <v>3</v>
      </c>
      <c r="T579" s="184">
        <f>AVERAGE(S579:S581)</f>
        <v>2.3333333333333335</v>
      </c>
      <c r="U579" s="18" t="s">
        <v>76</v>
      </c>
      <c r="V579" s="18">
        <v>19</v>
      </c>
      <c r="W579" s="184">
        <f>AVERAGE(V579:V581)</f>
        <v>14.333333333333334</v>
      </c>
    </row>
    <row r="580" spans="1:23" ht="21" x14ac:dyDescent="0.35">
      <c r="A580" s="17" t="s">
        <v>1146</v>
      </c>
      <c r="B580" s="17" t="s">
        <v>1147</v>
      </c>
      <c r="C580" s="18" t="s">
        <v>34</v>
      </c>
      <c r="D580" s="18" t="s">
        <v>35</v>
      </c>
      <c r="E580" s="19" t="s">
        <v>1148</v>
      </c>
      <c r="F580" s="18" t="s">
        <v>40</v>
      </c>
      <c r="G580" s="20">
        <v>43875</v>
      </c>
      <c r="H580" s="18" t="s">
        <v>1150</v>
      </c>
      <c r="I580" s="21">
        <f t="shared" si="18"/>
        <v>6.75</v>
      </c>
      <c r="J580" s="182"/>
      <c r="K580" s="183"/>
      <c r="L580" s="183"/>
      <c r="M580" s="18">
        <f t="shared" si="19"/>
        <v>8</v>
      </c>
      <c r="N580" s="18">
        <v>4</v>
      </c>
      <c r="O580" s="18">
        <v>3</v>
      </c>
      <c r="P580" s="18">
        <v>1</v>
      </c>
      <c r="Q580" s="18">
        <v>0</v>
      </c>
      <c r="R580" s="18">
        <v>0</v>
      </c>
      <c r="S580" s="18">
        <v>2</v>
      </c>
      <c r="T580" s="184"/>
      <c r="U580" s="18" t="s">
        <v>39</v>
      </c>
      <c r="V580" s="18">
        <v>18</v>
      </c>
      <c r="W580" s="184"/>
    </row>
    <row r="581" spans="1:23" ht="21" x14ac:dyDescent="0.35">
      <c r="A581" s="17" t="s">
        <v>1146</v>
      </c>
      <c r="B581" s="17" t="s">
        <v>1147</v>
      </c>
      <c r="C581" s="18" t="s">
        <v>34</v>
      </c>
      <c r="D581" s="18" t="s">
        <v>35</v>
      </c>
      <c r="E581" s="19" t="s">
        <v>1148</v>
      </c>
      <c r="F581" s="18" t="s">
        <v>42</v>
      </c>
      <c r="G581" s="20">
        <v>44158</v>
      </c>
      <c r="H581" s="18" t="s">
        <v>1151</v>
      </c>
      <c r="I581" s="21">
        <f t="shared" si="18"/>
        <v>1.5</v>
      </c>
      <c r="J581" s="182"/>
      <c r="K581" s="183"/>
      <c r="L581" s="183"/>
      <c r="M581" s="18">
        <f t="shared" si="19"/>
        <v>2</v>
      </c>
      <c r="N581" s="18">
        <v>0</v>
      </c>
      <c r="O581" s="18">
        <v>2</v>
      </c>
      <c r="P581" s="18">
        <v>0</v>
      </c>
      <c r="Q581" s="18">
        <v>0</v>
      </c>
      <c r="R581" s="18">
        <v>0</v>
      </c>
      <c r="S581" s="18">
        <v>2</v>
      </c>
      <c r="T581" s="184"/>
      <c r="U581" s="18" t="s">
        <v>76</v>
      </c>
      <c r="V581" s="18">
        <v>6</v>
      </c>
      <c r="W581" s="184"/>
    </row>
    <row r="582" spans="1:23" ht="21" x14ac:dyDescent="0.35">
      <c r="A582" s="17" t="s">
        <v>1152</v>
      </c>
      <c r="B582" s="17" t="s">
        <v>1153</v>
      </c>
      <c r="C582" s="18" t="s">
        <v>34</v>
      </c>
      <c r="D582" s="18" t="s">
        <v>35</v>
      </c>
      <c r="E582" s="19" t="s">
        <v>1154</v>
      </c>
      <c r="F582" s="18" t="s">
        <v>37</v>
      </c>
      <c r="G582" s="20">
        <v>44964</v>
      </c>
      <c r="H582" s="18" t="s">
        <v>1155</v>
      </c>
      <c r="I582" s="21">
        <f t="shared" si="18"/>
        <v>3.25</v>
      </c>
      <c r="J582" s="182">
        <f>AVERAGE(I582:I584)</f>
        <v>2.5</v>
      </c>
      <c r="K582" s="183">
        <f>_xlfn.STDEV.S(I582:I584)</f>
        <v>0.75</v>
      </c>
      <c r="L582" s="183">
        <f>100*K582/J582</f>
        <v>30</v>
      </c>
      <c r="M582" s="18">
        <f t="shared" si="19"/>
        <v>4</v>
      </c>
      <c r="N582" s="18">
        <v>1</v>
      </c>
      <c r="O582" s="18">
        <v>3</v>
      </c>
      <c r="P582" s="18">
        <v>0</v>
      </c>
      <c r="Q582" s="18">
        <v>0</v>
      </c>
      <c r="R582" s="18">
        <v>0</v>
      </c>
      <c r="S582" s="18">
        <v>2</v>
      </c>
      <c r="T582" s="184">
        <f>AVERAGE(S582:S584)</f>
        <v>2</v>
      </c>
      <c r="U582" s="18" t="s">
        <v>39</v>
      </c>
      <c r="V582" s="18">
        <v>15</v>
      </c>
      <c r="W582" s="184">
        <f>AVERAGE(V582:V584)</f>
        <v>15</v>
      </c>
    </row>
    <row r="583" spans="1:23" ht="21" x14ac:dyDescent="0.35">
      <c r="A583" s="17" t="s">
        <v>1152</v>
      </c>
      <c r="B583" s="17" t="s">
        <v>1153</v>
      </c>
      <c r="C583" s="18" t="s">
        <v>34</v>
      </c>
      <c r="D583" s="18" t="s">
        <v>35</v>
      </c>
      <c r="E583" s="19" t="s">
        <v>1154</v>
      </c>
      <c r="F583" s="18" t="s">
        <v>40</v>
      </c>
      <c r="G583" s="20">
        <v>43875</v>
      </c>
      <c r="H583" s="18" t="s">
        <v>1156</v>
      </c>
      <c r="I583" s="21">
        <f t="shared" ref="I583:I646" si="20">N583+0.75*O583+0.5*P583+0.25*Q583</f>
        <v>2.5</v>
      </c>
      <c r="J583" s="182"/>
      <c r="K583" s="183"/>
      <c r="L583" s="183"/>
      <c r="M583" s="18">
        <f t="shared" si="19"/>
        <v>3</v>
      </c>
      <c r="N583" s="18">
        <v>1</v>
      </c>
      <c r="O583" s="18">
        <v>2</v>
      </c>
      <c r="P583" s="18">
        <v>0</v>
      </c>
      <c r="Q583" s="18">
        <v>0</v>
      </c>
      <c r="R583" s="18">
        <v>0</v>
      </c>
      <c r="S583" s="18">
        <v>2</v>
      </c>
      <c r="T583" s="184"/>
      <c r="U583" s="18" t="s">
        <v>39</v>
      </c>
      <c r="V583" s="18">
        <v>19</v>
      </c>
      <c r="W583" s="184"/>
    </row>
    <row r="584" spans="1:23" ht="21" x14ac:dyDescent="0.35">
      <c r="A584" s="17" t="s">
        <v>1152</v>
      </c>
      <c r="B584" s="17" t="s">
        <v>1153</v>
      </c>
      <c r="C584" s="18" t="s">
        <v>34</v>
      </c>
      <c r="D584" s="18" t="s">
        <v>35</v>
      </c>
      <c r="E584" s="19" t="s">
        <v>1154</v>
      </c>
      <c r="F584" s="18" t="s">
        <v>48</v>
      </c>
      <c r="G584" s="20">
        <v>44928</v>
      </c>
      <c r="H584" s="18" t="s">
        <v>1157</v>
      </c>
      <c r="I584" s="21">
        <f t="shared" si="20"/>
        <v>1.75</v>
      </c>
      <c r="J584" s="182"/>
      <c r="K584" s="183"/>
      <c r="L584" s="183"/>
      <c r="M584" s="18">
        <f t="shared" si="19"/>
        <v>3</v>
      </c>
      <c r="N584" s="18">
        <v>0</v>
      </c>
      <c r="O584" s="18">
        <v>1</v>
      </c>
      <c r="P584" s="18">
        <v>2</v>
      </c>
      <c r="Q584" s="18">
        <v>0</v>
      </c>
      <c r="R584" s="18">
        <v>0</v>
      </c>
      <c r="S584" s="18">
        <v>2</v>
      </c>
      <c r="T584" s="184"/>
      <c r="U584" s="18" t="s">
        <v>39</v>
      </c>
      <c r="V584" s="18">
        <v>11</v>
      </c>
      <c r="W584" s="184"/>
    </row>
    <row r="585" spans="1:23" ht="21" x14ac:dyDescent="0.35">
      <c r="A585" s="17" t="s">
        <v>1158</v>
      </c>
      <c r="B585" s="17" t="s">
        <v>1159</v>
      </c>
      <c r="C585" s="18" t="s">
        <v>34</v>
      </c>
      <c r="D585" s="18" t="s">
        <v>35</v>
      </c>
      <c r="E585" s="19" t="s">
        <v>1160</v>
      </c>
      <c r="F585" s="18" t="s">
        <v>37</v>
      </c>
      <c r="G585" s="20">
        <v>44765</v>
      </c>
      <c r="H585" s="18" t="s">
        <v>1161</v>
      </c>
      <c r="I585" s="21">
        <f t="shared" si="20"/>
        <v>1.75</v>
      </c>
      <c r="J585" s="182">
        <f>AVERAGE(I585:I587)</f>
        <v>2.0833333333333335</v>
      </c>
      <c r="K585" s="183">
        <f>_xlfn.STDEV.S(I585:I587)</f>
        <v>1.0408329997330663</v>
      </c>
      <c r="L585" s="183">
        <f>100*K585/J585</f>
        <v>49.959983987187179</v>
      </c>
      <c r="M585" s="18">
        <f t="shared" si="19"/>
        <v>3</v>
      </c>
      <c r="N585" s="18">
        <v>0</v>
      </c>
      <c r="O585" s="18">
        <v>1</v>
      </c>
      <c r="P585" s="18">
        <v>2</v>
      </c>
      <c r="Q585" s="18">
        <v>0</v>
      </c>
      <c r="R585" s="18">
        <v>0</v>
      </c>
      <c r="S585" s="18">
        <v>1</v>
      </c>
      <c r="T585" s="184">
        <f>AVERAGE(S585:S587)</f>
        <v>1.6666666666666667</v>
      </c>
      <c r="U585" s="18" t="s">
        <v>39</v>
      </c>
      <c r="V585" s="18">
        <v>12</v>
      </c>
      <c r="W585" s="184">
        <f>AVERAGE(V585:V587)</f>
        <v>14.333333333333334</v>
      </c>
    </row>
    <row r="586" spans="1:23" ht="21" x14ac:dyDescent="0.35">
      <c r="A586" s="17" t="s">
        <v>1158</v>
      </c>
      <c r="B586" s="17" t="s">
        <v>1159</v>
      </c>
      <c r="C586" s="18" t="s">
        <v>34</v>
      </c>
      <c r="D586" s="18" t="s">
        <v>35</v>
      </c>
      <c r="E586" s="19" t="s">
        <v>1160</v>
      </c>
      <c r="F586" s="18" t="s">
        <v>40</v>
      </c>
      <c r="G586" s="20">
        <v>44266</v>
      </c>
      <c r="H586" s="18" t="s">
        <v>1162</v>
      </c>
      <c r="I586" s="21">
        <f t="shared" si="20"/>
        <v>3.25</v>
      </c>
      <c r="J586" s="182"/>
      <c r="K586" s="183"/>
      <c r="L586" s="183"/>
      <c r="M586" s="18">
        <f t="shared" si="19"/>
        <v>4</v>
      </c>
      <c r="N586" s="18">
        <v>2</v>
      </c>
      <c r="O586" s="18">
        <v>1</v>
      </c>
      <c r="P586" s="18">
        <v>1</v>
      </c>
      <c r="Q586" s="18">
        <v>0</v>
      </c>
      <c r="R586" s="18">
        <v>0</v>
      </c>
      <c r="S586" s="18">
        <v>3</v>
      </c>
      <c r="T586" s="184"/>
      <c r="U586" s="18" t="s">
        <v>39</v>
      </c>
      <c r="V586" s="18">
        <v>19</v>
      </c>
      <c r="W586" s="184"/>
    </row>
    <row r="587" spans="1:23" ht="21" x14ac:dyDescent="0.35">
      <c r="A587" s="17" t="s">
        <v>1158</v>
      </c>
      <c r="B587" s="17" t="s">
        <v>1159</v>
      </c>
      <c r="C587" s="18" t="s">
        <v>34</v>
      </c>
      <c r="D587" s="18" t="s">
        <v>35</v>
      </c>
      <c r="E587" s="19" t="s">
        <v>1160</v>
      </c>
      <c r="F587" s="18" t="s">
        <v>48</v>
      </c>
      <c r="G587" s="20">
        <v>44928</v>
      </c>
      <c r="H587" s="18" t="s">
        <v>1163</v>
      </c>
      <c r="I587" s="21">
        <f t="shared" si="20"/>
        <v>1.25</v>
      </c>
      <c r="J587" s="182"/>
      <c r="K587" s="183"/>
      <c r="L587" s="183"/>
      <c r="M587" s="18">
        <f t="shared" si="19"/>
        <v>2</v>
      </c>
      <c r="N587" s="18">
        <v>0</v>
      </c>
      <c r="O587" s="18">
        <v>1</v>
      </c>
      <c r="P587" s="18">
        <v>1</v>
      </c>
      <c r="Q587" s="18">
        <v>0</v>
      </c>
      <c r="R587" s="18">
        <v>0</v>
      </c>
      <c r="S587" s="18">
        <v>1</v>
      </c>
      <c r="T587" s="184"/>
      <c r="U587" s="18" t="s">
        <v>39</v>
      </c>
      <c r="V587" s="18">
        <v>12</v>
      </c>
      <c r="W587" s="184"/>
    </row>
    <row r="588" spans="1:23" ht="21" x14ac:dyDescent="0.35">
      <c r="A588" s="17" t="s">
        <v>1164</v>
      </c>
      <c r="B588" s="17" t="s">
        <v>1165</v>
      </c>
      <c r="C588" s="18" t="s">
        <v>34</v>
      </c>
      <c r="D588" s="18" t="s">
        <v>35</v>
      </c>
      <c r="E588" s="19" t="s">
        <v>1166</v>
      </c>
      <c r="F588" s="18" t="s">
        <v>37</v>
      </c>
      <c r="G588" s="20">
        <v>44853</v>
      </c>
      <c r="H588" s="18" t="s">
        <v>1167</v>
      </c>
      <c r="I588" s="21">
        <f t="shared" si="20"/>
        <v>3.75</v>
      </c>
      <c r="J588" s="182">
        <f>AVERAGE(I588:I590)</f>
        <v>4</v>
      </c>
      <c r="K588" s="183">
        <f>_xlfn.STDEV.S(I588:I590)</f>
        <v>0.4330127018922193</v>
      </c>
      <c r="L588" s="183">
        <f>100*K588/J588</f>
        <v>10.825317547305483</v>
      </c>
      <c r="M588" s="18">
        <f t="shared" si="19"/>
        <v>5</v>
      </c>
      <c r="N588" s="18">
        <v>2</v>
      </c>
      <c r="O588" s="18">
        <v>1</v>
      </c>
      <c r="P588" s="18">
        <v>2</v>
      </c>
      <c r="Q588" s="18">
        <v>0</v>
      </c>
      <c r="R588" s="18">
        <v>0</v>
      </c>
      <c r="S588" s="18">
        <v>4</v>
      </c>
      <c r="T588" s="184">
        <f>AVERAGE(S588:S590)</f>
        <v>3.6666666666666665</v>
      </c>
      <c r="U588" s="18" t="s">
        <v>39</v>
      </c>
      <c r="V588" s="18">
        <v>23</v>
      </c>
      <c r="W588" s="184">
        <f>AVERAGE(V588:V590)</f>
        <v>22.666666666666668</v>
      </c>
    </row>
    <row r="589" spans="1:23" ht="21" x14ac:dyDescent="0.35">
      <c r="A589" s="17" t="s">
        <v>1164</v>
      </c>
      <c r="B589" s="17" t="s">
        <v>1165</v>
      </c>
      <c r="C589" s="18" t="s">
        <v>34</v>
      </c>
      <c r="D589" s="18" t="s">
        <v>35</v>
      </c>
      <c r="E589" s="19" t="s">
        <v>1166</v>
      </c>
      <c r="F589" s="18" t="s">
        <v>40</v>
      </c>
      <c r="G589" s="20">
        <v>43875</v>
      </c>
      <c r="H589" s="18" t="s">
        <v>1168</v>
      </c>
      <c r="I589" s="21">
        <f t="shared" si="20"/>
        <v>4.5</v>
      </c>
      <c r="J589" s="182"/>
      <c r="K589" s="183"/>
      <c r="L589" s="183"/>
      <c r="M589" s="18">
        <f t="shared" si="19"/>
        <v>6</v>
      </c>
      <c r="N589" s="18">
        <v>2</v>
      </c>
      <c r="O589" s="18">
        <v>2</v>
      </c>
      <c r="P589" s="18">
        <v>2</v>
      </c>
      <c r="Q589" s="18">
        <v>0</v>
      </c>
      <c r="R589" s="18">
        <v>0</v>
      </c>
      <c r="S589" s="18">
        <v>3</v>
      </c>
      <c r="T589" s="184"/>
      <c r="U589" s="18" t="s">
        <v>39</v>
      </c>
      <c r="V589" s="18">
        <v>24</v>
      </c>
      <c r="W589" s="184"/>
    </row>
    <row r="590" spans="1:23" ht="21" x14ac:dyDescent="0.35">
      <c r="A590" s="17" t="s">
        <v>1164</v>
      </c>
      <c r="B590" s="17" t="s">
        <v>1165</v>
      </c>
      <c r="C590" s="18" t="s">
        <v>34</v>
      </c>
      <c r="D590" s="18" t="s">
        <v>35</v>
      </c>
      <c r="E590" s="19" t="s">
        <v>1166</v>
      </c>
      <c r="F590" s="18" t="s">
        <v>48</v>
      </c>
      <c r="G590" s="20">
        <v>44928</v>
      </c>
      <c r="H590" s="18" t="s">
        <v>1169</v>
      </c>
      <c r="I590" s="21">
        <f t="shared" si="20"/>
        <v>3.75</v>
      </c>
      <c r="J590" s="182"/>
      <c r="K590" s="183"/>
      <c r="L590" s="183"/>
      <c r="M590" s="18">
        <f t="shared" si="19"/>
        <v>5</v>
      </c>
      <c r="N590" s="18">
        <v>2</v>
      </c>
      <c r="O590" s="18">
        <v>1</v>
      </c>
      <c r="P590" s="18">
        <v>2</v>
      </c>
      <c r="Q590" s="18">
        <v>0</v>
      </c>
      <c r="R590" s="18">
        <v>0</v>
      </c>
      <c r="S590" s="18">
        <v>4</v>
      </c>
      <c r="T590" s="184"/>
      <c r="U590" s="18" t="s">
        <v>76</v>
      </c>
      <c r="V590" s="18">
        <v>21</v>
      </c>
      <c r="W590" s="184"/>
    </row>
    <row r="591" spans="1:23" ht="21" x14ac:dyDescent="0.35">
      <c r="A591" s="17" t="s">
        <v>1170</v>
      </c>
      <c r="B591" s="17" t="s">
        <v>1171</v>
      </c>
      <c r="C591" s="18" t="s">
        <v>34</v>
      </c>
      <c r="D591" s="18" t="s">
        <v>35</v>
      </c>
      <c r="E591" s="19" t="s">
        <v>1172</v>
      </c>
      <c r="F591" s="18" t="s">
        <v>37</v>
      </c>
      <c r="G591" s="20">
        <v>44853</v>
      </c>
      <c r="H591" s="18" t="s">
        <v>1173</v>
      </c>
      <c r="I591" s="21">
        <f t="shared" si="20"/>
        <v>1.5</v>
      </c>
      <c r="J591" s="182">
        <f>AVERAGE(I591:I593)</f>
        <v>1.5</v>
      </c>
      <c r="K591" s="183">
        <f>_xlfn.STDEV.S(I591:I593)</f>
        <v>0</v>
      </c>
      <c r="L591" s="183">
        <f>100*K591/J591</f>
        <v>0</v>
      </c>
      <c r="M591" s="18">
        <f t="shared" si="19"/>
        <v>2</v>
      </c>
      <c r="N591" s="18">
        <v>1</v>
      </c>
      <c r="O591" s="18">
        <v>0</v>
      </c>
      <c r="P591" s="18">
        <v>1</v>
      </c>
      <c r="Q591" s="18">
        <v>0</v>
      </c>
      <c r="R591" s="18">
        <v>0</v>
      </c>
      <c r="S591" s="18">
        <v>2</v>
      </c>
      <c r="T591" s="184">
        <f>AVERAGE(S591:S593)</f>
        <v>2</v>
      </c>
      <c r="U591" s="18" t="s">
        <v>39</v>
      </c>
      <c r="V591" s="18">
        <v>14</v>
      </c>
      <c r="W591" s="184">
        <f>AVERAGE(V591:V593)</f>
        <v>13.666666666666666</v>
      </c>
    </row>
    <row r="592" spans="1:23" ht="21" x14ac:dyDescent="0.35">
      <c r="A592" s="17" t="s">
        <v>1170</v>
      </c>
      <c r="B592" s="17" t="s">
        <v>1171</v>
      </c>
      <c r="C592" s="18" t="s">
        <v>34</v>
      </c>
      <c r="D592" s="18" t="s">
        <v>35</v>
      </c>
      <c r="E592" s="19" t="s">
        <v>1172</v>
      </c>
      <c r="F592" s="18" t="s">
        <v>40</v>
      </c>
      <c r="G592" s="20">
        <v>43875</v>
      </c>
      <c r="H592" s="18" t="s">
        <v>1174</v>
      </c>
      <c r="I592" s="21">
        <f t="shared" si="20"/>
        <v>1.5</v>
      </c>
      <c r="J592" s="182"/>
      <c r="K592" s="183"/>
      <c r="L592" s="183"/>
      <c r="M592" s="18">
        <f t="shared" si="19"/>
        <v>2</v>
      </c>
      <c r="N592" s="18">
        <v>1</v>
      </c>
      <c r="O592" s="18">
        <v>0</v>
      </c>
      <c r="P592" s="18">
        <v>1</v>
      </c>
      <c r="Q592" s="18">
        <v>0</v>
      </c>
      <c r="R592" s="18">
        <v>0</v>
      </c>
      <c r="S592" s="18">
        <v>2</v>
      </c>
      <c r="T592" s="184"/>
      <c r="U592" s="18" t="s">
        <v>39</v>
      </c>
      <c r="V592" s="18">
        <v>14</v>
      </c>
      <c r="W592" s="184"/>
    </row>
    <row r="593" spans="1:23" ht="21" x14ac:dyDescent="0.35">
      <c r="A593" s="17" t="s">
        <v>1170</v>
      </c>
      <c r="B593" s="17" t="s">
        <v>1171</v>
      </c>
      <c r="C593" s="18" t="s">
        <v>34</v>
      </c>
      <c r="D593" s="18" t="s">
        <v>35</v>
      </c>
      <c r="E593" s="19" t="s">
        <v>1172</v>
      </c>
      <c r="F593" s="18" t="s">
        <v>48</v>
      </c>
      <c r="G593" s="20">
        <v>44928</v>
      </c>
      <c r="H593" s="18" t="s">
        <v>1175</v>
      </c>
      <c r="I593" s="21">
        <f t="shared" si="20"/>
        <v>1.5</v>
      </c>
      <c r="J593" s="182"/>
      <c r="K593" s="183"/>
      <c r="L593" s="183"/>
      <c r="M593" s="18">
        <f t="shared" si="19"/>
        <v>2</v>
      </c>
      <c r="N593" s="18">
        <v>1</v>
      </c>
      <c r="O593" s="18">
        <v>0</v>
      </c>
      <c r="P593" s="18">
        <v>1</v>
      </c>
      <c r="Q593" s="18">
        <v>0</v>
      </c>
      <c r="R593" s="18">
        <v>0</v>
      </c>
      <c r="S593" s="18">
        <v>2</v>
      </c>
      <c r="T593" s="184"/>
      <c r="U593" s="18" t="s">
        <v>76</v>
      </c>
      <c r="V593" s="18">
        <v>13</v>
      </c>
      <c r="W593" s="184"/>
    </row>
    <row r="594" spans="1:23" ht="21" x14ac:dyDescent="0.35">
      <c r="A594" s="17" t="s">
        <v>1176</v>
      </c>
      <c r="B594" s="17" t="s">
        <v>1177</v>
      </c>
      <c r="C594" s="18" t="s">
        <v>34</v>
      </c>
      <c r="D594" s="18" t="s">
        <v>35</v>
      </c>
      <c r="E594" s="19" t="s">
        <v>1178</v>
      </c>
      <c r="F594" s="18" t="s">
        <v>37</v>
      </c>
      <c r="G594" s="20">
        <v>44810</v>
      </c>
      <c r="H594" s="18" t="s">
        <v>1179</v>
      </c>
      <c r="I594" s="21">
        <f t="shared" si="20"/>
        <v>1.25</v>
      </c>
      <c r="J594" s="182">
        <f>AVERAGE(I594:I596)</f>
        <v>1.1666666666666667</v>
      </c>
      <c r="K594" s="183">
        <f>_xlfn.STDEV.S(I594:I596)</f>
        <v>0.14433756729740696</v>
      </c>
      <c r="L594" s="183">
        <f>100*K594/J594</f>
        <v>12.371791482634881</v>
      </c>
      <c r="M594" s="18">
        <f t="shared" si="19"/>
        <v>2</v>
      </c>
      <c r="N594" s="18">
        <v>1</v>
      </c>
      <c r="O594" s="18">
        <v>0</v>
      </c>
      <c r="P594" s="18">
        <v>0</v>
      </c>
      <c r="Q594" s="18">
        <v>1</v>
      </c>
      <c r="R594" s="18">
        <v>0</v>
      </c>
      <c r="S594" s="18">
        <v>1</v>
      </c>
      <c r="T594" s="184">
        <f>AVERAGE(S594:S596)</f>
        <v>1</v>
      </c>
      <c r="U594" s="18" t="s">
        <v>39</v>
      </c>
      <c r="V594" s="18">
        <v>5</v>
      </c>
      <c r="W594" s="184">
        <f>AVERAGE(V594:V596)</f>
        <v>5.333333333333333</v>
      </c>
    </row>
    <row r="595" spans="1:23" ht="21" x14ac:dyDescent="0.35">
      <c r="A595" s="17" t="s">
        <v>1176</v>
      </c>
      <c r="B595" s="17" t="s">
        <v>1177</v>
      </c>
      <c r="C595" s="18" t="s">
        <v>34</v>
      </c>
      <c r="D595" s="18" t="s">
        <v>35</v>
      </c>
      <c r="E595" s="19" t="s">
        <v>1178</v>
      </c>
      <c r="F595" s="18" t="s">
        <v>40</v>
      </c>
      <c r="G595" s="20">
        <v>44400</v>
      </c>
      <c r="H595" s="18" t="s">
        <v>1180</v>
      </c>
      <c r="I595" s="21">
        <f t="shared" si="20"/>
        <v>1.25</v>
      </c>
      <c r="J595" s="182"/>
      <c r="K595" s="183"/>
      <c r="L595" s="183"/>
      <c r="M595" s="18">
        <f t="shared" si="19"/>
        <v>2</v>
      </c>
      <c r="N595" s="18">
        <v>1</v>
      </c>
      <c r="O595" s="18">
        <v>0</v>
      </c>
      <c r="P595" s="18">
        <v>0</v>
      </c>
      <c r="Q595" s="18">
        <v>1</v>
      </c>
      <c r="R595" s="18">
        <v>0</v>
      </c>
      <c r="S595" s="18">
        <v>1</v>
      </c>
      <c r="T595" s="184"/>
      <c r="U595" s="18" t="s">
        <v>39</v>
      </c>
      <c r="V595" s="18">
        <v>8</v>
      </c>
      <c r="W595" s="184"/>
    </row>
    <row r="596" spans="1:23" ht="21" x14ac:dyDescent="0.35">
      <c r="A596" s="17" t="s">
        <v>1176</v>
      </c>
      <c r="B596" s="17" t="s">
        <v>1177</v>
      </c>
      <c r="C596" s="18" t="s">
        <v>34</v>
      </c>
      <c r="D596" s="18" t="s">
        <v>35</v>
      </c>
      <c r="E596" s="19" t="s">
        <v>1178</v>
      </c>
      <c r="F596" s="18" t="s">
        <v>48</v>
      </c>
      <c r="G596" s="20">
        <v>44928</v>
      </c>
      <c r="H596" s="18" t="s">
        <v>1181</v>
      </c>
      <c r="I596" s="21">
        <f t="shared" si="20"/>
        <v>1</v>
      </c>
      <c r="J596" s="182"/>
      <c r="K596" s="183"/>
      <c r="L596" s="183"/>
      <c r="M596" s="18">
        <f t="shared" si="19"/>
        <v>1</v>
      </c>
      <c r="N596" s="18">
        <v>1</v>
      </c>
      <c r="O596" s="18">
        <v>0</v>
      </c>
      <c r="P596" s="18">
        <v>0</v>
      </c>
      <c r="Q596" s="18">
        <v>0</v>
      </c>
      <c r="R596" s="18">
        <v>0</v>
      </c>
      <c r="S596" s="18">
        <v>1</v>
      </c>
      <c r="T596" s="184"/>
      <c r="U596" s="18" t="s">
        <v>76</v>
      </c>
      <c r="V596" s="18">
        <v>3</v>
      </c>
      <c r="W596" s="184"/>
    </row>
    <row r="597" spans="1:23" ht="21" x14ac:dyDescent="0.35">
      <c r="A597" s="17" t="s">
        <v>1182</v>
      </c>
      <c r="B597" s="17" t="s">
        <v>1183</v>
      </c>
      <c r="C597" s="18" t="s">
        <v>34</v>
      </c>
      <c r="D597" s="18" t="s">
        <v>35</v>
      </c>
      <c r="E597" s="19" t="s">
        <v>1184</v>
      </c>
      <c r="F597" s="18" t="s">
        <v>37</v>
      </c>
      <c r="G597" s="20">
        <v>44315</v>
      </c>
      <c r="H597" s="18" t="s">
        <v>1185</v>
      </c>
      <c r="I597" s="21">
        <f t="shared" si="20"/>
        <v>1</v>
      </c>
      <c r="J597" s="182">
        <f>AVERAGE(I597:I599)</f>
        <v>1</v>
      </c>
      <c r="K597" s="183">
        <f>_xlfn.STDEV.S(I597:I599)</f>
        <v>0</v>
      </c>
      <c r="L597" s="183">
        <f>100*K597/J597</f>
        <v>0</v>
      </c>
      <c r="M597" s="18">
        <f t="shared" si="19"/>
        <v>1</v>
      </c>
      <c r="N597" s="18">
        <v>1</v>
      </c>
      <c r="O597" s="18">
        <v>0</v>
      </c>
      <c r="P597" s="18">
        <v>0</v>
      </c>
      <c r="Q597" s="18">
        <v>0</v>
      </c>
      <c r="R597" s="18">
        <v>0</v>
      </c>
      <c r="S597" s="18">
        <v>1</v>
      </c>
      <c r="T597" s="184">
        <f>AVERAGE(S597:S599)</f>
        <v>1</v>
      </c>
      <c r="U597" s="18" t="s">
        <v>39</v>
      </c>
      <c r="V597" s="18">
        <v>4</v>
      </c>
      <c r="W597" s="184">
        <f>AVERAGE(V597:V599)</f>
        <v>3.6666666666666665</v>
      </c>
    </row>
    <row r="598" spans="1:23" ht="21" x14ac:dyDescent="0.35">
      <c r="A598" s="17" t="s">
        <v>1182</v>
      </c>
      <c r="B598" s="17" t="s">
        <v>1183</v>
      </c>
      <c r="C598" s="18" t="s">
        <v>34</v>
      </c>
      <c r="D598" s="18" t="s">
        <v>35</v>
      </c>
      <c r="E598" s="19" t="s">
        <v>1184</v>
      </c>
      <c r="F598" s="18" t="s">
        <v>40</v>
      </c>
      <c r="G598" s="20">
        <v>43875</v>
      </c>
      <c r="H598" s="18" t="s">
        <v>1186</v>
      </c>
      <c r="I598" s="21">
        <f t="shared" si="20"/>
        <v>1</v>
      </c>
      <c r="J598" s="182"/>
      <c r="K598" s="183"/>
      <c r="L598" s="183"/>
      <c r="M598" s="18">
        <f t="shared" si="19"/>
        <v>1</v>
      </c>
      <c r="N598" s="18">
        <v>1</v>
      </c>
      <c r="O598" s="18">
        <v>0</v>
      </c>
      <c r="P598" s="18">
        <v>0</v>
      </c>
      <c r="Q598" s="18">
        <v>0</v>
      </c>
      <c r="R598" s="18">
        <v>0</v>
      </c>
      <c r="S598" s="18">
        <v>1</v>
      </c>
      <c r="T598" s="184"/>
      <c r="U598" s="18" t="s">
        <v>39</v>
      </c>
      <c r="V598" s="18">
        <v>4</v>
      </c>
      <c r="W598" s="184"/>
    </row>
    <row r="599" spans="1:23" ht="21" x14ac:dyDescent="0.35">
      <c r="A599" s="17" t="s">
        <v>1182</v>
      </c>
      <c r="B599" s="17" t="s">
        <v>1183</v>
      </c>
      <c r="C599" s="18" t="s">
        <v>34</v>
      </c>
      <c r="D599" s="18" t="s">
        <v>35</v>
      </c>
      <c r="E599" s="19" t="s">
        <v>1184</v>
      </c>
      <c r="F599" s="18" t="s">
        <v>48</v>
      </c>
      <c r="G599" s="20">
        <v>44928</v>
      </c>
      <c r="H599" s="18" t="s">
        <v>1187</v>
      </c>
      <c r="I599" s="21">
        <f t="shared" si="20"/>
        <v>1</v>
      </c>
      <c r="J599" s="182"/>
      <c r="K599" s="183"/>
      <c r="L599" s="183"/>
      <c r="M599" s="18">
        <f t="shared" si="19"/>
        <v>1</v>
      </c>
      <c r="N599" s="18">
        <v>1</v>
      </c>
      <c r="O599" s="18">
        <v>0</v>
      </c>
      <c r="P599" s="18">
        <v>0</v>
      </c>
      <c r="Q599" s="18">
        <v>0</v>
      </c>
      <c r="R599" s="18">
        <v>0</v>
      </c>
      <c r="S599" s="18">
        <v>1</v>
      </c>
      <c r="T599" s="184"/>
      <c r="U599" s="18" t="s">
        <v>76</v>
      </c>
      <c r="V599" s="18">
        <v>3</v>
      </c>
      <c r="W599" s="184"/>
    </row>
    <row r="600" spans="1:23" ht="21" x14ac:dyDescent="0.35">
      <c r="A600" s="17" t="s">
        <v>1188</v>
      </c>
      <c r="B600" s="17" t="s">
        <v>1189</v>
      </c>
      <c r="C600" s="18" t="s">
        <v>34</v>
      </c>
      <c r="D600" s="18" t="s">
        <v>35</v>
      </c>
      <c r="E600" s="19" t="s">
        <v>1190</v>
      </c>
      <c r="F600" s="18" t="s">
        <v>37</v>
      </c>
      <c r="G600" s="20">
        <v>44315</v>
      </c>
      <c r="H600" s="18" t="s">
        <v>1191</v>
      </c>
      <c r="I600" s="21">
        <f t="shared" si="20"/>
        <v>1</v>
      </c>
      <c r="J600" s="182">
        <f>AVERAGE(I600:I602)</f>
        <v>1</v>
      </c>
      <c r="K600" s="183">
        <f>_xlfn.STDEV.S(I600:I602)</f>
        <v>0</v>
      </c>
      <c r="L600" s="183">
        <f>100*K600/J600</f>
        <v>0</v>
      </c>
      <c r="M600" s="18">
        <f t="shared" si="19"/>
        <v>1</v>
      </c>
      <c r="N600" s="18">
        <v>1</v>
      </c>
      <c r="O600" s="18">
        <v>0</v>
      </c>
      <c r="P600" s="18">
        <v>0</v>
      </c>
      <c r="Q600" s="18">
        <v>0</v>
      </c>
      <c r="R600" s="18">
        <v>0</v>
      </c>
      <c r="S600" s="18">
        <v>1</v>
      </c>
      <c r="T600" s="184">
        <f>AVERAGE(S600:S602)</f>
        <v>1</v>
      </c>
      <c r="U600" s="18" t="s">
        <v>39</v>
      </c>
      <c r="V600" s="18">
        <v>4</v>
      </c>
      <c r="W600" s="184">
        <f>AVERAGE(V600:V602)</f>
        <v>3.6666666666666665</v>
      </c>
    </row>
    <row r="601" spans="1:23" ht="21" x14ac:dyDescent="0.35">
      <c r="A601" s="17" t="s">
        <v>1188</v>
      </c>
      <c r="B601" s="17" t="s">
        <v>1189</v>
      </c>
      <c r="C601" s="18" t="s">
        <v>34</v>
      </c>
      <c r="D601" s="18" t="s">
        <v>35</v>
      </c>
      <c r="E601" s="19" t="s">
        <v>1190</v>
      </c>
      <c r="F601" s="18" t="s">
        <v>40</v>
      </c>
      <c r="G601" s="20">
        <v>43875</v>
      </c>
      <c r="H601" s="18" t="s">
        <v>1192</v>
      </c>
      <c r="I601" s="21">
        <f t="shared" si="20"/>
        <v>1</v>
      </c>
      <c r="J601" s="182"/>
      <c r="K601" s="183"/>
      <c r="L601" s="183"/>
      <c r="M601" s="18">
        <f t="shared" si="19"/>
        <v>1</v>
      </c>
      <c r="N601" s="18">
        <v>1</v>
      </c>
      <c r="O601" s="18">
        <v>0</v>
      </c>
      <c r="P601" s="18">
        <v>0</v>
      </c>
      <c r="Q601" s="18">
        <v>0</v>
      </c>
      <c r="R601" s="18">
        <v>0</v>
      </c>
      <c r="S601" s="18">
        <v>1</v>
      </c>
      <c r="T601" s="184"/>
      <c r="U601" s="18" t="s">
        <v>39</v>
      </c>
      <c r="V601" s="18">
        <v>4</v>
      </c>
      <c r="W601" s="184"/>
    </row>
    <row r="602" spans="1:23" ht="21" x14ac:dyDescent="0.35">
      <c r="A602" s="17" t="s">
        <v>1188</v>
      </c>
      <c r="B602" s="17" t="s">
        <v>1189</v>
      </c>
      <c r="C602" s="18" t="s">
        <v>34</v>
      </c>
      <c r="D602" s="18" t="s">
        <v>35</v>
      </c>
      <c r="E602" s="19" t="s">
        <v>1190</v>
      </c>
      <c r="F602" s="18" t="s">
        <v>48</v>
      </c>
      <c r="G602" s="20">
        <v>44928</v>
      </c>
      <c r="H602" s="18" t="s">
        <v>1193</v>
      </c>
      <c r="I602" s="21">
        <f t="shared" si="20"/>
        <v>1</v>
      </c>
      <c r="J602" s="182"/>
      <c r="K602" s="183"/>
      <c r="L602" s="183"/>
      <c r="M602" s="18">
        <f t="shared" si="19"/>
        <v>1</v>
      </c>
      <c r="N602" s="18">
        <v>1</v>
      </c>
      <c r="O602" s="18">
        <v>0</v>
      </c>
      <c r="P602" s="18">
        <v>0</v>
      </c>
      <c r="Q602" s="18">
        <v>0</v>
      </c>
      <c r="R602" s="18">
        <v>0</v>
      </c>
      <c r="S602" s="18">
        <v>1</v>
      </c>
      <c r="T602" s="184"/>
      <c r="U602" s="18" t="s">
        <v>76</v>
      </c>
      <c r="V602" s="18">
        <v>3</v>
      </c>
      <c r="W602" s="184"/>
    </row>
    <row r="603" spans="1:23" ht="21" x14ac:dyDescent="0.35">
      <c r="A603" s="17" t="s">
        <v>1194</v>
      </c>
      <c r="B603" s="17" t="s">
        <v>1195</v>
      </c>
      <c r="C603" s="18" t="s">
        <v>34</v>
      </c>
      <c r="D603" s="18" t="s">
        <v>35</v>
      </c>
      <c r="E603" s="19" t="s">
        <v>1196</v>
      </c>
      <c r="F603" s="18" t="s">
        <v>37</v>
      </c>
      <c r="G603" s="20">
        <v>44880</v>
      </c>
      <c r="H603" s="18" t="s">
        <v>1197</v>
      </c>
      <c r="I603" s="21">
        <f t="shared" si="20"/>
        <v>1.75</v>
      </c>
      <c r="J603" s="182">
        <f>AVERAGE(I603:I605)</f>
        <v>2.9166666666666665</v>
      </c>
      <c r="K603" s="183">
        <f>_xlfn.STDEV.S(I603:I605)</f>
        <v>1.0408329997330668</v>
      </c>
      <c r="L603" s="183">
        <f>100*K603/J603</f>
        <v>35.685702847990861</v>
      </c>
      <c r="M603" s="18">
        <f t="shared" si="19"/>
        <v>2</v>
      </c>
      <c r="N603" s="18">
        <v>1</v>
      </c>
      <c r="O603" s="18">
        <v>1</v>
      </c>
      <c r="P603" s="18">
        <v>0</v>
      </c>
      <c r="Q603" s="18">
        <v>0</v>
      </c>
      <c r="R603" s="18">
        <v>0</v>
      </c>
      <c r="S603" s="18">
        <v>2</v>
      </c>
      <c r="T603" s="184">
        <f>AVERAGE(S603:S605)</f>
        <v>2.6666666666666665</v>
      </c>
      <c r="U603" s="18" t="s">
        <v>39</v>
      </c>
      <c r="V603" s="18">
        <v>14</v>
      </c>
      <c r="W603" s="184">
        <f>AVERAGE(V603:V605)</f>
        <v>18</v>
      </c>
    </row>
    <row r="604" spans="1:23" ht="21" x14ac:dyDescent="0.35">
      <c r="A604" s="17" t="s">
        <v>1194</v>
      </c>
      <c r="B604" s="17" t="s">
        <v>1195</v>
      </c>
      <c r="C604" s="18" t="s">
        <v>34</v>
      </c>
      <c r="D604" s="18" t="s">
        <v>35</v>
      </c>
      <c r="E604" s="19" t="s">
        <v>1196</v>
      </c>
      <c r="F604" s="18" t="s">
        <v>40</v>
      </c>
      <c r="G604" s="20">
        <v>44264</v>
      </c>
      <c r="H604" s="18" t="s">
        <v>1198</v>
      </c>
      <c r="I604" s="21">
        <f t="shared" si="20"/>
        <v>3.25</v>
      </c>
      <c r="J604" s="182"/>
      <c r="K604" s="183"/>
      <c r="L604" s="183"/>
      <c r="M604" s="18">
        <f t="shared" si="19"/>
        <v>4</v>
      </c>
      <c r="N604" s="18">
        <v>1</v>
      </c>
      <c r="O604" s="18">
        <v>3</v>
      </c>
      <c r="P604" s="18">
        <v>0</v>
      </c>
      <c r="Q604" s="18">
        <v>0</v>
      </c>
      <c r="R604" s="18">
        <v>0</v>
      </c>
      <c r="S604" s="18">
        <v>3</v>
      </c>
      <c r="T604" s="184"/>
      <c r="U604" s="18" t="s">
        <v>39</v>
      </c>
      <c r="V604" s="18">
        <v>19</v>
      </c>
      <c r="W604" s="184"/>
    </row>
    <row r="605" spans="1:23" ht="21" x14ac:dyDescent="0.35">
      <c r="A605" s="17" t="s">
        <v>1194</v>
      </c>
      <c r="B605" s="17" t="s">
        <v>1195</v>
      </c>
      <c r="C605" s="18" t="s">
        <v>34</v>
      </c>
      <c r="D605" s="18" t="s">
        <v>35</v>
      </c>
      <c r="E605" s="19" t="s">
        <v>1196</v>
      </c>
      <c r="F605" s="18" t="s">
        <v>48</v>
      </c>
      <c r="G605" s="20">
        <v>44928</v>
      </c>
      <c r="H605" s="18" t="s">
        <v>1199</v>
      </c>
      <c r="I605" s="21">
        <f t="shared" si="20"/>
        <v>3.75</v>
      </c>
      <c r="J605" s="182"/>
      <c r="K605" s="183"/>
      <c r="L605" s="183"/>
      <c r="M605" s="18">
        <f t="shared" si="19"/>
        <v>5</v>
      </c>
      <c r="N605" s="18">
        <v>1</v>
      </c>
      <c r="O605" s="18">
        <v>3</v>
      </c>
      <c r="P605" s="18">
        <v>1</v>
      </c>
      <c r="Q605" s="18">
        <v>0</v>
      </c>
      <c r="R605" s="18">
        <v>0</v>
      </c>
      <c r="S605" s="18">
        <v>3</v>
      </c>
      <c r="T605" s="184"/>
      <c r="U605" s="18" t="s">
        <v>39</v>
      </c>
      <c r="V605" s="18">
        <v>21</v>
      </c>
      <c r="W605" s="184"/>
    </row>
    <row r="606" spans="1:23" ht="21" x14ac:dyDescent="0.35">
      <c r="A606" s="17" t="s">
        <v>1200</v>
      </c>
      <c r="B606" s="17" t="s">
        <v>1201</v>
      </c>
      <c r="C606" s="18" t="s">
        <v>34</v>
      </c>
      <c r="D606" s="18" t="s">
        <v>35</v>
      </c>
      <c r="E606" s="19" t="s">
        <v>1202</v>
      </c>
      <c r="F606" s="18" t="s">
        <v>37</v>
      </c>
      <c r="G606" s="20">
        <v>44462</v>
      </c>
      <c r="H606" s="18" t="s">
        <v>1203</v>
      </c>
      <c r="I606" s="21">
        <f t="shared" si="20"/>
        <v>3.75</v>
      </c>
      <c r="J606" s="182">
        <f>AVERAGE(I606:I608)</f>
        <v>2.75</v>
      </c>
      <c r="K606" s="183">
        <f>_xlfn.STDEV.S(I606:I608)</f>
        <v>1</v>
      </c>
      <c r="L606" s="183">
        <f>100*K606/J606</f>
        <v>36.363636363636367</v>
      </c>
      <c r="M606" s="18">
        <f t="shared" si="19"/>
        <v>4</v>
      </c>
      <c r="N606" s="18">
        <v>3</v>
      </c>
      <c r="O606" s="18">
        <v>1</v>
      </c>
      <c r="P606" s="18">
        <v>0</v>
      </c>
      <c r="Q606" s="18">
        <v>0</v>
      </c>
      <c r="R606" s="18">
        <v>0</v>
      </c>
      <c r="S606" s="18">
        <v>3</v>
      </c>
      <c r="T606" s="184">
        <f>AVERAGE(S606:S608)</f>
        <v>2.6666666666666665</v>
      </c>
      <c r="U606" s="18" t="s">
        <v>39</v>
      </c>
      <c r="V606" s="18">
        <v>16</v>
      </c>
      <c r="W606" s="184">
        <f>AVERAGE(V606:V608)</f>
        <v>15</v>
      </c>
    </row>
    <row r="607" spans="1:23" ht="21" x14ac:dyDescent="0.35">
      <c r="A607" s="17" t="s">
        <v>1200</v>
      </c>
      <c r="B607" s="17" t="s">
        <v>1201</v>
      </c>
      <c r="C607" s="18" t="s">
        <v>34</v>
      </c>
      <c r="D607" s="18" t="s">
        <v>35</v>
      </c>
      <c r="E607" s="19" t="s">
        <v>1202</v>
      </c>
      <c r="F607" s="18" t="s">
        <v>40</v>
      </c>
      <c r="G607" s="20">
        <v>43875</v>
      </c>
      <c r="H607" s="18" t="s">
        <v>1204</v>
      </c>
      <c r="I607" s="21">
        <f t="shared" si="20"/>
        <v>1.75</v>
      </c>
      <c r="J607" s="182"/>
      <c r="K607" s="183"/>
      <c r="L607" s="183"/>
      <c r="M607" s="18">
        <f t="shared" si="19"/>
        <v>2</v>
      </c>
      <c r="N607" s="18">
        <v>1</v>
      </c>
      <c r="O607" s="18">
        <v>1</v>
      </c>
      <c r="P607" s="18">
        <v>0</v>
      </c>
      <c r="Q607" s="18">
        <v>0</v>
      </c>
      <c r="R607" s="18">
        <v>0</v>
      </c>
      <c r="S607" s="18">
        <v>2</v>
      </c>
      <c r="T607" s="184"/>
      <c r="U607" s="18" t="s">
        <v>39</v>
      </c>
      <c r="V607" s="18">
        <v>14</v>
      </c>
      <c r="W607" s="184"/>
    </row>
    <row r="608" spans="1:23" ht="21" x14ac:dyDescent="0.35">
      <c r="A608" s="17" t="s">
        <v>1200</v>
      </c>
      <c r="B608" s="17" t="s">
        <v>1201</v>
      </c>
      <c r="C608" s="18" t="s">
        <v>34</v>
      </c>
      <c r="D608" s="18" t="s">
        <v>35</v>
      </c>
      <c r="E608" s="19" t="s">
        <v>1202</v>
      </c>
      <c r="F608" s="18" t="s">
        <v>48</v>
      </c>
      <c r="G608" s="20">
        <v>44928</v>
      </c>
      <c r="H608" s="18" t="s">
        <v>1205</v>
      </c>
      <c r="I608" s="21">
        <f t="shared" si="20"/>
        <v>2.75</v>
      </c>
      <c r="J608" s="182"/>
      <c r="K608" s="183"/>
      <c r="L608" s="183"/>
      <c r="M608" s="18">
        <f t="shared" si="19"/>
        <v>3</v>
      </c>
      <c r="N608" s="18">
        <v>2</v>
      </c>
      <c r="O608" s="18">
        <v>1</v>
      </c>
      <c r="P608" s="18">
        <v>0</v>
      </c>
      <c r="Q608" s="18">
        <v>0</v>
      </c>
      <c r="R608" s="18">
        <v>0</v>
      </c>
      <c r="S608" s="18">
        <v>3</v>
      </c>
      <c r="T608" s="184"/>
      <c r="U608" s="18" t="s">
        <v>39</v>
      </c>
      <c r="V608" s="18">
        <v>15</v>
      </c>
      <c r="W608" s="184"/>
    </row>
    <row r="609" spans="1:23" ht="21" x14ac:dyDescent="0.35">
      <c r="A609" s="17" t="s">
        <v>1206</v>
      </c>
      <c r="B609" s="17" t="s">
        <v>1207</v>
      </c>
      <c r="C609" s="18" t="s">
        <v>34</v>
      </c>
      <c r="D609" s="18" t="s">
        <v>35</v>
      </c>
      <c r="E609" s="19" t="s">
        <v>1208</v>
      </c>
      <c r="F609" s="18" t="s">
        <v>37</v>
      </c>
      <c r="G609" s="20">
        <v>44252</v>
      </c>
      <c r="H609" s="18" t="s">
        <v>1209</v>
      </c>
      <c r="I609" s="21">
        <f t="shared" si="20"/>
        <v>1</v>
      </c>
      <c r="J609" s="182">
        <f>AVERAGE(I609:I611)</f>
        <v>0.75</v>
      </c>
      <c r="K609" s="183">
        <f>_xlfn.STDEV.S(I609:I611)</f>
        <v>0.4330127018922193</v>
      </c>
      <c r="L609" s="183">
        <f>100*K609/J609</f>
        <v>57.735026918962575</v>
      </c>
      <c r="M609" s="18">
        <f t="shared" si="19"/>
        <v>2</v>
      </c>
      <c r="N609" s="18">
        <v>0</v>
      </c>
      <c r="O609" s="18">
        <v>1</v>
      </c>
      <c r="P609" s="18">
        <v>0</v>
      </c>
      <c r="Q609" s="18">
        <v>1</v>
      </c>
      <c r="R609" s="18">
        <v>0</v>
      </c>
      <c r="S609" s="18">
        <v>1</v>
      </c>
      <c r="T609" s="184">
        <f>AVERAGE(S609:S611)</f>
        <v>0.66666666666666663</v>
      </c>
      <c r="U609" s="18" t="s">
        <v>76</v>
      </c>
      <c r="V609" s="18">
        <v>8</v>
      </c>
      <c r="W609" s="184">
        <f>AVERAGE(V609:V611)</f>
        <v>7</v>
      </c>
    </row>
    <row r="610" spans="1:23" ht="21" x14ac:dyDescent="0.35">
      <c r="A610" s="17" t="s">
        <v>1206</v>
      </c>
      <c r="B610" s="17" t="s">
        <v>1207</v>
      </c>
      <c r="C610" s="18" t="s">
        <v>34</v>
      </c>
      <c r="D610" s="18" t="s">
        <v>35</v>
      </c>
      <c r="E610" s="19" t="s">
        <v>1208</v>
      </c>
      <c r="F610" s="18" t="s">
        <v>40</v>
      </c>
      <c r="G610" s="20">
        <v>44400</v>
      </c>
      <c r="H610" s="18" t="s">
        <v>1210</v>
      </c>
      <c r="I610" s="21">
        <f t="shared" si="20"/>
        <v>1</v>
      </c>
      <c r="J610" s="182"/>
      <c r="K610" s="183"/>
      <c r="L610" s="183"/>
      <c r="M610" s="18">
        <f t="shared" si="19"/>
        <v>2</v>
      </c>
      <c r="N610" s="18">
        <v>0</v>
      </c>
      <c r="O610" s="18">
        <v>1</v>
      </c>
      <c r="P610" s="18">
        <v>0</v>
      </c>
      <c r="Q610" s="18">
        <v>1</v>
      </c>
      <c r="R610" s="18">
        <v>0</v>
      </c>
      <c r="S610" s="18">
        <v>1</v>
      </c>
      <c r="T610" s="184"/>
      <c r="U610" s="18" t="s">
        <v>76</v>
      </c>
      <c r="V610" s="18">
        <v>8</v>
      </c>
      <c r="W610" s="184"/>
    </row>
    <row r="611" spans="1:23" ht="21" x14ac:dyDescent="0.35">
      <c r="A611" s="17" t="s">
        <v>1206</v>
      </c>
      <c r="B611" s="17" t="s">
        <v>1207</v>
      </c>
      <c r="C611" s="18" t="s">
        <v>34</v>
      </c>
      <c r="D611" s="18" t="s">
        <v>35</v>
      </c>
      <c r="E611" s="19" t="s">
        <v>1208</v>
      </c>
      <c r="F611" s="18" t="s">
        <v>48</v>
      </c>
      <c r="G611" s="20">
        <v>44928</v>
      </c>
      <c r="H611" s="18" t="s">
        <v>1211</v>
      </c>
      <c r="I611" s="21">
        <f t="shared" si="20"/>
        <v>0.25</v>
      </c>
      <c r="J611" s="182"/>
      <c r="K611" s="183"/>
      <c r="L611" s="183"/>
      <c r="M611" s="18">
        <f t="shared" si="19"/>
        <v>1</v>
      </c>
      <c r="N611" s="18">
        <v>0</v>
      </c>
      <c r="O611" s="18">
        <v>0</v>
      </c>
      <c r="P611" s="18">
        <v>0</v>
      </c>
      <c r="Q611" s="18">
        <v>1</v>
      </c>
      <c r="R611" s="18">
        <v>0</v>
      </c>
      <c r="S611" s="18">
        <v>0</v>
      </c>
      <c r="T611" s="184"/>
      <c r="U611" s="18" t="s">
        <v>56</v>
      </c>
      <c r="V611" s="18">
        <v>5</v>
      </c>
      <c r="W611" s="184"/>
    </row>
    <row r="612" spans="1:23" ht="21" x14ac:dyDescent="0.35">
      <c r="A612" s="17" t="s">
        <v>1212</v>
      </c>
      <c r="B612" s="17" t="s">
        <v>1213</v>
      </c>
      <c r="C612" s="18" t="s">
        <v>34</v>
      </c>
      <c r="D612" s="18" t="s">
        <v>35</v>
      </c>
      <c r="E612" s="19" t="s">
        <v>399</v>
      </c>
      <c r="F612" s="18" t="s">
        <v>37</v>
      </c>
      <c r="G612" s="20">
        <v>44903</v>
      </c>
      <c r="H612" s="18" t="s">
        <v>1214</v>
      </c>
      <c r="I612" s="21">
        <f t="shared" si="20"/>
        <v>3</v>
      </c>
      <c r="J612" s="182">
        <f>AVERAGE(I612:I614)</f>
        <v>2.6666666666666665</v>
      </c>
      <c r="K612" s="183">
        <f>_xlfn.STDEV.S(I612:I614)</f>
        <v>0.28867513459481292</v>
      </c>
      <c r="L612" s="183">
        <f>100*K612/J612</f>
        <v>10.825317547305485</v>
      </c>
      <c r="M612" s="18">
        <f t="shared" si="19"/>
        <v>5</v>
      </c>
      <c r="N612" s="18">
        <v>0</v>
      </c>
      <c r="O612" s="18">
        <v>3</v>
      </c>
      <c r="P612" s="18">
        <v>1</v>
      </c>
      <c r="Q612" s="18">
        <v>1</v>
      </c>
      <c r="R612" s="18">
        <v>0</v>
      </c>
      <c r="S612" s="18">
        <v>2</v>
      </c>
      <c r="T612" s="184">
        <f>AVERAGE(S612:S614)</f>
        <v>2</v>
      </c>
      <c r="U612" s="18" t="s">
        <v>39</v>
      </c>
      <c r="V612" s="18">
        <v>19</v>
      </c>
      <c r="W612" s="184">
        <f>AVERAGE(V612:V614)</f>
        <v>18.666666666666668</v>
      </c>
    </row>
    <row r="613" spans="1:23" ht="21" x14ac:dyDescent="0.35">
      <c r="A613" s="17" t="s">
        <v>1212</v>
      </c>
      <c r="B613" s="17" t="s">
        <v>1213</v>
      </c>
      <c r="C613" s="18" t="s">
        <v>34</v>
      </c>
      <c r="D613" s="18" t="s">
        <v>35</v>
      </c>
      <c r="E613" s="19" t="s">
        <v>399</v>
      </c>
      <c r="F613" s="18" t="s">
        <v>40</v>
      </c>
      <c r="G613" s="20">
        <v>44672</v>
      </c>
      <c r="H613" s="18" t="s">
        <v>1215</v>
      </c>
      <c r="I613" s="21">
        <f t="shared" si="20"/>
        <v>2.5</v>
      </c>
      <c r="J613" s="182"/>
      <c r="K613" s="183"/>
      <c r="L613" s="183"/>
      <c r="M613" s="18">
        <f t="shared" si="19"/>
        <v>4</v>
      </c>
      <c r="N613" s="18">
        <v>0</v>
      </c>
      <c r="O613" s="18">
        <v>3</v>
      </c>
      <c r="P613" s="18">
        <v>0</v>
      </c>
      <c r="Q613" s="18">
        <v>1</v>
      </c>
      <c r="R613" s="18">
        <v>0</v>
      </c>
      <c r="S613" s="18">
        <v>2</v>
      </c>
      <c r="T613" s="184"/>
      <c r="U613" s="18" t="s">
        <v>39</v>
      </c>
      <c r="V613" s="18">
        <v>19</v>
      </c>
      <c r="W613" s="184"/>
    </row>
    <row r="614" spans="1:23" ht="21" x14ac:dyDescent="0.35">
      <c r="A614" s="17" t="s">
        <v>1212</v>
      </c>
      <c r="B614" s="17" t="s">
        <v>1213</v>
      </c>
      <c r="C614" s="18" t="s">
        <v>34</v>
      </c>
      <c r="D614" s="18" t="s">
        <v>35</v>
      </c>
      <c r="E614" s="19" t="s">
        <v>399</v>
      </c>
      <c r="F614" s="18" t="s">
        <v>48</v>
      </c>
      <c r="G614" s="20">
        <v>44928</v>
      </c>
      <c r="H614" s="18" t="s">
        <v>1216</v>
      </c>
      <c r="I614" s="21">
        <f t="shared" si="20"/>
        <v>2.5</v>
      </c>
      <c r="J614" s="182"/>
      <c r="K614" s="183"/>
      <c r="L614" s="183"/>
      <c r="M614" s="18">
        <f t="shared" si="19"/>
        <v>4</v>
      </c>
      <c r="N614" s="18">
        <v>0</v>
      </c>
      <c r="O614" s="18">
        <v>3</v>
      </c>
      <c r="P614" s="18">
        <v>0</v>
      </c>
      <c r="Q614" s="18">
        <v>1</v>
      </c>
      <c r="R614" s="18">
        <v>0</v>
      </c>
      <c r="S614" s="18">
        <v>2</v>
      </c>
      <c r="T614" s="184"/>
      <c r="U614" s="18" t="s">
        <v>39</v>
      </c>
      <c r="V614" s="18">
        <v>18</v>
      </c>
      <c r="W614" s="184"/>
    </row>
    <row r="615" spans="1:23" ht="21" x14ac:dyDescent="0.35">
      <c r="A615" s="17" t="s">
        <v>1217</v>
      </c>
      <c r="B615" s="17" t="s">
        <v>1218</v>
      </c>
      <c r="C615" s="18" t="s">
        <v>34</v>
      </c>
      <c r="D615" s="18" t="s">
        <v>35</v>
      </c>
      <c r="E615" s="19" t="s">
        <v>1219</v>
      </c>
      <c r="F615" s="18" t="s">
        <v>37</v>
      </c>
      <c r="G615" s="20">
        <v>44770</v>
      </c>
      <c r="H615" s="18" t="s">
        <v>1220</v>
      </c>
      <c r="I615" s="21">
        <f t="shared" si="20"/>
        <v>1.5</v>
      </c>
      <c r="J615" s="182">
        <f>AVERAGE(I615:I617)</f>
        <v>0.58333333333333337</v>
      </c>
      <c r="K615" s="183">
        <f>_xlfn.STDEV.S(I615:I617)</f>
        <v>0.80363756341607961</v>
      </c>
      <c r="L615" s="183">
        <f>100*K615/J615</f>
        <v>137.76643944275651</v>
      </c>
      <c r="M615" s="18">
        <f t="shared" si="19"/>
        <v>2</v>
      </c>
      <c r="N615" s="18">
        <v>0</v>
      </c>
      <c r="O615" s="18">
        <v>2</v>
      </c>
      <c r="P615" s="18">
        <v>0</v>
      </c>
      <c r="Q615" s="18">
        <v>0</v>
      </c>
      <c r="R615" s="18">
        <v>0</v>
      </c>
      <c r="S615" s="18">
        <v>1</v>
      </c>
      <c r="T615" s="184">
        <f>AVERAGE(S615:S617)</f>
        <v>0.33333333333333331</v>
      </c>
      <c r="U615" s="18" t="s">
        <v>76</v>
      </c>
      <c r="V615" s="18">
        <v>7</v>
      </c>
      <c r="W615" s="184">
        <f>AVERAGE(V615:V617)</f>
        <v>4</v>
      </c>
    </row>
    <row r="616" spans="1:23" ht="21" x14ac:dyDescent="0.35">
      <c r="A616" s="17" t="s">
        <v>1217</v>
      </c>
      <c r="B616" s="17" t="s">
        <v>1218</v>
      </c>
      <c r="C616" s="18" t="s">
        <v>34</v>
      </c>
      <c r="D616" s="18" t="s">
        <v>35</v>
      </c>
      <c r="E616" s="19" t="s">
        <v>1219</v>
      </c>
      <c r="F616" s="18" t="s">
        <v>40</v>
      </c>
      <c r="G616" s="20">
        <v>43875</v>
      </c>
      <c r="H616" s="18" t="s">
        <v>1221</v>
      </c>
      <c r="I616" s="21">
        <f t="shared" si="20"/>
        <v>0</v>
      </c>
      <c r="J616" s="182"/>
      <c r="K616" s="183"/>
      <c r="L616" s="183"/>
      <c r="M616" s="18">
        <f t="shared" si="19"/>
        <v>0</v>
      </c>
      <c r="N616" s="18">
        <v>0</v>
      </c>
      <c r="O616" s="18">
        <v>0</v>
      </c>
      <c r="P616" s="18">
        <v>0</v>
      </c>
      <c r="Q616" s="18">
        <v>0</v>
      </c>
      <c r="R616" s="18">
        <v>0</v>
      </c>
      <c r="S616" s="18">
        <v>0</v>
      </c>
      <c r="T616" s="184"/>
      <c r="U616" s="18" t="s">
        <v>56</v>
      </c>
      <c r="V616" s="18">
        <v>0</v>
      </c>
      <c r="W616" s="184"/>
    </row>
    <row r="617" spans="1:23" ht="21" x14ac:dyDescent="0.35">
      <c r="A617" s="17" t="s">
        <v>1217</v>
      </c>
      <c r="B617" s="17" t="s">
        <v>1218</v>
      </c>
      <c r="C617" s="18" t="s">
        <v>34</v>
      </c>
      <c r="D617" s="18" t="s">
        <v>35</v>
      </c>
      <c r="E617" s="19" t="s">
        <v>1219</v>
      </c>
      <c r="F617" s="18" t="s">
        <v>48</v>
      </c>
      <c r="G617" s="20">
        <v>44928</v>
      </c>
      <c r="H617" s="18" t="s">
        <v>1222</v>
      </c>
      <c r="I617" s="21">
        <f t="shared" si="20"/>
        <v>0.25</v>
      </c>
      <c r="J617" s="182"/>
      <c r="K617" s="183"/>
      <c r="L617" s="183"/>
      <c r="M617" s="18">
        <f t="shared" si="19"/>
        <v>1</v>
      </c>
      <c r="N617" s="18">
        <v>0</v>
      </c>
      <c r="O617" s="18">
        <v>0</v>
      </c>
      <c r="P617" s="18">
        <v>0</v>
      </c>
      <c r="Q617" s="18">
        <v>1</v>
      </c>
      <c r="R617" s="18">
        <v>0</v>
      </c>
      <c r="S617" s="18">
        <v>0</v>
      </c>
      <c r="T617" s="184"/>
      <c r="U617" s="18" t="s">
        <v>56</v>
      </c>
      <c r="V617" s="18">
        <v>5</v>
      </c>
      <c r="W617" s="184"/>
    </row>
    <row r="618" spans="1:23" ht="21" x14ac:dyDescent="0.35">
      <c r="A618" s="17" t="s">
        <v>1223</v>
      </c>
      <c r="B618" s="17" t="s">
        <v>1224</v>
      </c>
      <c r="C618" s="18" t="s">
        <v>34</v>
      </c>
      <c r="D618" s="18" t="s">
        <v>35</v>
      </c>
      <c r="E618" s="19" t="s">
        <v>1225</v>
      </c>
      <c r="F618" s="18" t="s">
        <v>37</v>
      </c>
      <c r="G618" s="20">
        <v>44458</v>
      </c>
      <c r="H618" s="18" t="s">
        <v>1226</v>
      </c>
      <c r="I618" s="21">
        <f t="shared" si="20"/>
        <v>2</v>
      </c>
      <c r="J618" s="182">
        <f>AVERAGE(I618:I620)</f>
        <v>1.3333333333333333</v>
      </c>
      <c r="K618" s="183">
        <f>_xlfn.STDEV.S(I618:I620)</f>
        <v>0.76376261582597338</v>
      </c>
      <c r="L618" s="183">
        <f>100*K618/J618</f>
        <v>57.282196186948006</v>
      </c>
      <c r="M618" s="18">
        <f t="shared" si="19"/>
        <v>3</v>
      </c>
      <c r="N618" s="18">
        <v>1</v>
      </c>
      <c r="O618" s="18">
        <v>0</v>
      </c>
      <c r="P618" s="18">
        <v>2</v>
      </c>
      <c r="Q618" s="18">
        <v>0</v>
      </c>
      <c r="R618" s="18">
        <v>0</v>
      </c>
      <c r="S618" s="18">
        <v>2</v>
      </c>
      <c r="T618" s="184">
        <f>AVERAGE(S618:S620)</f>
        <v>1.6666666666666667</v>
      </c>
      <c r="U618" s="18" t="s">
        <v>76</v>
      </c>
      <c r="V618" s="18">
        <v>16</v>
      </c>
      <c r="W618" s="184">
        <f>AVERAGE(V618:V620)</f>
        <v>14</v>
      </c>
    </row>
    <row r="619" spans="1:23" ht="21" x14ac:dyDescent="0.35">
      <c r="A619" s="17" t="s">
        <v>1223</v>
      </c>
      <c r="B619" s="17" t="s">
        <v>1224</v>
      </c>
      <c r="C619" s="18" t="s">
        <v>34</v>
      </c>
      <c r="D619" s="18" t="s">
        <v>35</v>
      </c>
      <c r="E619" s="19" t="s">
        <v>1225</v>
      </c>
      <c r="F619" s="18" t="s">
        <v>40</v>
      </c>
      <c r="G619" s="20">
        <v>44000</v>
      </c>
      <c r="H619" s="18" t="s">
        <v>1227</v>
      </c>
      <c r="I619" s="21">
        <f t="shared" si="20"/>
        <v>1.5</v>
      </c>
      <c r="J619" s="182"/>
      <c r="K619" s="183"/>
      <c r="L619" s="183"/>
      <c r="M619" s="18">
        <f t="shared" si="19"/>
        <v>2</v>
      </c>
      <c r="N619" s="18">
        <v>1</v>
      </c>
      <c r="O619" s="18">
        <v>0</v>
      </c>
      <c r="P619" s="18">
        <v>1</v>
      </c>
      <c r="Q619" s="18">
        <v>0</v>
      </c>
      <c r="R619" s="18">
        <v>0</v>
      </c>
      <c r="S619" s="18">
        <v>2</v>
      </c>
      <c r="T619" s="184"/>
      <c r="U619" s="18" t="s">
        <v>76</v>
      </c>
      <c r="V619" s="18">
        <v>15</v>
      </c>
      <c r="W619" s="184"/>
    </row>
    <row r="620" spans="1:23" ht="21" x14ac:dyDescent="0.35">
      <c r="A620" s="17" t="s">
        <v>1223</v>
      </c>
      <c r="B620" s="17" t="s">
        <v>1224</v>
      </c>
      <c r="C620" s="18" t="s">
        <v>34</v>
      </c>
      <c r="D620" s="18" t="s">
        <v>35</v>
      </c>
      <c r="E620" s="19" t="s">
        <v>1225</v>
      </c>
      <c r="F620" s="18" t="s">
        <v>48</v>
      </c>
      <c r="G620" s="20">
        <v>44928</v>
      </c>
      <c r="H620" s="18" t="s">
        <v>1228</v>
      </c>
      <c r="I620" s="21">
        <f t="shared" si="20"/>
        <v>0.5</v>
      </c>
      <c r="J620" s="182"/>
      <c r="K620" s="183"/>
      <c r="L620" s="183"/>
      <c r="M620" s="18">
        <f t="shared" si="19"/>
        <v>1</v>
      </c>
      <c r="N620" s="18">
        <v>0</v>
      </c>
      <c r="O620" s="18">
        <v>0</v>
      </c>
      <c r="P620" s="18">
        <v>1</v>
      </c>
      <c r="Q620" s="18">
        <v>0</v>
      </c>
      <c r="R620" s="18">
        <v>0</v>
      </c>
      <c r="S620" s="18">
        <v>1</v>
      </c>
      <c r="T620" s="184"/>
      <c r="U620" s="18" t="s">
        <v>76</v>
      </c>
      <c r="V620" s="18">
        <v>11</v>
      </c>
      <c r="W620" s="184"/>
    </row>
    <row r="621" spans="1:23" ht="21" x14ac:dyDescent="0.35">
      <c r="A621" s="17" t="s">
        <v>1229</v>
      </c>
      <c r="B621" s="17" t="s">
        <v>1230</v>
      </c>
      <c r="C621" s="18" t="s">
        <v>34</v>
      </c>
      <c r="D621" s="18" t="s">
        <v>35</v>
      </c>
      <c r="E621" s="19" t="s">
        <v>1231</v>
      </c>
      <c r="F621" s="18" t="s">
        <v>37</v>
      </c>
      <c r="G621" s="20">
        <v>44630</v>
      </c>
      <c r="H621" s="18" t="s">
        <v>1232</v>
      </c>
      <c r="I621" s="21">
        <f t="shared" si="20"/>
        <v>0.75</v>
      </c>
      <c r="J621" s="182">
        <f>AVERAGE(I621:I623)</f>
        <v>0.25</v>
      </c>
      <c r="K621" s="183">
        <f>_xlfn.STDEV.S(I621:I623)</f>
        <v>0.4330127018922193</v>
      </c>
      <c r="L621" s="183">
        <f>100*K621/J621</f>
        <v>173.20508075688772</v>
      </c>
      <c r="M621" s="18">
        <f t="shared" si="19"/>
        <v>1</v>
      </c>
      <c r="N621" s="18">
        <v>0</v>
      </c>
      <c r="O621" s="18">
        <v>1</v>
      </c>
      <c r="P621" s="18">
        <v>0</v>
      </c>
      <c r="Q621" s="18">
        <v>0</v>
      </c>
      <c r="R621" s="18">
        <v>0</v>
      </c>
      <c r="S621" s="18">
        <v>0</v>
      </c>
      <c r="T621" s="184">
        <f>AVERAGE(S621:S623)</f>
        <v>0</v>
      </c>
      <c r="U621" s="18" t="s">
        <v>56</v>
      </c>
      <c r="V621" s="18">
        <v>2</v>
      </c>
      <c r="W621" s="184">
        <f>AVERAGE(V621:V623)</f>
        <v>0.66666666666666663</v>
      </c>
    </row>
    <row r="622" spans="1:23" ht="21" x14ac:dyDescent="0.35">
      <c r="A622" s="17" t="s">
        <v>1229</v>
      </c>
      <c r="B622" s="17" t="s">
        <v>1230</v>
      </c>
      <c r="C622" s="18" t="s">
        <v>34</v>
      </c>
      <c r="D622" s="18" t="s">
        <v>35</v>
      </c>
      <c r="E622" s="19" t="s">
        <v>1231</v>
      </c>
      <c r="F622" s="18" t="s">
        <v>40</v>
      </c>
      <c r="G622" s="20">
        <v>43875</v>
      </c>
      <c r="H622" s="18" t="s">
        <v>1233</v>
      </c>
      <c r="I622" s="21">
        <f t="shared" si="20"/>
        <v>0</v>
      </c>
      <c r="J622" s="182"/>
      <c r="K622" s="183"/>
      <c r="L622" s="183"/>
      <c r="M622" s="18">
        <f t="shared" si="19"/>
        <v>0</v>
      </c>
      <c r="N622" s="18">
        <v>0</v>
      </c>
      <c r="O622" s="18">
        <v>0</v>
      </c>
      <c r="P622" s="18">
        <v>0</v>
      </c>
      <c r="Q622" s="18">
        <v>0</v>
      </c>
      <c r="R622" s="18">
        <v>0</v>
      </c>
      <c r="S622" s="18">
        <v>0</v>
      </c>
      <c r="T622" s="184"/>
      <c r="U622" s="18" t="s">
        <v>56</v>
      </c>
      <c r="V622" s="18">
        <v>0</v>
      </c>
      <c r="W622" s="184"/>
    </row>
    <row r="623" spans="1:23" ht="21" x14ac:dyDescent="0.35">
      <c r="A623" s="17" t="s">
        <v>1229</v>
      </c>
      <c r="B623" s="17" t="s">
        <v>1230</v>
      </c>
      <c r="C623" s="18" t="s">
        <v>34</v>
      </c>
      <c r="D623" s="18" t="s">
        <v>35</v>
      </c>
      <c r="E623" s="19" t="s">
        <v>1231</v>
      </c>
      <c r="F623" s="18" t="s">
        <v>48</v>
      </c>
      <c r="G623" s="20">
        <v>44928</v>
      </c>
      <c r="H623" s="18" t="s">
        <v>1234</v>
      </c>
      <c r="I623" s="21">
        <f t="shared" si="20"/>
        <v>0</v>
      </c>
      <c r="J623" s="182"/>
      <c r="K623" s="183"/>
      <c r="L623" s="183"/>
      <c r="M623" s="18">
        <f t="shared" si="19"/>
        <v>0</v>
      </c>
      <c r="N623" s="18">
        <v>0</v>
      </c>
      <c r="O623" s="18">
        <v>0</v>
      </c>
      <c r="P623" s="18">
        <v>0</v>
      </c>
      <c r="Q623" s="18">
        <v>0</v>
      </c>
      <c r="R623" s="18">
        <v>0</v>
      </c>
      <c r="S623" s="18">
        <v>0</v>
      </c>
      <c r="T623" s="184"/>
      <c r="U623" s="18" t="s">
        <v>56</v>
      </c>
      <c r="V623" s="18">
        <v>0</v>
      </c>
      <c r="W623" s="184"/>
    </row>
    <row r="624" spans="1:23" ht="21" x14ac:dyDescent="0.35">
      <c r="A624" s="17" t="s">
        <v>1235</v>
      </c>
      <c r="B624" s="17" t="s">
        <v>1236</v>
      </c>
      <c r="C624" s="18" t="s">
        <v>34</v>
      </c>
      <c r="D624" s="18" t="s">
        <v>35</v>
      </c>
      <c r="E624" s="19" t="s">
        <v>1237</v>
      </c>
      <c r="F624" s="18" t="s">
        <v>37</v>
      </c>
      <c r="G624" s="20">
        <v>44650</v>
      </c>
      <c r="H624" s="18" t="s">
        <v>1238</v>
      </c>
      <c r="I624" s="21">
        <f t="shared" si="20"/>
        <v>1.5</v>
      </c>
      <c r="J624" s="182">
        <f>AVERAGE(I624:I626)</f>
        <v>0.58333333333333337</v>
      </c>
      <c r="K624" s="183">
        <f>_xlfn.STDEV.S(I624:I626)</f>
        <v>0.80363756341607961</v>
      </c>
      <c r="L624" s="183">
        <f>100*K624/J624</f>
        <v>137.76643944275651</v>
      </c>
      <c r="M624" s="18">
        <f t="shared" si="19"/>
        <v>2</v>
      </c>
      <c r="N624" s="18">
        <v>0</v>
      </c>
      <c r="O624" s="18">
        <v>2</v>
      </c>
      <c r="P624" s="18">
        <v>0</v>
      </c>
      <c r="Q624" s="18">
        <v>0</v>
      </c>
      <c r="R624" s="18">
        <v>0</v>
      </c>
      <c r="S624" s="18">
        <v>1</v>
      </c>
      <c r="T624" s="184">
        <f>AVERAGE(S624:S626)</f>
        <v>0.33333333333333331</v>
      </c>
      <c r="U624" s="18" t="s">
        <v>76</v>
      </c>
      <c r="V624" s="18">
        <v>7</v>
      </c>
      <c r="W624" s="184">
        <f>AVERAGE(V624:V626)</f>
        <v>4</v>
      </c>
    </row>
    <row r="625" spans="1:23" ht="21" x14ac:dyDescent="0.35">
      <c r="A625" s="17" t="s">
        <v>1235</v>
      </c>
      <c r="B625" s="17" t="s">
        <v>1236</v>
      </c>
      <c r="C625" s="18" t="s">
        <v>34</v>
      </c>
      <c r="D625" s="18" t="s">
        <v>35</v>
      </c>
      <c r="E625" s="19" t="s">
        <v>1237</v>
      </c>
      <c r="F625" s="18" t="s">
        <v>40</v>
      </c>
      <c r="G625" s="20">
        <v>43875</v>
      </c>
      <c r="H625" s="18" t="s">
        <v>1239</v>
      </c>
      <c r="I625" s="21">
        <f t="shared" si="20"/>
        <v>0.25</v>
      </c>
      <c r="J625" s="182"/>
      <c r="K625" s="183"/>
      <c r="L625" s="183"/>
      <c r="M625" s="18">
        <f t="shared" si="19"/>
        <v>1</v>
      </c>
      <c r="N625" s="18">
        <v>0</v>
      </c>
      <c r="O625" s="18">
        <v>0</v>
      </c>
      <c r="P625" s="18">
        <v>0</v>
      </c>
      <c r="Q625" s="18">
        <v>1</v>
      </c>
      <c r="R625" s="18">
        <v>0</v>
      </c>
      <c r="S625" s="18">
        <v>0</v>
      </c>
      <c r="T625" s="184"/>
      <c r="U625" s="18" t="s">
        <v>76</v>
      </c>
      <c r="V625" s="18">
        <v>5</v>
      </c>
      <c r="W625" s="184"/>
    </row>
    <row r="626" spans="1:23" ht="21" x14ac:dyDescent="0.35">
      <c r="A626" s="17" t="s">
        <v>1235</v>
      </c>
      <c r="B626" s="17" t="s">
        <v>1236</v>
      </c>
      <c r="C626" s="18" t="s">
        <v>34</v>
      </c>
      <c r="D626" s="18" t="s">
        <v>35</v>
      </c>
      <c r="E626" s="19" t="s">
        <v>1237</v>
      </c>
      <c r="F626" s="18" t="s">
        <v>48</v>
      </c>
      <c r="G626" s="20">
        <v>44928</v>
      </c>
      <c r="H626" s="18" t="s">
        <v>1240</v>
      </c>
      <c r="I626" s="21">
        <f t="shared" si="20"/>
        <v>0</v>
      </c>
      <c r="J626" s="182"/>
      <c r="K626" s="183"/>
      <c r="L626" s="183"/>
      <c r="M626" s="18">
        <f t="shared" si="19"/>
        <v>0</v>
      </c>
      <c r="N626" s="18">
        <v>0</v>
      </c>
      <c r="O626" s="18">
        <v>0</v>
      </c>
      <c r="P626" s="18">
        <v>0</v>
      </c>
      <c r="Q626" s="18">
        <v>0</v>
      </c>
      <c r="R626" s="18">
        <v>0</v>
      </c>
      <c r="S626" s="18">
        <v>0</v>
      </c>
      <c r="T626" s="184"/>
      <c r="U626" s="18" t="s">
        <v>56</v>
      </c>
      <c r="V626" s="18">
        <v>0</v>
      </c>
      <c r="W626" s="184"/>
    </row>
    <row r="627" spans="1:23" ht="21" x14ac:dyDescent="0.35">
      <c r="A627" s="17" t="s">
        <v>1241</v>
      </c>
      <c r="B627" s="17" t="s">
        <v>1242</v>
      </c>
      <c r="C627" s="18" t="s">
        <v>34</v>
      </c>
      <c r="D627" s="18" t="s">
        <v>35</v>
      </c>
      <c r="E627" s="19" t="s">
        <v>617</v>
      </c>
      <c r="F627" s="18" t="s">
        <v>37</v>
      </c>
      <c r="G627" s="20">
        <v>44810</v>
      </c>
      <c r="H627" s="18" t="s">
        <v>1243</v>
      </c>
      <c r="I627" s="21">
        <f t="shared" si="20"/>
        <v>0.25</v>
      </c>
      <c r="J627" s="182">
        <f>AVERAGE(I627:I629)</f>
        <v>0.91666666666666663</v>
      </c>
      <c r="K627" s="183">
        <f>_xlfn.STDEV.S(I627:I629)</f>
        <v>1.1547005383792515</v>
      </c>
      <c r="L627" s="183">
        <f>100*K627/J627</f>
        <v>125.96733145955471</v>
      </c>
      <c r="M627" s="18">
        <f t="shared" si="19"/>
        <v>1</v>
      </c>
      <c r="N627" s="18">
        <v>0</v>
      </c>
      <c r="O627" s="18">
        <v>0</v>
      </c>
      <c r="P627" s="18">
        <v>0</v>
      </c>
      <c r="Q627" s="18">
        <v>1</v>
      </c>
      <c r="R627" s="18">
        <v>0</v>
      </c>
      <c r="S627" s="18">
        <v>0</v>
      </c>
      <c r="T627" s="184">
        <f>AVERAGE(S627:S629)</f>
        <v>0.33333333333333331</v>
      </c>
      <c r="U627" s="18" t="s">
        <v>76</v>
      </c>
      <c r="V627" s="18">
        <v>5</v>
      </c>
      <c r="W627" s="184">
        <f>AVERAGE(V627:V629)</f>
        <v>8.3333333333333339</v>
      </c>
    </row>
    <row r="628" spans="1:23" ht="21" x14ac:dyDescent="0.35">
      <c r="A628" s="17" t="s">
        <v>1241</v>
      </c>
      <c r="B628" s="17" t="s">
        <v>1242</v>
      </c>
      <c r="C628" s="18" t="s">
        <v>34</v>
      </c>
      <c r="D628" s="18" t="s">
        <v>35</v>
      </c>
      <c r="E628" s="19" t="s">
        <v>617</v>
      </c>
      <c r="F628" s="18" t="s">
        <v>40</v>
      </c>
      <c r="G628" s="20">
        <v>44400</v>
      </c>
      <c r="H628" s="18" t="s">
        <v>1244</v>
      </c>
      <c r="I628" s="21">
        <f t="shared" si="20"/>
        <v>0.25</v>
      </c>
      <c r="J628" s="182"/>
      <c r="K628" s="183"/>
      <c r="L628" s="183"/>
      <c r="M628" s="18">
        <f t="shared" si="19"/>
        <v>1</v>
      </c>
      <c r="N628" s="18">
        <v>0</v>
      </c>
      <c r="O628" s="18">
        <v>0</v>
      </c>
      <c r="P628" s="18">
        <v>0</v>
      </c>
      <c r="Q628" s="18">
        <v>1</v>
      </c>
      <c r="R628" s="18">
        <v>0</v>
      </c>
      <c r="S628" s="18">
        <v>0</v>
      </c>
      <c r="T628" s="184"/>
      <c r="U628" s="18" t="s">
        <v>76</v>
      </c>
      <c r="V628" s="18">
        <v>5</v>
      </c>
      <c r="W628" s="184"/>
    </row>
    <row r="629" spans="1:23" ht="21" x14ac:dyDescent="0.35">
      <c r="A629" s="17" t="s">
        <v>1241</v>
      </c>
      <c r="B629" s="17" t="s">
        <v>1242</v>
      </c>
      <c r="C629" s="18" t="s">
        <v>34</v>
      </c>
      <c r="D629" s="18" t="s">
        <v>35</v>
      </c>
      <c r="E629" s="19" t="s">
        <v>617</v>
      </c>
      <c r="F629" s="18" t="s">
        <v>48</v>
      </c>
      <c r="G629" s="20">
        <v>44928</v>
      </c>
      <c r="H629" s="18" t="s">
        <v>1245</v>
      </c>
      <c r="I629" s="21">
        <f t="shared" si="20"/>
        <v>2.25</v>
      </c>
      <c r="J629" s="182"/>
      <c r="K629" s="183"/>
      <c r="L629" s="183"/>
      <c r="M629" s="18">
        <f t="shared" si="19"/>
        <v>4</v>
      </c>
      <c r="N629" s="18">
        <v>0</v>
      </c>
      <c r="O629" s="18">
        <v>2</v>
      </c>
      <c r="P629" s="18">
        <v>1</v>
      </c>
      <c r="Q629" s="18">
        <v>1</v>
      </c>
      <c r="R629" s="18">
        <v>0</v>
      </c>
      <c r="S629" s="18">
        <v>1</v>
      </c>
      <c r="T629" s="184"/>
      <c r="U629" s="18" t="s">
        <v>76</v>
      </c>
      <c r="V629" s="18">
        <v>15</v>
      </c>
      <c r="W629" s="184"/>
    </row>
    <row r="630" spans="1:23" ht="21" x14ac:dyDescent="0.35">
      <c r="A630" s="17" t="s">
        <v>1246</v>
      </c>
      <c r="B630" s="17" t="s">
        <v>1247</v>
      </c>
      <c r="C630" s="18" t="s">
        <v>34</v>
      </c>
      <c r="D630" s="18" t="s">
        <v>35</v>
      </c>
      <c r="E630" s="19" t="s">
        <v>1248</v>
      </c>
      <c r="F630" s="18" t="s">
        <v>37</v>
      </c>
      <c r="G630" s="20">
        <v>44880</v>
      </c>
      <c r="H630" s="18" t="s">
        <v>1249</v>
      </c>
      <c r="I630" s="21">
        <f t="shared" si="20"/>
        <v>1.75</v>
      </c>
      <c r="J630" s="182">
        <f>AVERAGE(I630:I632)</f>
        <v>2.0833333333333335</v>
      </c>
      <c r="K630" s="183">
        <f>_xlfn.STDEV.S(I630:I632)</f>
        <v>0.57735026918962551</v>
      </c>
      <c r="L630" s="183">
        <f>100*K630/J630</f>
        <v>27.712812921102024</v>
      </c>
      <c r="M630" s="18">
        <f t="shared" si="19"/>
        <v>3</v>
      </c>
      <c r="N630" s="18">
        <v>0</v>
      </c>
      <c r="O630" s="18">
        <v>1</v>
      </c>
      <c r="P630" s="18">
        <v>2</v>
      </c>
      <c r="Q630" s="18">
        <v>0</v>
      </c>
      <c r="R630" s="18">
        <v>0</v>
      </c>
      <c r="S630" s="18">
        <v>2</v>
      </c>
      <c r="T630" s="184">
        <f>AVERAGE(S630:S632)</f>
        <v>2</v>
      </c>
      <c r="U630" s="18" t="s">
        <v>76</v>
      </c>
      <c r="V630" s="18">
        <v>19</v>
      </c>
      <c r="W630" s="184">
        <f>AVERAGE(V630:V632)</f>
        <v>19</v>
      </c>
    </row>
    <row r="631" spans="1:23" ht="21" x14ac:dyDescent="0.35">
      <c r="A631" s="17" t="s">
        <v>1246</v>
      </c>
      <c r="B631" s="17" t="s">
        <v>1247</v>
      </c>
      <c r="C631" s="18" t="s">
        <v>34</v>
      </c>
      <c r="D631" s="18" t="s">
        <v>35</v>
      </c>
      <c r="E631" s="19" t="s">
        <v>1248</v>
      </c>
      <c r="F631" s="18" t="s">
        <v>40</v>
      </c>
      <c r="G631" s="20">
        <v>43875</v>
      </c>
      <c r="H631" s="28" t="s">
        <v>1250</v>
      </c>
      <c r="I631" s="21">
        <f t="shared" si="20"/>
        <v>2.75</v>
      </c>
      <c r="J631" s="182"/>
      <c r="K631" s="183"/>
      <c r="L631" s="183"/>
      <c r="M631" s="18">
        <f t="shared" si="19"/>
        <v>4</v>
      </c>
      <c r="N631" s="18">
        <v>1</v>
      </c>
      <c r="O631" s="18">
        <v>1</v>
      </c>
      <c r="P631" s="18">
        <v>2</v>
      </c>
      <c r="Q631" s="18">
        <v>0</v>
      </c>
      <c r="R631" s="18">
        <v>0</v>
      </c>
      <c r="S631" s="18">
        <v>2</v>
      </c>
      <c r="T631" s="184"/>
      <c r="U631" s="18" t="s">
        <v>76</v>
      </c>
      <c r="V631" s="18">
        <v>20</v>
      </c>
      <c r="W631" s="184"/>
    </row>
    <row r="632" spans="1:23" ht="21" x14ac:dyDescent="0.35">
      <c r="A632" s="17" t="s">
        <v>1246</v>
      </c>
      <c r="B632" s="17" t="s">
        <v>1247</v>
      </c>
      <c r="C632" s="18" t="s">
        <v>34</v>
      </c>
      <c r="D632" s="18" t="s">
        <v>35</v>
      </c>
      <c r="E632" s="19" t="s">
        <v>1248</v>
      </c>
      <c r="F632" s="18" t="s">
        <v>48</v>
      </c>
      <c r="G632" s="20">
        <v>44928</v>
      </c>
      <c r="H632" s="18" t="s">
        <v>1251</v>
      </c>
      <c r="I632" s="21">
        <f t="shared" si="20"/>
        <v>1.75</v>
      </c>
      <c r="J632" s="182"/>
      <c r="K632" s="183"/>
      <c r="L632" s="183"/>
      <c r="M632" s="18">
        <f t="shared" si="19"/>
        <v>3</v>
      </c>
      <c r="N632" s="18">
        <v>0</v>
      </c>
      <c r="O632" s="18">
        <v>1</v>
      </c>
      <c r="P632" s="18">
        <v>2</v>
      </c>
      <c r="Q632" s="18">
        <v>0</v>
      </c>
      <c r="R632" s="18">
        <v>0</v>
      </c>
      <c r="S632" s="18">
        <v>2</v>
      </c>
      <c r="T632" s="184"/>
      <c r="U632" s="18" t="s">
        <v>76</v>
      </c>
      <c r="V632" s="18">
        <v>18</v>
      </c>
      <c r="W632" s="184"/>
    </row>
    <row r="633" spans="1:23" ht="21" x14ac:dyDescent="0.35">
      <c r="A633" s="17" t="s">
        <v>1252</v>
      </c>
      <c r="B633" s="17" t="s">
        <v>1253</v>
      </c>
      <c r="C633" s="18" t="s">
        <v>34</v>
      </c>
      <c r="D633" s="18" t="s">
        <v>35</v>
      </c>
      <c r="E633" s="19" t="s">
        <v>1254</v>
      </c>
      <c r="F633" s="18" t="s">
        <v>37</v>
      </c>
      <c r="G633" s="20">
        <v>44666</v>
      </c>
      <c r="H633" s="18" t="s">
        <v>1255</v>
      </c>
      <c r="I633" s="21">
        <f t="shared" si="20"/>
        <v>0</v>
      </c>
      <c r="J633" s="182">
        <f>AVERAGE(I633:I635)</f>
        <v>0</v>
      </c>
      <c r="K633" s="183">
        <f>_xlfn.STDEV.S(I633:I635)</f>
        <v>0</v>
      </c>
      <c r="L633" s="183">
        <v>0</v>
      </c>
      <c r="M633" s="18">
        <f t="shared" si="19"/>
        <v>0</v>
      </c>
      <c r="N633" s="18">
        <v>0</v>
      </c>
      <c r="O633" s="18">
        <v>0</v>
      </c>
      <c r="P633" s="18">
        <v>0</v>
      </c>
      <c r="Q633" s="18">
        <v>0</v>
      </c>
      <c r="R633" s="18">
        <v>0</v>
      </c>
      <c r="S633" s="18">
        <v>0</v>
      </c>
      <c r="T633" s="184">
        <f>AVERAGE(S633:S635)</f>
        <v>0</v>
      </c>
      <c r="U633" s="18" t="s">
        <v>56</v>
      </c>
      <c r="V633" s="18">
        <v>0</v>
      </c>
      <c r="W633" s="184">
        <f>AVERAGE(V633:V635)</f>
        <v>0</v>
      </c>
    </row>
    <row r="634" spans="1:23" ht="21" x14ac:dyDescent="0.35">
      <c r="A634" s="17" t="s">
        <v>1252</v>
      </c>
      <c r="B634" s="17" t="s">
        <v>1253</v>
      </c>
      <c r="C634" s="18" t="s">
        <v>34</v>
      </c>
      <c r="D634" s="18" t="s">
        <v>35</v>
      </c>
      <c r="E634" s="19" t="s">
        <v>1254</v>
      </c>
      <c r="F634" s="18" t="s">
        <v>40</v>
      </c>
      <c r="G634" s="20">
        <v>43875</v>
      </c>
      <c r="H634" s="18" t="s">
        <v>1256</v>
      </c>
      <c r="I634" s="21">
        <f t="shared" si="20"/>
        <v>0</v>
      </c>
      <c r="J634" s="182"/>
      <c r="K634" s="183"/>
      <c r="L634" s="183"/>
      <c r="M634" s="18">
        <f t="shared" si="19"/>
        <v>0</v>
      </c>
      <c r="N634" s="18">
        <v>0</v>
      </c>
      <c r="O634" s="18">
        <v>0</v>
      </c>
      <c r="P634" s="18">
        <v>0</v>
      </c>
      <c r="Q634" s="18">
        <v>0</v>
      </c>
      <c r="R634" s="18">
        <v>0</v>
      </c>
      <c r="S634" s="18">
        <v>0</v>
      </c>
      <c r="T634" s="184"/>
      <c r="U634" s="18" t="s">
        <v>56</v>
      </c>
      <c r="V634" s="18">
        <v>0</v>
      </c>
      <c r="W634" s="184"/>
    </row>
    <row r="635" spans="1:23" ht="21" x14ac:dyDescent="0.35">
      <c r="A635" s="17" t="s">
        <v>1252</v>
      </c>
      <c r="B635" s="17" t="s">
        <v>1253</v>
      </c>
      <c r="C635" s="18" t="s">
        <v>34</v>
      </c>
      <c r="D635" s="18" t="s">
        <v>35</v>
      </c>
      <c r="E635" s="19" t="s">
        <v>1254</v>
      </c>
      <c r="F635" s="18" t="s">
        <v>48</v>
      </c>
      <c r="G635" s="20">
        <v>44928</v>
      </c>
      <c r="H635" s="18" t="s">
        <v>1257</v>
      </c>
      <c r="I635" s="21">
        <f t="shared" si="20"/>
        <v>0</v>
      </c>
      <c r="J635" s="182"/>
      <c r="K635" s="183"/>
      <c r="L635" s="183"/>
      <c r="M635" s="18">
        <f t="shared" si="19"/>
        <v>0</v>
      </c>
      <c r="N635" s="18">
        <v>0</v>
      </c>
      <c r="O635" s="18">
        <v>0</v>
      </c>
      <c r="P635" s="18">
        <v>0</v>
      </c>
      <c r="Q635" s="18">
        <v>0</v>
      </c>
      <c r="R635" s="18">
        <v>0</v>
      </c>
      <c r="S635" s="18">
        <v>0</v>
      </c>
      <c r="T635" s="184"/>
      <c r="U635" s="18" t="s">
        <v>56</v>
      </c>
      <c r="V635" s="18">
        <v>0</v>
      </c>
      <c r="W635" s="184"/>
    </row>
    <row r="636" spans="1:23" ht="21" x14ac:dyDescent="0.35">
      <c r="A636" s="17" t="s">
        <v>1258</v>
      </c>
      <c r="B636" s="17" t="s">
        <v>1259</v>
      </c>
      <c r="C636" s="18" t="s">
        <v>34</v>
      </c>
      <c r="D636" s="18" t="s">
        <v>35</v>
      </c>
      <c r="E636" s="19" t="s">
        <v>1260</v>
      </c>
      <c r="F636" s="18" t="s">
        <v>37</v>
      </c>
      <c r="G636" s="20">
        <v>44681</v>
      </c>
      <c r="H636" s="18" t="s">
        <v>1261</v>
      </c>
      <c r="I636" s="21">
        <f t="shared" si="20"/>
        <v>0</v>
      </c>
      <c r="J636" s="182">
        <f>AVERAGE(I636:I638)</f>
        <v>0</v>
      </c>
      <c r="K636" s="183">
        <f>_xlfn.STDEV.S(I636:I638)</f>
        <v>0</v>
      </c>
      <c r="L636" s="183">
        <v>0</v>
      </c>
      <c r="M636" s="18">
        <f t="shared" si="19"/>
        <v>0</v>
      </c>
      <c r="N636" s="18">
        <v>0</v>
      </c>
      <c r="O636" s="18">
        <v>0</v>
      </c>
      <c r="P636" s="18">
        <v>0</v>
      </c>
      <c r="Q636" s="18">
        <v>0</v>
      </c>
      <c r="R636" s="18">
        <v>0</v>
      </c>
      <c r="S636" s="18">
        <v>0</v>
      </c>
      <c r="T636" s="184">
        <f>AVERAGE(S636:S638)</f>
        <v>0</v>
      </c>
      <c r="U636" s="18" t="s">
        <v>56</v>
      </c>
      <c r="V636" s="18">
        <v>0</v>
      </c>
      <c r="W636" s="184">
        <f>AVERAGE(V636:V638)</f>
        <v>0</v>
      </c>
    </row>
    <row r="637" spans="1:23" ht="21" x14ac:dyDescent="0.35">
      <c r="A637" s="17" t="s">
        <v>1258</v>
      </c>
      <c r="B637" s="17" t="s">
        <v>1259</v>
      </c>
      <c r="C637" s="18" t="s">
        <v>34</v>
      </c>
      <c r="D637" s="18" t="s">
        <v>35</v>
      </c>
      <c r="E637" s="19" t="s">
        <v>1260</v>
      </c>
      <c r="F637" s="18" t="s">
        <v>40</v>
      </c>
      <c r="G637" s="20">
        <v>43875</v>
      </c>
      <c r="H637" s="18" t="s">
        <v>1262</v>
      </c>
      <c r="I637" s="21">
        <f t="shared" si="20"/>
        <v>0</v>
      </c>
      <c r="J637" s="182"/>
      <c r="K637" s="183"/>
      <c r="L637" s="183"/>
      <c r="M637" s="18">
        <f t="shared" si="19"/>
        <v>0</v>
      </c>
      <c r="N637" s="18">
        <v>0</v>
      </c>
      <c r="O637" s="18">
        <v>0</v>
      </c>
      <c r="P637" s="18">
        <v>0</v>
      </c>
      <c r="Q637" s="18">
        <v>0</v>
      </c>
      <c r="R637" s="18">
        <v>0</v>
      </c>
      <c r="S637" s="18">
        <v>0</v>
      </c>
      <c r="T637" s="184"/>
      <c r="U637" s="18" t="s">
        <v>56</v>
      </c>
      <c r="V637" s="18">
        <v>0</v>
      </c>
      <c r="W637" s="184"/>
    </row>
    <row r="638" spans="1:23" ht="21" x14ac:dyDescent="0.35">
      <c r="A638" s="17" t="s">
        <v>1258</v>
      </c>
      <c r="B638" s="17" t="s">
        <v>1259</v>
      </c>
      <c r="C638" s="18" t="s">
        <v>34</v>
      </c>
      <c r="D638" s="18" t="s">
        <v>35</v>
      </c>
      <c r="E638" s="19" t="s">
        <v>1260</v>
      </c>
      <c r="F638" s="18" t="s">
        <v>48</v>
      </c>
      <c r="G638" s="20">
        <v>44928</v>
      </c>
      <c r="H638" s="18" t="s">
        <v>1263</v>
      </c>
      <c r="I638" s="21">
        <f t="shared" si="20"/>
        <v>0</v>
      </c>
      <c r="J638" s="182"/>
      <c r="K638" s="183"/>
      <c r="L638" s="183"/>
      <c r="M638" s="18">
        <f t="shared" si="19"/>
        <v>0</v>
      </c>
      <c r="N638" s="18">
        <v>0</v>
      </c>
      <c r="O638" s="18">
        <v>0</v>
      </c>
      <c r="P638" s="18">
        <v>0</v>
      </c>
      <c r="Q638" s="18">
        <v>0</v>
      </c>
      <c r="R638" s="18">
        <v>0</v>
      </c>
      <c r="S638" s="18">
        <v>0</v>
      </c>
      <c r="T638" s="184"/>
      <c r="U638" s="18" t="s">
        <v>56</v>
      </c>
      <c r="V638" s="18">
        <v>0</v>
      </c>
      <c r="W638" s="184"/>
    </row>
    <row r="639" spans="1:23" ht="21" x14ac:dyDescent="0.35">
      <c r="A639" s="17" t="s">
        <v>1264</v>
      </c>
      <c r="B639" s="17" t="s">
        <v>1265</v>
      </c>
      <c r="C639" s="18" t="s">
        <v>34</v>
      </c>
      <c r="D639" s="18" t="s">
        <v>61</v>
      </c>
      <c r="E639" s="19" t="s">
        <v>126</v>
      </c>
      <c r="F639" s="18" t="s">
        <v>37</v>
      </c>
      <c r="G639" s="20">
        <v>44432</v>
      </c>
      <c r="H639" s="18" t="s">
        <v>1266</v>
      </c>
      <c r="I639" s="21">
        <f t="shared" si="20"/>
        <v>0</v>
      </c>
      <c r="J639" s="182">
        <f>AVERAGE(I639:I641)</f>
        <v>0</v>
      </c>
      <c r="K639" s="183">
        <f>_xlfn.STDEV.S(I639:I641)</f>
        <v>0</v>
      </c>
      <c r="L639" s="183">
        <v>0</v>
      </c>
      <c r="M639" s="18">
        <f t="shared" si="19"/>
        <v>0</v>
      </c>
      <c r="N639" s="18">
        <v>0</v>
      </c>
      <c r="O639" s="18">
        <v>0</v>
      </c>
      <c r="P639" s="18">
        <v>0</v>
      </c>
      <c r="Q639" s="18">
        <v>0</v>
      </c>
      <c r="R639" s="18">
        <v>0</v>
      </c>
      <c r="S639" s="18">
        <v>0</v>
      </c>
      <c r="T639" s="184">
        <f>AVERAGE(S639:S641)</f>
        <v>0</v>
      </c>
      <c r="U639" s="18" t="s">
        <v>56</v>
      </c>
      <c r="V639" s="18">
        <v>0</v>
      </c>
      <c r="W639" s="184">
        <f>AVERAGE(V639:V641)</f>
        <v>0</v>
      </c>
    </row>
    <row r="640" spans="1:23" ht="21" x14ac:dyDescent="0.35">
      <c r="A640" s="17" t="s">
        <v>1264</v>
      </c>
      <c r="B640" s="17" t="s">
        <v>1265</v>
      </c>
      <c r="C640" s="18" t="s">
        <v>34</v>
      </c>
      <c r="D640" s="18" t="s">
        <v>61</v>
      </c>
      <c r="E640" s="19" t="s">
        <v>126</v>
      </c>
      <c r="F640" s="18" t="s">
        <v>40</v>
      </c>
      <c r="G640" s="20">
        <v>43875</v>
      </c>
      <c r="H640" s="18" t="s">
        <v>1267</v>
      </c>
      <c r="I640" s="21">
        <f t="shared" si="20"/>
        <v>0</v>
      </c>
      <c r="J640" s="182"/>
      <c r="K640" s="183"/>
      <c r="L640" s="183"/>
      <c r="M640" s="18">
        <f t="shared" si="19"/>
        <v>0</v>
      </c>
      <c r="N640" s="18">
        <v>0</v>
      </c>
      <c r="O640" s="18">
        <v>0</v>
      </c>
      <c r="P640" s="18">
        <v>0</v>
      </c>
      <c r="Q640" s="18">
        <v>0</v>
      </c>
      <c r="R640" s="18">
        <v>0</v>
      </c>
      <c r="S640" s="18">
        <v>0</v>
      </c>
      <c r="T640" s="184"/>
      <c r="U640" s="18" t="s">
        <v>56</v>
      </c>
      <c r="V640" s="18">
        <v>0</v>
      </c>
      <c r="W640" s="184"/>
    </row>
    <row r="641" spans="1:23" ht="21" x14ac:dyDescent="0.35">
      <c r="A641" s="17" t="s">
        <v>1264</v>
      </c>
      <c r="B641" s="17" t="s">
        <v>1265</v>
      </c>
      <c r="C641" s="18" t="s">
        <v>34</v>
      </c>
      <c r="D641" s="18" t="s">
        <v>61</v>
      </c>
      <c r="E641" s="19" t="s">
        <v>126</v>
      </c>
      <c r="F641" s="18" t="s">
        <v>48</v>
      </c>
      <c r="G641" s="20">
        <v>44928</v>
      </c>
      <c r="H641" s="18" t="s">
        <v>1268</v>
      </c>
      <c r="I641" s="21">
        <f t="shared" si="20"/>
        <v>0</v>
      </c>
      <c r="J641" s="182"/>
      <c r="K641" s="183"/>
      <c r="L641" s="183"/>
      <c r="M641" s="18">
        <f t="shared" si="19"/>
        <v>0</v>
      </c>
      <c r="N641" s="18">
        <v>0</v>
      </c>
      <c r="O641" s="18">
        <v>0</v>
      </c>
      <c r="P641" s="18">
        <v>0</v>
      </c>
      <c r="Q641" s="18">
        <v>0</v>
      </c>
      <c r="R641" s="18">
        <v>0</v>
      </c>
      <c r="S641" s="18">
        <v>0</v>
      </c>
      <c r="T641" s="184"/>
      <c r="U641" s="18" t="s">
        <v>56</v>
      </c>
      <c r="V641" s="18">
        <v>0</v>
      </c>
      <c r="W641" s="184"/>
    </row>
    <row r="642" spans="1:23" ht="21" x14ac:dyDescent="0.35">
      <c r="A642" s="17" t="s">
        <v>1269</v>
      </c>
      <c r="B642" s="17" t="s">
        <v>1270</v>
      </c>
      <c r="C642" s="18" t="s">
        <v>34</v>
      </c>
      <c r="D642" s="18" t="s">
        <v>35</v>
      </c>
      <c r="E642" s="19" t="s">
        <v>1271</v>
      </c>
      <c r="F642" s="18" t="s">
        <v>37</v>
      </c>
      <c r="G642" s="20">
        <v>44679</v>
      </c>
      <c r="H642" s="18" t="s">
        <v>1272</v>
      </c>
      <c r="I642" s="21">
        <f t="shared" si="20"/>
        <v>0</v>
      </c>
      <c r="J642" s="182">
        <f>AVERAGE(I642:I644)</f>
        <v>0.5</v>
      </c>
      <c r="K642" s="183">
        <f>_xlfn.STDEV.S(I642:I644)</f>
        <v>0.8660254037844386</v>
      </c>
      <c r="L642" s="183">
        <f>100*K642/J642</f>
        <v>173.20508075688772</v>
      </c>
      <c r="M642" s="18">
        <f t="shared" ref="M642:M705" si="21">SUM(N642:Q642)</f>
        <v>0</v>
      </c>
      <c r="N642" s="18">
        <v>0</v>
      </c>
      <c r="O642" s="18">
        <v>0</v>
      </c>
      <c r="P642" s="18">
        <v>0</v>
      </c>
      <c r="Q642" s="18">
        <v>0</v>
      </c>
      <c r="R642" s="18">
        <v>0</v>
      </c>
      <c r="S642" s="18">
        <v>0</v>
      </c>
      <c r="T642" s="184">
        <f>AVERAGE(S642:S644)</f>
        <v>0.33333333333333331</v>
      </c>
      <c r="U642" s="18" t="s">
        <v>56</v>
      </c>
      <c r="V642" s="18">
        <v>0</v>
      </c>
      <c r="W642" s="184">
        <f>AVERAGE(V642:V644)</f>
        <v>2.3333333333333335</v>
      </c>
    </row>
    <row r="643" spans="1:23" ht="21" x14ac:dyDescent="0.35">
      <c r="A643" s="17" t="s">
        <v>1269</v>
      </c>
      <c r="B643" s="17" t="s">
        <v>1270</v>
      </c>
      <c r="C643" s="18" t="s">
        <v>34</v>
      </c>
      <c r="D643" s="18" t="s">
        <v>35</v>
      </c>
      <c r="E643" s="19" t="s">
        <v>1271</v>
      </c>
      <c r="F643" s="18" t="s">
        <v>40</v>
      </c>
      <c r="G643" s="20">
        <v>43879</v>
      </c>
      <c r="H643" s="18" t="s">
        <v>1273</v>
      </c>
      <c r="I643" s="21">
        <f t="shared" si="20"/>
        <v>0</v>
      </c>
      <c r="J643" s="182"/>
      <c r="K643" s="183"/>
      <c r="L643" s="183"/>
      <c r="M643" s="18">
        <f t="shared" si="21"/>
        <v>0</v>
      </c>
      <c r="N643" s="18">
        <v>0</v>
      </c>
      <c r="O643" s="18">
        <v>0</v>
      </c>
      <c r="P643" s="18">
        <v>0</v>
      </c>
      <c r="Q643" s="18">
        <v>0</v>
      </c>
      <c r="R643" s="18">
        <v>0</v>
      </c>
      <c r="S643" s="18">
        <v>0</v>
      </c>
      <c r="T643" s="184"/>
      <c r="U643" s="18" t="s">
        <v>56</v>
      </c>
      <c r="V643" s="18">
        <v>0</v>
      </c>
      <c r="W643" s="184"/>
    </row>
    <row r="644" spans="1:23" ht="21" x14ac:dyDescent="0.35">
      <c r="A644" s="17" t="s">
        <v>1269</v>
      </c>
      <c r="B644" s="17" t="s">
        <v>1270</v>
      </c>
      <c r="C644" s="18" t="s">
        <v>34</v>
      </c>
      <c r="D644" s="18" t="s">
        <v>35</v>
      </c>
      <c r="E644" s="19" t="s">
        <v>1271</v>
      </c>
      <c r="F644" s="18" t="s">
        <v>48</v>
      </c>
      <c r="G644" s="20">
        <v>44928</v>
      </c>
      <c r="H644" s="18" t="s">
        <v>1274</v>
      </c>
      <c r="I644" s="21">
        <f t="shared" si="20"/>
        <v>1.5</v>
      </c>
      <c r="J644" s="182"/>
      <c r="K644" s="183"/>
      <c r="L644" s="183"/>
      <c r="M644" s="18">
        <f t="shared" si="21"/>
        <v>2</v>
      </c>
      <c r="N644" s="18">
        <v>0</v>
      </c>
      <c r="O644" s="18">
        <v>2</v>
      </c>
      <c r="P644" s="18">
        <v>0</v>
      </c>
      <c r="Q644" s="18">
        <v>0</v>
      </c>
      <c r="R644" s="18">
        <v>0</v>
      </c>
      <c r="S644" s="18">
        <v>1</v>
      </c>
      <c r="T644" s="184"/>
      <c r="U644" s="18" t="s">
        <v>76</v>
      </c>
      <c r="V644" s="18">
        <v>7</v>
      </c>
      <c r="W644" s="184"/>
    </row>
    <row r="645" spans="1:23" ht="21" x14ac:dyDescent="0.35">
      <c r="A645" s="17" t="s">
        <v>1275</v>
      </c>
      <c r="B645" s="17" t="s">
        <v>1276</v>
      </c>
      <c r="C645" s="18" t="s">
        <v>34</v>
      </c>
      <c r="D645" s="18" t="s">
        <v>61</v>
      </c>
      <c r="E645" s="19" t="s">
        <v>1271</v>
      </c>
      <c r="F645" s="18" t="s">
        <v>37</v>
      </c>
      <c r="G645" s="20">
        <v>44432</v>
      </c>
      <c r="H645" s="18" t="s">
        <v>1277</v>
      </c>
      <c r="I645" s="21">
        <f t="shared" si="20"/>
        <v>0</v>
      </c>
      <c r="J645" s="182">
        <f>AVERAGE(I645:I647)</f>
        <v>0</v>
      </c>
      <c r="K645" s="183">
        <f>_xlfn.STDEV.S(I645:I647)</f>
        <v>0</v>
      </c>
      <c r="L645" s="183">
        <v>0</v>
      </c>
      <c r="M645" s="18">
        <f t="shared" si="21"/>
        <v>0</v>
      </c>
      <c r="N645" s="18">
        <v>0</v>
      </c>
      <c r="O645" s="18">
        <v>0</v>
      </c>
      <c r="P645" s="18">
        <v>0</v>
      </c>
      <c r="Q645" s="18">
        <v>0</v>
      </c>
      <c r="R645" s="18">
        <v>0</v>
      </c>
      <c r="S645" s="18">
        <v>0</v>
      </c>
      <c r="T645" s="184">
        <f>AVERAGE(S645:S647)</f>
        <v>0</v>
      </c>
      <c r="U645" s="18" t="s">
        <v>56</v>
      </c>
      <c r="V645" s="18">
        <v>0</v>
      </c>
      <c r="W645" s="184">
        <f>AVERAGE(V645:V647)</f>
        <v>0</v>
      </c>
    </row>
    <row r="646" spans="1:23" ht="21" x14ac:dyDescent="0.35">
      <c r="A646" s="17" t="s">
        <v>1275</v>
      </c>
      <c r="B646" s="17" t="s">
        <v>1276</v>
      </c>
      <c r="C646" s="18" t="s">
        <v>34</v>
      </c>
      <c r="D646" s="18" t="s">
        <v>61</v>
      </c>
      <c r="E646" s="19" t="s">
        <v>1271</v>
      </c>
      <c r="F646" s="18" t="s">
        <v>40</v>
      </c>
      <c r="G646" s="20">
        <v>43875</v>
      </c>
      <c r="H646" s="18" t="s">
        <v>1278</v>
      </c>
      <c r="I646" s="21">
        <f t="shared" si="20"/>
        <v>0</v>
      </c>
      <c r="J646" s="182"/>
      <c r="K646" s="183"/>
      <c r="L646" s="183"/>
      <c r="M646" s="18">
        <f t="shared" si="21"/>
        <v>0</v>
      </c>
      <c r="N646" s="18">
        <v>0</v>
      </c>
      <c r="O646" s="18">
        <v>0</v>
      </c>
      <c r="P646" s="18">
        <v>0</v>
      </c>
      <c r="Q646" s="18">
        <v>0</v>
      </c>
      <c r="R646" s="18">
        <v>0</v>
      </c>
      <c r="S646" s="18">
        <v>0</v>
      </c>
      <c r="T646" s="184"/>
      <c r="U646" s="18" t="s">
        <v>56</v>
      </c>
      <c r="V646" s="18">
        <v>0</v>
      </c>
      <c r="W646" s="184"/>
    </row>
    <row r="647" spans="1:23" ht="21" x14ac:dyDescent="0.35">
      <c r="A647" s="17" t="s">
        <v>1275</v>
      </c>
      <c r="B647" s="17" t="s">
        <v>1276</v>
      </c>
      <c r="C647" s="18" t="s">
        <v>34</v>
      </c>
      <c r="D647" s="18" t="s">
        <v>61</v>
      </c>
      <c r="E647" s="19" t="s">
        <v>1271</v>
      </c>
      <c r="F647" s="18" t="s">
        <v>48</v>
      </c>
      <c r="G647" s="20">
        <v>44928</v>
      </c>
      <c r="H647" s="18" t="s">
        <v>1279</v>
      </c>
      <c r="I647" s="21">
        <f t="shared" ref="I647:I710" si="22">N647+0.75*O647+0.5*P647+0.25*Q647</f>
        <v>0</v>
      </c>
      <c r="J647" s="182"/>
      <c r="K647" s="183"/>
      <c r="L647" s="183"/>
      <c r="M647" s="18">
        <f t="shared" si="21"/>
        <v>0</v>
      </c>
      <c r="N647" s="18">
        <v>0</v>
      </c>
      <c r="O647" s="18">
        <v>0</v>
      </c>
      <c r="P647" s="18">
        <v>0</v>
      </c>
      <c r="Q647" s="18">
        <v>0</v>
      </c>
      <c r="R647" s="18">
        <v>0</v>
      </c>
      <c r="S647" s="18">
        <v>0</v>
      </c>
      <c r="T647" s="184"/>
      <c r="U647" s="18" t="s">
        <v>56</v>
      </c>
      <c r="V647" s="18">
        <v>0</v>
      </c>
      <c r="W647" s="184"/>
    </row>
    <row r="648" spans="1:23" ht="21" x14ac:dyDescent="0.35">
      <c r="A648" s="17" t="s">
        <v>1280</v>
      </c>
      <c r="B648" s="17" t="s">
        <v>1281</v>
      </c>
      <c r="C648" s="18" t="s">
        <v>34</v>
      </c>
      <c r="D648" s="18" t="s">
        <v>35</v>
      </c>
      <c r="E648" s="19" t="s">
        <v>1282</v>
      </c>
      <c r="F648" s="18" t="s">
        <v>37</v>
      </c>
      <c r="G648" s="20">
        <v>44853</v>
      </c>
      <c r="H648" s="18" t="s">
        <v>1283</v>
      </c>
      <c r="I648" s="21">
        <f t="shared" si="22"/>
        <v>1</v>
      </c>
      <c r="J648" s="182">
        <f>AVERAGE(I648:I650)</f>
        <v>0.75</v>
      </c>
      <c r="K648" s="183">
        <f>_xlfn.STDEV.S(I648:I650)</f>
        <v>0.4330127018922193</v>
      </c>
      <c r="L648" s="183">
        <f>100*K648/J648</f>
        <v>57.735026918962575</v>
      </c>
      <c r="M648" s="18">
        <f t="shared" si="21"/>
        <v>2</v>
      </c>
      <c r="N648" s="18">
        <v>0</v>
      </c>
      <c r="O648" s="18">
        <v>1</v>
      </c>
      <c r="P648" s="18">
        <v>0</v>
      </c>
      <c r="Q648" s="18">
        <v>1</v>
      </c>
      <c r="R648" s="18">
        <v>0</v>
      </c>
      <c r="S648" s="18">
        <v>2</v>
      </c>
      <c r="T648" s="184">
        <f>AVERAGE(S648:S650)</f>
        <v>1.6666666666666667</v>
      </c>
      <c r="U648" s="18" t="s">
        <v>76</v>
      </c>
      <c r="V648" s="18">
        <v>6</v>
      </c>
      <c r="W648" s="184">
        <f>AVERAGE(V648:V650)</f>
        <v>5.666666666666667</v>
      </c>
    </row>
    <row r="649" spans="1:23" ht="21" x14ac:dyDescent="0.35">
      <c r="A649" s="17" t="s">
        <v>1280</v>
      </c>
      <c r="B649" s="17" t="s">
        <v>1281</v>
      </c>
      <c r="C649" s="18" t="s">
        <v>34</v>
      </c>
      <c r="D649" s="18" t="s">
        <v>35</v>
      </c>
      <c r="E649" s="19" t="s">
        <v>1282</v>
      </c>
      <c r="F649" s="18" t="s">
        <v>40</v>
      </c>
      <c r="G649" s="20">
        <v>43875</v>
      </c>
      <c r="H649" s="18" t="s">
        <v>1284</v>
      </c>
      <c r="I649" s="21">
        <f t="shared" si="22"/>
        <v>0.25</v>
      </c>
      <c r="J649" s="182"/>
      <c r="K649" s="183"/>
      <c r="L649" s="183"/>
      <c r="M649" s="18">
        <f t="shared" si="21"/>
        <v>1</v>
      </c>
      <c r="N649" s="18">
        <v>0</v>
      </c>
      <c r="O649" s="18">
        <v>0</v>
      </c>
      <c r="P649" s="18">
        <v>0</v>
      </c>
      <c r="Q649" s="18">
        <v>1</v>
      </c>
      <c r="R649" s="18">
        <v>0</v>
      </c>
      <c r="S649" s="18">
        <v>1</v>
      </c>
      <c r="T649" s="184"/>
      <c r="U649" s="18" t="s">
        <v>76</v>
      </c>
      <c r="V649" s="18">
        <v>5</v>
      </c>
      <c r="W649" s="184"/>
    </row>
    <row r="650" spans="1:23" ht="21" x14ac:dyDescent="0.35">
      <c r="A650" s="17" t="s">
        <v>1280</v>
      </c>
      <c r="B650" s="17" t="s">
        <v>1281</v>
      </c>
      <c r="C650" s="18" t="s">
        <v>34</v>
      </c>
      <c r="D650" s="18" t="s">
        <v>35</v>
      </c>
      <c r="E650" s="19" t="s">
        <v>1282</v>
      </c>
      <c r="F650" s="18" t="s">
        <v>48</v>
      </c>
      <c r="G650" s="20">
        <v>44928</v>
      </c>
      <c r="H650" s="18" t="s">
        <v>1285</v>
      </c>
      <c r="I650" s="21">
        <f t="shared" si="22"/>
        <v>1</v>
      </c>
      <c r="J650" s="182"/>
      <c r="K650" s="183"/>
      <c r="L650" s="183"/>
      <c r="M650" s="18">
        <f t="shared" si="21"/>
        <v>2</v>
      </c>
      <c r="N650" s="18">
        <v>0</v>
      </c>
      <c r="O650" s="18">
        <v>1</v>
      </c>
      <c r="P650" s="18">
        <v>0</v>
      </c>
      <c r="Q650" s="18">
        <v>1</v>
      </c>
      <c r="R650" s="18">
        <v>0</v>
      </c>
      <c r="S650" s="18">
        <v>2</v>
      </c>
      <c r="T650" s="184"/>
      <c r="U650" s="18" t="s">
        <v>76</v>
      </c>
      <c r="V650" s="18">
        <v>6</v>
      </c>
      <c r="W650" s="184"/>
    </row>
    <row r="651" spans="1:23" ht="21" x14ac:dyDescent="0.35">
      <c r="A651" s="17" t="s">
        <v>1286</v>
      </c>
      <c r="B651" s="17" t="s">
        <v>1287</v>
      </c>
      <c r="C651" s="18" t="s">
        <v>34</v>
      </c>
      <c r="D651" s="18" t="s">
        <v>35</v>
      </c>
      <c r="E651" s="19" t="s">
        <v>1288</v>
      </c>
      <c r="F651" s="18" t="s">
        <v>37</v>
      </c>
      <c r="G651" s="20">
        <v>44853</v>
      </c>
      <c r="H651" s="18" t="s">
        <v>1289</v>
      </c>
      <c r="I651" s="21">
        <f t="shared" si="22"/>
        <v>2.75</v>
      </c>
      <c r="J651" s="182">
        <f>AVERAGE(I651:I653)</f>
        <v>2.25</v>
      </c>
      <c r="K651" s="183">
        <f>_xlfn.STDEV.S(I651:I653)</f>
        <v>0.5</v>
      </c>
      <c r="L651" s="183">
        <f>100*K651/J651</f>
        <v>22.222222222222221</v>
      </c>
      <c r="M651" s="18">
        <f t="shared" si="21"/>
        <v>4</v>
      </c>
      <c r="N651" s="18">
        <v>1</v>
      </c>
      <c r="O651" s="18">
        <v>1</v>
      </c>
      <c r="P651" s="18">
        <v>2</v>
      </c>
      <c r="Q651" s="18">
        <v>0</v>
      </c>
      <c r="R651" s="18">
        <v>0</v>
      </c>
      <c r="S651" s="18">
        <v>2</v>
      </c>
      <c r="T651" s="184">
        <f>AVERAGE(S651:S653)</f>
        <v>2</v>
      </c>
      <c r="U651" s="18" t="s">
        <v>39</v>
      </c>
      <c r="V651" s="18">
        <v>15</v>
      </c>
      <c r="W651" s="184">
        <f>AVERAGE(V651:V653)</f>
        <v>14.333333333333334</v>
      </c>
    </row>
    <row r="652" spans="1:23" ht="21" x14ac:dyDescent="0.35">
      <c r="A652" s="17" t="s">
        <v>1286</v>
      </c>
      <c r="B652" s="17" t="s">
        <v>1287</v>
      </c>
      <c r="C652" s="18" t="s">
        <v>34</v>
      </c>
      <c r="D652" s="18" t="s">
        <v>35</v>
      </c>
      <c r="E652" s="19" t="s">
        <v>1288</v>
      </c>
      <c r="F652" s="18" t="s">
        <v>40</v>
      </c>
      <c r="G652" s="20">
        <v>43875</v>
      </c>
      <c r="H652" s="18" t="s">
        <v>1290</v>
      </c>
      <c r="I652" s="21">
        <f t="shared" si="22"/>
        <v>1.75</v>
      </c>
      <c r="J652" s="182"/>
      <c r="K652" s="183"/>
      <c r="L652" s="183"/>
      <c r="M652" s="18">
        <f t="shared" si="21"/>
        <v>2</v>
      </c>
      <c r="N652" s="18">
        <v>1</v>
      </c>
      <c r="O652" s="18">
        <v>1</v>
      </c>
      <c r="P652" s="18">
        <v>0</v>
      </c>
      <c r="Q652" s="18">
        <v>0</v>
      </c>
      <c r="R652" s="18">
        <v>0</v>
      </c>
      <c r="S652" s="18">
        <v>2</v>
      </c>
      <c r="T652" s="184"/>
      <c r="U652" s="18" t="s">
        <v>39</v>
      </c>
      <c r="V652" s="18">
        <v>14</v>
      </c>
      <c r="W652" s="184"/>
    </row>
    <row r="653" spans="1:23" ht="21" x14ac:dyDescent="0.35">
      <c r="A653" s="17" t="s">
        <v>1286</v>
      </c>
      <c r="B653" s="17" t="s">
        <v>1287</v>
      </c>
      <c r="C653" s="18" t="s">
        <v>34</v>
      </c>
      <c r="D653" s="18" t="s">
        <v>35</v>
      </c>
      <c r="E653" s="19" t="s">
        <v>1288</v>
      </c>
      <c r="F653" s="18" t="s">
        <v>48</v>
      </c>
      <c r="G653" s="20">
        <v>44928</v>
      </c>
      <c r="H653" s="18" t="s">
        <v>1291</v>
      </c>
      <c r="I653" s="21">
        <f t="shared" si="22"/>
        <v>2.25</v>
      </c>
      <c r="J653" s="182"/>
      <c r="K653" s="183"/>
      <c r="L653" s="183"/>
      <c r="M653" s="18">
        <f t="shared" si="21"/>
        <v>3</v>
      </c>
      <c r="N653" s="18">
        <v>1</v>
      </c>
      <c r="O653" s="18">
        <v>1</v>
      </c>
      <c r="P653" s="18">
        <v>1</v>
      </c>
      <c r="Q653" s="18">
        <v>0</v>
      </c>
      <c r="R653" s="18">
        <v>0</v>
      </c>
      <c r="S653" s="18">
        <v>2</v>
      </c>
      <c r="T653" s="184"/>
      <c r="U653" s="18" t="s">
        <v>39</v>
      </c>
      <c r="V653" s="18">
        <v>14</v>
      </c>
      <c r="W653" s="184"/>
    </row>
    <row r="654" spans="1:23" ht="21" x14ac:dyDescent="0.35">
      <c r="A654" s="17" t="s">
        <v>1292</v>
      </c>
      <c r="B654" s="17" t="s">
        <v>1293</v>
      </c>
      <c r="C654" s="18" t="s">
        <v>34</v>
      </c>
      <c r="D654" s="18" t="s">
        <v>35</v>
      </c>
      <c r="E654" s="19" t="s">
        <v>1294</v>
      </c>
      <c r="F654" s="18" t="s">
        <v>37</v>
      </c>
      <c r="G654" s="20">
        <v>44801</v>
      </c>
      <c r="H654" s="18" t="s">
        <v>1295</v>
      </c>
      <c r="I654" s="21">
        <f t="shared" si="22"/>
        <v>1.5</v>
      </c>
      <c r="J654" s="182">
        <f>AVERAGE(I654:I656)</f>
        <v>1.5</v>
      </c>
      <c r="K654" s="183">
        <f>_xlfn.STDEV.S(I654:I656)</f>
        <v>0</v>
      </c>
      <c r="L654" s="183">
        <f>100*K654/J654</f>
        <v>0</v>
      </c>
      <c r="M654" s="18">
        <f t="shared" si="21"/>
        <v>4</v>
      </c>
      <c r="N654" s="18">
        <v>0</v>
      </c>
      <c r="O654" s="18">
        <v>1</v>
      </c>
      <c r="P654" s="18">
        <v>0</v>
      </c>
      <c r="Q654" s="18">
        <v>3</v>
      </c>
      <c r="R654" s="18">
        <v>0</v>
      </c>
      <c r="S654" s="18">
        <v>2</v>
      </c>
      <c r="T654" s="184">
        <f>AVERAGE(S654:S656)</f>
        <v>2</v>
      </c>
      <c r="U654" s="18" t="s">
        <v>39</v>
      </c>
      <c r="V654" s="18">
        <v>18</v>
      </c>
      <c r="W654" s="184">
        <f>AVERAGE(V654:V656)</f>
        <v>19</v>
      </c>
    </row>
    <row r="655" spans="1:23" ht="21" x14ac:dyDescent="0.35">
      <c r="A655" s="17" t="s">
        <v>1292</v>
      </c>
      <c r="B655" s="17" t="s">
        <v>1293</v>
      </c>
      <c r="C655" s="18" t="s">
        <v>34</v>
      </c>
      <c r="D655" s="18" t="s">
        <v>35</v>
      </c>
      <c r="E655" s="19" t="s">
        <v>1294</v>
      </c>
      <c r="F655" s="18" t="s">
        <v>40</v>
      </c>
      <c r="G655" s="20">
        <v>43875</v>
      </c>
      <c r="H655" s="18" t="s">
        <v>1296</v>
      </c>
      <c r="I655" s="21">
        <f t="shared" si="22"/>
        <v>1.5</v>
      </c>
      <c r="J655" s="182"/>
      <c r="K655" s="183"/>
      <c r="L655" s="183"/>
      <c r="M655" s="18">
        <f t="shared" si="21"/>
        <v>4</v>
      </c>
      <c r="N655" s="18">
        <v>0</v>
      </c>
      <c r="O655" s="18">
        <v>1</v>
      </c>
      <c r="P655" s="18">
        <v>0</v>
      </c>
      <c r="Q655" s="18">
        <v>3</v>
      </c>
      <c r="R655" s="18">
        <v>0</v>
      </c>
      <c r="S655" s="18">
        <v>2</v>
      </c>
      <c r="T655" s="184"/>
      <c r="U655" s="18" t="s">
        <v>39</v>
      </c>
      <c r="V655" s="18">
        <v>21</v>
      </c>
      <c r="W655" s="184"/>
    </row>
    <row r="656" spans="1:23" ht="21" x14ac:dyDescent="0.35">
      <c r="A656" s="17" t="s">
        <v>1292</v>
      </c>
      <c r="B656" s="17" t="s">
        <v>1293</v>
      </c>
      <c r="C656" s="18" t="s">
        <v>34</v>
      </c>
      <c r="D656" s="18" t="s">
        <v>35</v>
      </c>
      <c r="E656" s="19" t="s">
        <v>1294</v>
      </c>
      <c r="F656" s="18" t="s">
        <v>48</v>
      </c>
      <c r="G656" s="20">
        <v>44928</v>
      </c>
      <c r="H656" s="18" t="s">
        <v>1297</v>
      </c>
      <c r="I656" s="21">
        <f t="shared" si="22"/>
        <v>1.5</v>
      </c>
      <c r="J656" s="182"/>
      <c r="K656" s="183"/>
      <c r="L656" s="183"/>
      <c r="M656" s="18">
        <f t="shared" si="21"/>
        <v>4</v>
      </c>
      <c r="N656" s="18">
        <v>0</v>
      </c>
      <c r="O656" s="18">
        <v>1</v>
      </c>
      <c r="P656" s="18">
        <v>0</v>
      </c>
      <c r="Q656" s="18">
        <v>3</v>
      </c>
      <c r="R656" s="18">
        <v>0</v>
      </c>
      <c r="S656" s="18">
        <v>2</v>
      </c>
      <c r="T656" s="184"/>
      <c r="U656" s="18" t="s">
        <v>39</v>
      </c>
      <c r="V656" s="18">
        <v>18</v>
      </c>
      <c r="W656" s="184"/>
    </row>
    <row r="657" spans="1:23" ht="21" x14ac:dyDescent="0.35">
      <c r="A657" s="17" t="s">
        <v>1298</v>
      </c>
      <c r="B657" s="17" t="s">
        <v>1299</v>
      </c>
      <c r="C657" s="18" t="s">
        <v>34</v>
      </c>
      <c r="D657" s="18" t="s">
        <v>35</v>
      </c>
      <c r="E657" s="19" t="s">
        <v>1300</v>
      </c>
      <c r="F657" s="18" t="s">
        <v>37</v>
      </c>
      <c r="G657" s="20">
        <v>44853</v>
      </c>
      <c r="H657" s="18" t="s">
        <v>1301</v>
      </c>
      <c r="I657" s="21">
        <f t="shared" si="22"/>
        <v>3</v>
      </c>
      <c r="J657" s="182">
        <f>AVERAGE(I657:I659)</f>
        <v>3.3333333333333335</v>
      </c>
      <c r="K657" s="183">
        <f>_xlfn.STDEV.S(I657:I659)</f>
        <v>0.57735026918962473</v>
      </c>
      <c r="L657" s="183">
        <f>100*K657/J657</f>
        <v>17.320508075688743</v>
      </c>
      <c r="M657" s="18">
        <f t="shared" si="21"/>
        <v>5</v>
      </c>
      <c r="N657" s="18">
        <v>1</v>
      </c>
      <c r="O657" s="18">
        <v>1</v>
      </c>
      <c r="P657" s="18">
        <v>2</v>
      </c>
      <c r="Q657" s="18">
        <v>1</v>
      </c>
      <c r="R657" s="18">
        <v>0</v>
      </c>
      <c r="S657" s="18">
        <v>3</v>
      </c>
      <c r="T657" s="184">
        <f>AVERAGE(S657:S659)</f>
        <v>3</v>
      </c>
      <c r="U657" s="18" t="s">
        <v>39</v>
      </c>
      <c r="V657" s="18">
        <v>22</v>
      </c>
      <c r="W657" s="184">
        <f>AVERAGE(V657:V659)</f>
        <v>19</v>
      </c>
    </row>
    <row r="658" spans="1:23" ht="21" x14ac:dyDescent="0.35">
      <c r="A658" s="17" t="s">
        <v>1298</v>
      </c>
      <c r="B658" s="17" t="s">
        <v>1299</v>
      </c>
      <c r="C658" s="18" t="s">
        <v>34</v>
      </c>
      <c r="D658" s="18" t="s">
        <v>35</v>
      </c>
      <c r="E658" s="19" t="s">
        <v>1300</v>
      </c>
      <c r="F658" s="18" t="s">
        <v>40</v>
      </c>
      <c r="G658" s="20">
        <v>43875</v>
      </c>
      <c r="H658" s="18" t="s">
        <v>1302</v>
      </c>
      <c r="I658" s="21">
        <f t="shared" si="22"/>
        <v>4</v>
      </c>
      <c r="J658" s="182"/>
      <c r="K658" s="183"/>
      <c r="L658" s="183"/>
      <c r="M658" s="18">
        <f t="shared" si="21"/>
        <v>6</v>
      </c>
      <c r="N658" s="18">
        <v>2</v>
      </c>
      <c r="O658" s="18">
        <v>1</v>
      </c>
      <c r="P658" s="18">
        <v>2</v>
      </c>
      <c r="Q658" s="18">
        <v>1</v>
      </c>
      <c r="R658" s="18">
        <v>0</v>
      </c>
      <c r="S658" s="18">
        <v>3</v>
      </c>
      <c r="T658" s="184"/>
      <c r="U658" s="18" t="s">
        <v>39</v>
      </c>
      <c r="V658" s="18">
        <v>26</v>
      </c>
      <c r="W658" s="184"/>
    </row>
    <row r="659" spans="1:23" ht="21" x14ac:dyDescent="0.35">
      <c r="A659" s="17" t="s">
        <v>1298</v>
      </c>
      <c r="B659" s="17" t="s">
        <v>1299</v>
      </c>
      <c r="C659" s="18" t="s">
        <v>34</v>
      </c>
      <c r="D659" s="18" t="s">
        <v>35</v>
      </c>
      <c r="E659" s="19" t="s">
        <v>1300</v>
      </c>
      <c r="F659" s="18" t="s">
        <v>42</v>
      </c>
      <c r="G659" s="20">
        <v>44034</v>
      </c>
      <c r="H659" s="18" t="s">
        <v>1303</v>
      </c>
      <c r="I659" s="21">
        <f t="shared" si="22"/>
        <v>3</v>
      </c>
      <c r="J659" s="182"/>
      <c r="K659" s="183"/>
      <c r="L659" s="183"/>
      <c r="M659" s="18">
        <f t="shared" si="21"/>
        <v>5</v>
      </c>
      <c r="N659" s="18">
        <v>1</v>
      </c>
      <c r="O659" s="18">
        <v>1</v>
      </c>
      <c r="P659" s="18">
        <v>2</v>
      </c>
      <c r="Q659" s="18">
        <v>1</v>
      </c>
      <c r="R659" s="18">
        <v>0</v>
      </c>
      <c r="S659" s="18">
        <v>3</v>
      </c>
      <c r="T659" s="184"/>
      <c r="U659" s="18" t="s">
        <v>39</v>
      </c>
      <c r="V659" s="18">
        <v>9</v>
      </c>
      <c r="W659" s="184"/>
    </row>
    <row r="660" spans="1:23" ht="21" x14ac:dyDescent="0.35">
      <c r="A660" s="17" t="s">
        <v>1304</v>
      </c>
      <c r="B660" s="17" t="s">
        <v>1305</v>
      </c>
      <c r="C660" s="18" t="s">
        <v>34</v>
      </c>
      <c r="D660" s="18" t="s">
        <v>35</v>
      </c>
      <c r="E660" s="19" t="s">
        <v>1300</v>
      </c>
      <c r="F660" s="18" t="s">
        <v>37</v>
      </c>
      <c r="G660" s="20">
        <v>44262</v>
      </c>
      <c r="H660" s="18" t="s">
        <v>1306</v>
      </c>
      <c r="I660" s="21">
        <f t="shared" si="22"/>
        <v>2.75</v>
      </c>
      <c r="J660" s="182">
        <f>AVERAGE(I660:I662)</f>
        <v>3.0833333333333335</v>
      </c>
      <c r="K660" s="183">
        <f>_xlfn.STDEV.S(I660:I662)</f>
        <v>0.57735026918962629</v>
      </c>
      <c r="L660" s="183">
        <f>100*K660/J660</f>
        <v>18.724873595339233</v>
      </c>
      <c r="M660" s="18">
        <f t="shared" si="21"/>
        <v>4</v>
      </c>
      <c r="N660" s="18">
        <v>1</v>
      </c>
      <c r="O660" s="18">
        <v>1</v>
      </c>
      <c r="P660" s="18">
        <v>2</v>
      </c>
      <c r="Q660" s="18">
        <v>0</v>
      </c>
      <c r="R660" s="18">
        <v>0</v>
      </c>
      <c r="S660" s="18">
        <v>3</v>
      </c>
      <c r="T660" s="184">
        <f>AVERAGE(S660:S662)</f>
        <v>3</v>
      </c>
      <c r="U660" s="18" t="s">
        <v>39</v>
      </c>
      <c r="V660" s="18">
        <v>20</v>
      </c>
      <c r="W660" s="184">
        <f>AVERAGE(V660:V662)</f>
        <v>17</v>
      </c>
    </row>
    <row r="661" spans="1:23" ht="21" x14ac:dyDescent="0.35">
      <c r="A661" s="17" t="s">
        <v>1304</v>
      </c>
      <c r="B661" s="17" t="s">
        <v>1305</v>
      </c>
      <c r="C661" s="18" t="s">
        <v>34</v>
      </c>
      <c r="D661" s="18" t="s">
        <v>35</v>
      </c>
      <c r="E661" s="19" t="s">
        <v>1300</v>
      </c>
      <c r="F661" s="18" t="s">
        <v>40</v>
      </c>
      <c r="G661" s="20">
        <v>43875</v>
      </c>
      <c r="H661" s="18" t="s">
        <v>1307</v>
      </c>
      <c r="I661" s="21">
        <f t="shared" si="22"/>
        <v>3.75</v>
      </c>
      <c r="J661" s="182"/>
      <c r="K661" s="183"/>
      <c r="L661" s="183"/>
      <c r="M661" s="18">
        <f t="shared" si="21"/>
        <v>5</v>
      </c>
      <c r="N661" s="18">
        <v>2</v>
      </c>
      <c r="O661" s="18">
        <v>1</v>
      </c>
      <c r="P661" s="18">
        <v>2</v>
      </c>
      <c r="Q661" s="18">
        <v>0</v>
      </c>
      <c r="R661" s="18">
        <v>0</v>
      </c>
      <c r="S661" s="18">
        <v>3</v>
      </c>
      <c r="T661" s="184"/>
      <c r="U661" s="18" t="s">
        <v>39</v>
      </c>
      <c r="V661" s="18">
        <v>23</v>
      </c>
      <c r="W661" s="184"/>
    </row>
    <row r="662" spans="1:23" ht="21" x14ac:dyDescent="0.35">
      <c r="A662" s="17" t="s">
        <v>1304</v>
      </c>
      <c r="B662" s="17" t="s">
        <v>1305</v>
      </c>
      <c r="C662" s="18" t="s">
        <v>34</v>
      </c>
      <c r="D662" s="18" t="s">
        <v>35</v>
      </c>
      <c r="E662" s="19" t="s">
        <v>1300</v>
      </c>
      <c r="F662" s="18" t="s">
        <v>42</v>
      </c>
      <c r="G662" s="20">
        <v>43879</v>
      </c>
      <c r="H662" s="18" t="s">
        <v>1308</v>
      </c>
      <c r="I662" s="21">
        <f t="shared" si="22"/>
        <v>2.75</v>
      </c>
      <c r="J662" s="182"/>
      <c r="K662" s="183"/>
      <c r="L662" s="183"/>
      <c r="M662" s="18">
        <f t="shared" si="21"/>
        <v>4</v>
      </c>
      <c r="N662" s="18">
        <v>1</v>
      </c>
      <c r="O662" s="18">
        <v>1</v>
      </c>
      <c r="P662" s="18">
        <v>2</v>
      </c>
      <c r="Q662" s="18">
        <v>0</v>
      </c>
      <c r="R662" s="18">
        <v>0</v>
      </c>
      <c r="S662" s="18">
        <v>3</v>
      </c>
      <c r="T662" s="184"/>
      <c r="U662" s="18" t="s">
        <v>39</v>
      </c>
      <c r="V662" s="18">
        <v>8</v>
      </c>
      <c r="W662" s="184"/>
    </row>
    <row r="663" spans="1:23" ht="21" x14ac:dyDescent="0.35">
      <c r="A663" s="17" t="s">
        <v>1309</v>
      </c>
      <c r="B663" s="17" t="s">
        <v>1310</v>
      </c>
      <c r="C663" s="18" t="s">
        <v>34</v>
      </c>
      <c r="D663" s="18" t="s">
        <v>61</v>
      </c>
      <c r="E663" s="19" t="s">
        <v>504</v>
      </c>
      <c r="F663" s="18" t="s">
        <v>37</v>
      </c>
      <c r="G663" s="20">
        <v>44739</v>
      </c>
      <c r="H663" s="18" t="s">
        <v>1311</v>
      </c>
      <c r="I663" s="21">
        <f t="shared" si="22"/>
        <v>4.25</v>
      </c>
      <c r="J663" s="182">
        <f>AVERAGE(I663:I665)</f>
        <v>3.6666666666666665</v>
      </c>
      <c r="K663" s="183">
        <f>_xlfn.STDEV.S(I663:I665)</f>
        <v>1.4648663192705784</v>
      </c>
      <c r="L663" s="183">
        <f>100*K663/J663</f>
        <v>39.950899616470316</v>
      </c>
      <c r="M663" s="18">
        <f t="shared" si="21"/>
        <v>6</v>
      </c>
      <c r="N663" s="18">
        <v>2</v>
      </c>
      <c r="O663" s="18">
        <v>1</v>
      </c>
      <c r="P663" s="18">
        <v>3</v>
      </c>
      <c r="Q663" s="18">
        <v>0</v>
      </c>
      <c r="R663" s="18">
        <v>0</v>
      </c>
      <c r="S663" s="18">
        <v>2</v>
      </c>
      <c r="T663" s="184">
        <f>AVERAGE(S663:S665)</f>
        <v>2</v>
      </c>
      <c r="U663" s="18" t="s">
        <v>39</v>
      </c>
      <c r="V663" s="18">
        <v>13</v>
      </c>
      <c r="W663" s="184">
        <f>AVERAGE(V663:V665)</f>
        <v>13</v>
      </c>
    </row>
    <row r="664" spans="1:23" ht="21" x14ac:dyDescent="0.35">
      <c r="A664" s="17" t="s">
        <v>1309</v>
      </c>
      <c r="B664" s="17" t="s">
        <v>1310</v>
      </c>
      <c r="C664" s="18" t="s">
        <v>34</v>
      </c>
      <c r="D664" s="18" t="s">
        <v>61</v>
      </c>
      <c r="E664" s="19" t="s">
        <v>504</v>
      </c>
      <c r="F664" s="18" t="s">
        <v>40</v>
      </c>
      <c r="G664" s="20">
        <v>44677</v>
      </c>
      <c r="H664" s="18" t="s">
        <v>1312</v>
      </c>
      <c r="I664" s="21">
        <f t="shared" si="22"/>
        <v>4.75</v>
      </c>
      <c r="J664" s="182"/>
      <c r="K664" s="183"/>
      <c r="L664" s="183"/>
      <c r="M664" s="18">
        <f t="shared" si="21"/>
        <v>7</v>
      </c>
      <c r="N664" s="18">
        <v>3</v>
      </c>
      <c r="O664" s="18">
        <v>0</v>
      </c>
      <c r="P664" s="18">
        <v>3</v>
      </c>
      <c r="Q664" s="18">
        <v>1</v>
      </c>
      <c r="R664" s="18">
        <v>0</v>
      </c>
      <c r="S664" s="18">
        <v>2</v>
      </c>
      <c r="T664" s="184"/>
      <c r="U664" s="18" t="s">
        <v>39</v>
      </c>
      <c r="V664" s="18">
        <v>18</v>
      </c>
      <c r="W664" s="184"/>
    </row>
    <row r="665" spans="1:23" ht="21" x14ac:dyDescent="0.35">
      <c r="A665" s="17" t="s">
        <v>1309</v>
      </c>
      <c r="B665" s="17" t="s">
        <v>1310</v>
      </c>
      <c r="C665" s="18" t="s">
        <v>34</v>
      </c>
      <c r="D665" s="18" t="s">
        <v>61</v>
      </c>
      <c r="E665" s="19" t="s">
        <v>504</v>
      </c>
      <c r="F665" s="18" t="s">
        <v>42</v>
      </c>
      <c r="G665" s="20">
        <v>44281</v>
      </c>
      <c r="H665" s="18" t="s">
        <v>1313</v>
      </c>
      <c r="I665" s="21">
        <f t="shared" si="22"/>
        <v>2</v>
      </c>
      <c r="J665" s="182"/>
      <c r="K665" s="183"/>
      <c r="L665" s="183"/>
      <c r="M665" s="18">
        <f t="shared" si="21"/>
        <v>3</v>
      </c>
      <c r="N665" s="18">
        <v>1</v>
      </c>
      <c r="O665" s="18">
        <v>0</v>
      </c>
      <c r="P665" s="18">
        <v>2</v>
      </c>
      <c r="Q665" s="18">
        <v>0</v>
      </c>
      <c r="R665" s="18">
        <v>0</v>
      </c>
      <c r="S665" s="18">
        <v>2</v>
      </c>
      <c r="T665" s="184"/>
      <c r="U665" s="18" t="s">
        <v>39</v>
      </c>
      <c r="V665" s="18">
        <v>8</v>
      </c>
      <c r="W665" s="184"/>
    </row>
    <row r="666" spans="1:23" ht="21" x14ac:dyDescent="0.35">
      <c r="A666" s="17" t="s">
        <v>1314</v>
      </c>
      <c r="B666" s="17" t="s">
        <v>1315</v>
      </c>
      <c r="C666" s="18" t="s">
        <v>34</v>
      </c>
      <c r="D666" s="18" t="s">
        <v>35</v>
      </c>
      <c r="E666" s="19" t="s">
        <v>1316</v>
      </c>
      <c r="F666" s="18" t="s">
        <v>37</v>
      </c>
      <c r="G666" s="20">
        <v>44964</v>
      </c>
      <c r="H666" s="18" t="s">
        <v>1317</v>
      </c>
      <c r="I666" s="21">
        <f t="shared" si="22"/>
        <v>4.5</v>
      </c>
      <c r="J666" s="182">
        <f>AVERAGE(I666:I668)</f>
        <v>4.666666666666667</v>
      </c>
      <c r="K666" s="183">
        <f>_xlfn.STDEV.S(I666:I668)</f>
        <v>0.52041649986653327</v>
      </c>
      <c r="L666" s="183">
        <f>100*K666/J666</f>
        <v>11.15178213999714</v>
      </c>
      <c r="M666" s="18">
        <f t="shared" si="21"/>
        <v>6</v>
      </c>
      <c r="N666" s="18">
        <v>2</v>
      </c>
      <c r="O666" s="18">
        <v>2</v>
      </c>
      <c r="P666" s="18">
        <v>2</v>
      </c>
      <c r="Q666" s="18">
        <v>0</v>
      </c>
      <c r="R666" s="18">
        <v>0</v>
      </c>
      <c r="S666" s="18">
        <v>3</v>
      </c>
      <c r="T666" s="184">
        <f>AVERAGE(S666:S668)</f>
        <v>3</v>
      </c>
      <c r="U666" s="18" t="s">
        <v>39</v>
      </c>
      <c r="V666" s="18">
        <v>23</v>
      </c>
      <c r="W666" s="184">
        <f>AVERAGE(V666:V668)</f>
        <v>18.333333333333332</v>
      </c>
    </row>
    <row r="667" spans="1:23" ht="21" x14ac:dyDescent="0.35">
      <c r="A667" s="17" t="s">
        <v>1314</v>
      </c>
      <c r="B667" s="17" t="s">
        <v>1315</v>
      </c>
      <c r="C667" s="18" t="s">
        <v>34</v>
      </c>
      <c r="D667" s="18" t="s">
        <v>35</v>
      </c>
      <c r="E667" s="19" t="s">
        <v>1316</v>
      </c>
      <c r="F667" s="18" t="s">
        <v>40</v>
      </c>
      <c r="G667" s="20">
        <v>44147</v>
      </c>
      <c r="H667" s="18" t="s">
        <v>1318</v>
      </c>
      <c r="I667" s="21">
        <f t="shared" si="22"/>
        <v>5.25</v>
      </c>
      <c r="J667" s="182"/>
      <c r="K667" s="183"/>
      <c r="L667" s="183"/>
      <c r="M667" s="18">
        <f t="shared" si="21"/>
        <v>7</v>
      </c>
      <c r="N667" s="18">
        <v>3</v>
      </c>
      <c r="O667" s="18">
        <v>2</v>
      </c>
      <c r="P667" s="18">
        <v>1</v>
      </c>
      <c r="Q667" s="18">
        <v>1</v>
      </c>
      <c r="R667" s="18">
        <v>0</v>
      </c>
      <c r="S667" s="18">
        <v>3</v>
      </c>
      <c r="T667" s="184"/>
      <c r="U667" s="18" t="s">
        <v>39</v>
      </c>
      <c r="V667" s="18">
        <v>26</v>
      </c>
      <c r="W667" s="184"/>
    </row>
    <row r="668" spans="1:23" ht="21" x14ac:dyDescent="0.35">
      <c r="A668" s="17" t="s">
        <v>1314</v>
      </c>
      <c r="B668" s="17" t="s">
        <v>1315</v>
      </c>
      <c r="C668" s="18" t="s">
        <v>34</v>
      </c>
      <c r="D668" s="18" t="s">
        <v>35</v>
      </c>
      <c r="E668" s="19" t="s">
        <v>1316</v>
      </c>
      <c r="F668" s="18" t="s">
        <v>69</v>
      </c>
      <c r="G668" s="20">
        <v>44305</v>
      </c>
      <c r="H668" s="18" t="s">
        <v>1319</v>
      </c>
      <c r="I668" s="21">
        <f t="shared" si="22"/>
        <v>4.25</v>
      </c>
      <c r="J668" s="182"/>
      <c r="K668" s="183"/>
      <c r="L668" s="183"/>
      <c r="M668" s="18">
        <f t="shared" si="21"/>
        <v>6</v>
      </c>
      <c r="N668" s="18">
        <v>2</v>
      </c>
      <c r="O668" s="18">
        <v>2</v>
      </c>
      <c r="P668" s="18">
        <v>1</v>
      </c>
      <c r="Q668" s="18">
        <v>1</v>
      </c>
      <c r="R668" s="18">
        <v>0</v>
      </c>
      <c r="S668" s="18">
        <v>3</v>
      </c>
      <c r="T668" s="184"/>
      <c r="U668" s="18" t="s">
        <v>39</v>
      </c>
      <c r="V668" s="18">
        <v>6</v>
      </c>
      <c r="W668" s="184"/>
    </row>
    <row r="669" spans="1:23" ht="21" x14ac:dyDescent="0.35">
      <c r="A669" s="17" t="s">
        <v>1320</v>
      </c>
      <c r="B669" s="17" t="s">
        <v>1321</v>
      </c>
      <c r="C669" s="18" t="s">
        <v>34</v>
      </c>
      <c r="D669" s="18" t="s">
        <v>35</v>
      </c>
      <c r="E669" s="19" t="s">
        <v>141</v>
      </c>
      <c r="F669" s="18" t="s">
        <v>37</v>
      </c>
      <c r="G669" s="20">
        <v>44343</v>
      </c>
      <c r="H669" s="18" t="s">
        <v>1322</v>
      </c>
      <c r="I669" s="21">
        <f t="shared" si="22"/>
        <v>4</v>
      </c>
      <c r="J669" s="182">
        <f>AVERAGE(I669:I671)</f>
        <v>4</v>
      </c>
      <c r="K669" s="183">
        <f>_xlfn.STDEV.S(I669:I671)</f>
        <v>0.5</v>
      </c>
      <c r="L669" s="183">
        <f>100*K669/J669</f>
        <v>12.5</v>
      </c>
      <c r="M669" s="18">
        <f t="shared" si="21"/>
        <v>7</v>
      </c>
      <c r="N669" s="18">
        <v>1</v>
      </c>
      <c r="O669" s="18">
        <v>2</v>
      </c>
      <c r="P669" s="18">
        <v>2</v>
      </c>
      <c r="Q669" s="18">
        <v>2</v>
      </c>
      <c r="R669" s="18">
        <v>0</v>
      </c>
      <c r="S669" s="18">
        <v>3</v>
      </c>
      <c r="T669" s="184">
        <f>AVERAGE(S669:S671)</f>
        <v>3</v>
      </c>
      <c r="U669" s="18" t="s">
        <v>39</v>
      </c>
      <c r="V669" s="18">
        <v>23</v>
      </c>
      <c r="W669" s="184">
        <f>AVERAGE(V669:V671)</f>
        <v>23</v>
      </c>
    </row>
    <row r="670" spans="1:23" ht="21" x14ac:dyDescent="0.35">
      <c r="A670" s="17" t="s">
        <v>1320</v>
      </c>
      <c r="B670" s="17" t="s">
        <v>1321</v>
      </c>
      <c r="C670" s="18" t="s">
        <v>34</v>
      </c>
      <c r="D670" s="18" t="s">
        <v>35</v>
      </c>
      <c r="E670" s="19" t="s">
        <v>141</v>
      </c>
      <c r="F670" s="18" t="s">
        <v>40</v>
      </c>
      <c r="G670" s="20">
        <v>43875</v>
      </c>
      <c r="H670" s="18" t="s">
        <v>1323</v>
      </c>
      <c r="I670" s="21">
        <f t="shared" si="22"/>
        <v>4.5</v>
      </c>
      <c r="J670" s="182"/>
      <c r="K670" s="183"/>
      <c r="L670" s="183"/>
      <c r="M670" s="18">
        <f t="shared" si="21"/>
        <v>7</v>
      </c>
      <c r="N670" s="18">
        <v>2</v>
      </c>
      <c r="O670" s="18">
        <v>2</v>
      </c>
      <c r="P670" s="18">
        <v>1</v>
      </c>
      <c r="Q670" s="18">
        <v>2</v>
      </c>
      <c r="R670" s="18">
        <v>0</v>
      </c>
      <c r="S670" s="18">
        <v>3</v>
      </c>
      <c r="T670" s="184"/>
      <c r="U670" s="18" t="s">
        <v>39</v>
      </c>
      <c r="V670" s="18">
        <v>25</v>
      </c>
      <c r="W670" s="184"/>
    </row>
    <row r="671" spans="1:23" ht="21" x14ac:dyDescent="0.35">
      <c r="A671" s="17" t="s">
        <v>1320</v>
      </c>
      <c r="B671" s="17" t="s">
        <v>1321</v>
      </c>
      <c r="C671" s="18" t="s">
        <v>34</v>
      </c>
      <c r="D671" s="18" t="s">
        <v>35</v>
      </c>
      <c r="E671" s="19" t="s">
        <v>141</v>
      </c>
      <c r="F671" s="18" t="s">
        <v>48</v>
      </c>
      <c r="G671" s="20">
        <v>44312</v>
      </c>
      <c r="H671" s="18" t="s">
        <v>1324</v>
      </c>
      <c r="I671" s="21">
        <f t="shared" si="22"/>
        <v>3.5</v>
      </c>
      <c r="J671" s="182"/>
      <c r="K671" s="183"/>
      <c r="L671" s="183"/>
      <c r="M671" s="18">
        <f t="shared" si="21"/>
        <v>6</v>
      </c>
      <c r="N671" s="18">
        <v>1</v>
      </c>
      <c r="O671" s="18">
        <v>2</v>
      </c>
      <c r="P671" s="18">
        <v>1</v>
      </c>
      <c r="Q671" s="18">
        <v>2</v>
      </c>
      <c r="R671" s="18">
        <v>0</v>
      </c>
      <c r="S671" s="18">
        <v>3</v>
      </c>
      <c r="T671" s="184"/>
      <c r="U671" s="18" t="s">
        <v>39</v>
      </c>
      <c r="V671" s="18">
        <v>21</v>
      </c>
      <c r="W671" s="184"/>
    </row>
    <row r="672" spans="1:23" ht="21" x14ac:dyDescent="0.35">
      <c r="A672" s="17" t="s">
        <v>1325</v>
      </c>
      <c r="B672" s="17" t="s">
        <v>1326</v>
      </c>
      <c r="C672" s="18" t="s">
        <v>34</v>
      </c>
      <c r="D672" s="18" t="s">
        <v>35</v>
      </c>
      <c r="E672" s="19" t="s">
        <v>1136</v>
      </c>
      <c r="F672" s="18" t="s">
        <v>37</v>
      </c>
      <c r="G672" s="20">
        <v>44812</v>
      </c>
      <c r="H672" s="18" t="s">
        <v>1327</v>
      </c>
      <c r="I672" s="21">
        <f t="shared" si="22"/>
        <v>2</v>
      </c>
      <c r="J672" s="182">
        <f>AVERAGE(I672:I674)</f>
        <v>1.6666666666666667</v>
      </c>
      <c r="K672" s="183">
        <f>_xlfn.STDEV.S(I672:I674)</f>
        <v>0.28867513459481237</v>
      </c>
      <c r="L672" s="183">
        <f>100*K672/J672</f>
        <v>17.320508075688743</v>
      </c>
      <c r="M672" s="18">
        <f t="shared" si="21"/>
        <v>3</v>
      </c>
      <c r="N672" s="18">
        <v>0</v>
      </c>
      <c r="O672" s="18">
        <v>2</v>
      </c>
      <c r="P672" s="18">
        <v>1</v>
      </c>
      <c r="Q672" s="18">
        <v>0</v>
      </c>
      <c r="R672" s="18">
        <v>0</v>
      </c>
      <c r="S672" s="18">
        <v>2</v>
      </c>
      <c r="T672" s="184">
        <f>AVERAGE(S672:S674)</f>
        <v>2</v>
      </c>
      <c r="U672" s="18" t="s">
        <v>39</v>
      </c>
      <c r="V672" s="18">
        <v>15</v>
      </c>
      <c r="W672" s="184">
        <f>AVERAGE(V672:V674)</f>
        <v>14.333333333333334</v>
      </c>
    </row>
    <row r="673" spans="1:23" ht="21" x14ac:dyDescent="0.35">
      <c r="A673" s="17" t="s">
        <v>1325</v>
      </c>
      <c r="B673" s="17" t="s">
        <v>1326</v>
      </c>
      <c r="C673" s="18" t="s">
        <v>34</v>
      </c>
      <c r="D673" s="18" t="s">
        <v>35</v>
      </c>
      <c r="E673" s="19" t="s">
        <v>1136</v>
      </c>
      <c r="F673" s="18" t="s">
        <v>40</v>
      </c>
      <c r="G673" s="20">
        <v>44684</v>
      </c>
      <c r="H673" s="18" t="s">
        <v>1328</v>
      </c>
      <c r="I673" s="21">
        <f t="shared" si="22"/>
        <v>1.5</v>
      </c>
      <c r="J673" s="182"/>
      <c r="K673" s="183"/>
      <c r="L673" s="183"/>
      <c r="M673" s="18">
        <f t="shared" si="21"/>
        <v>2</v>
      </c>
      <c r="N673" s="18">
        <v>0</v>
      </c>
      <c r="O673" s="18">
        <v>2</v>
      </c>
      <c r="P673" s="18">
        <v>0</v>
      </c>
      <c r="Q673" s="18">
        <v>0</v>
      </c>
      <c r="R673" s="18">
        <v>0</v>
      </c>
      <c r="S673" s="18">
        <v>2</v>
      </c>
      <c r="T673" s="184"/>
      <c r="U673" s="18" t="s">
        <v>39</v>
      </c>
      <c r="V673" s="18">
        <v>14</v>
      </c>
      <c r="W673" s="184"/>
    </row>
    <row r="674" spans="1:23" ht="21" x14ac:dyDescent="0.35">
      <c r="A674" s="17" t="s">
        <v>1325</v>
      </c>
      <c r="B674" s="17" t="s">
        <v>1326</v>
      </c>
      <c r="C674" s="18" t="s">
        <v>34</v>
      </c>
      <c r="D674" s="18" t="s">
        <v>35</v>
      </c>
      <c r="E674" s="19" t="s">
        <v>1136</v>
      </c>
      <c r="F674" s="18" t="s">
        <v>48</v>
      </c>
      <c r="G674" s="20">
        <v>44928</v>
      </c>
      <c r="H674" s="18" t="s">
        <v>1329</v>
      </c>
      <c r="I674" s="21">
        <f t="shared" si="22"/>
        <v>1.5</v>
      </c>
      <c r="J674" s="182"/>
      <c r="K674" s="183"/>
      <c r="L674" s="183"/>
      <c r="M674" s="18">
        <f t="shared" si="21"/>
        <v>2</v>
      </c>
      <c r="N674" s="18">
        <v>0</v>
      </c>
      <c r="O674" s="18">
        <v>2</v>
      </c>
      <c r="P674" s="18">
        <v>0</v>
      </c>
      <c r="Q674" s="18">
        <v>0</v>
      </c>
      <c r="R674" s="18">
        <v>0</v>
      </c>
      <c r="S674" s="18">
        <v>2</v>
      </c>
      <c r="T674" s="184"/>
      <c r="U674" s="18" t="s">
        <v>39</v>
      </c>
      <c r="V674" s="18">
        <v>14</v>
      </c>
      <c r="W674" s="184"/>
    </row>
    <row r="675" spans="1:23" ht="21" x14ac:dyDescent="0.35">
      <c r="A675" s="17" t="s">
        <v>1330</v>
      </c>
      <c r="B675" s="17" t="s">
        <v>1331</v>
      </c>
      <c r="C675" s="18" t="s">
        <v>34</v>
      </c>
      <c r="D675" s="18" t="s">
        <v>35</v>
      </c>
      <c r="E675" s="19" t="s">
        <v>1332</v>
      </c>
      <c r="F675" s="18" t="s">
        <v>37</v>
      </c>
      <c r="G675" s="20">
        <v>44964</v>
      </c>
      <c r="H675" s="18" t="s">
        <v>1333</v>
      </c>
      <c r="I675" s="21">
        <f t="shared" si="22"/>
        <v>2.5</v>
      </c>
      <c r="J675" s="182">
        <f>AVERAGE(I675:I677)</f>
        <v>2.4166666666666665</v>
      </c>
      <c r="K675" s="183">
        <f>_xlfn.STDEV.S(I675:I677)</f>
        <v>0.62915286960589623</v>
      </c>
      <c r="L675" s="183">
        <f>100*K675/J675</f>
        <v>26.033911845761224</v>
      </c>
      <c r="M675" s="18">
        <f t="shared" si="21"/>
        <v>4</v>
      </c>
      <c r="N675" s="18">
        <v>0</v>
      </c>
      <c r="O675" s="18">
        <v>3</v>
      </c>
      <c r="P675" s="18">
        <v>0</v>
      </c>
      <c r="Q675" s="18">
        <v>1</v>
      </c>
      <c r="R675" s="18">
        <v>0</v>
      </c>
      <c r="S675" s="18">
        <v>3</v>
      </c>
      <c r="T675" s="184">
        <f>AVERAGE(S675:S677)</f>
        <v>2.3333333333333335</v>
      </c>
      <c r="U675" s="18" t="s">
        <v>39</v>
      </c>
      <c r="V675" s="18">
        <v>20</v>
      </c>
      <c r="W675" s="184">
        <f>AVERAGE(V675:V677)</f>
        <v>19.666666666666668</v>
      </c>
    </row>
    <row r="676" spans="1:23" ht="21" x14ac:dyDescent="0.35">
      <c r="A676" s="17" t="s">
        <v>1330</v>
      </c>
      <c r="B676" s="17" t="s">
        <v>1331</v>
      </c>
      <c r="C676" s="18" t="s">
        <v>34</v>
      </c>
      <c r="D676" s="18" t="s">
        <v>35</v>
      </c>
      <c r="E676" s="19" t="s">
        <v>1332</v>
      </c>
      <c r="F676" s="18" t="s">
        <v>40</v>
      </c>
      <c r="G676" s="20">
        <v>43875</v>
      </c>
      <c r="H676" s="18" t="s">
        <v>1334</v>
      </c>
      <c r="I676" s="21">
        <f t="shared" si="22"/>
        <v>1.75</v>
      </c>
      <c r="J676" s="182"/>
      <c r="K676" s="183"/>
      <c r="L676" s="183"/>
      <c r="M676" s="18">
        <f t="shared" si="21"/>
        <v>3</v>
      </c>
      <c r="N676" s="18">
        <v>0</v>
      </c>
      <c r="O676" s="18">
        <v>2</v>
      </c>
      <c r="P676" s="18">
        <v>0</v>
      </c>
      <c r="Q676" s="18">
        <v>1</v>
      </c>
      <c r="R676" s="18">
        <v>0</v>
      </c>
      <c r="S676" s="18">
        <v>2</v>
      </c>
      <c r="T676" s="184"/>
      <c r="U676" s="18" t="s">
        <v>39</v>
      </c>
      <c r="V676" s="18">
        <v>17</v>
      </c>
      <c r="W676" s="184"/>
    </row>
    <row r="677" spans="1:23" ht="21" x14ac:dyDescent="0.35">
      <c r="A677" s="17" t="s">
        <v>1330</v>
      </c>
      <c r="B677" s="17" t="s">
        <v>1331</v>
      </c>
      <c r="C677" s="18" t="s">
        <v>34</v>
      </c>
      <c r="D677" s="18" t="s">
        <v>35</v>
      </c>
      <c r="E677" s="19" t="s">
        <v>1332</v>
      </c>
      <c r="F677" s="18" t="s">
        <v>48</v>
      </c>
      <c r="G677" s="20">
        <v>44928</v>
      </c>
      <c r="H677" s="18" t="s">
        <v>1335</v>
      </c>
      <c r="I677" s="21">
        <f t="shared" si="22"/>
        <v>3</v>
      </c>
      <c r="J677" s="182"/>
      <c r="K677" s="183"/>
      <c r="L677" s="183"/>
      <c r="M677" s="18">
        <f t="shared" si="21"/>
        <v>5</v>
      </c>
      <c r="N677" s="18">
        <v>0</v>
      </c>
      <c r="O677" s="18">
        <v>3</v>
      </c>
      <c r="P677" s="18">
        <v>1</v>
      </c>
      <c r="Q677" s="18">
        <v>1</v>
      </c>
      <c r="R677" s="18">
        <v>0</v>
      </c>
      <c r="S677" s="18">
        <v>2</v>
      </c>
      <c r="T677" s="184"/>
      <c r="U677" s="18" t="s">
        <v>39</v>
      </c>
      <c r="V677" s="18">
        <v>22</v>
      </c>
      <c r="W677" s="184"/>
    </row>
    <row r="678" spans="1:23" ht="21" x14ac:dyDescent="0.35">
      <c r="A678" s="17" t="s">
        <v>1336</v>
      </c>
      <c r="B678" s="17" t="s">
        <v>1337</v>
      </c>
      <c r="C678" s="18" t="s">
        <v>34</v>
      </c>
      <c r="D678" s="18" t="s">
        <v>35</v>
      </c>
      <c r="E678" s="19" t="s">
        <v>1332</v>
      </c>
      <c r="F678" s="18" t="s">
        <v>37</v>
      </c>
      <c r="G678" s="20">
        <v>44458</v>
      </c>
      <c r="H678" s="18" t="s">
        <v>1338</v>
      </c>
      <c r="I678" s="21">
        <f t="shared" si="22"/>
        <v>2</v>
      </c>
      <c r="J678" s="182">
        <f>AVERAGE(I678:I680)</f>
        <v>2.25</v>
      </c>
      <c r="K678" s="183">
        <f>_xlfn.STDEV.S(I678:I680)</f>
        <v>0.66143782776614768</v>
      </c>
      <c r="L678" s="183">
        <f>100*K678/J678</f>
        <v>29.397236789606566</v>
      </c>
      <c r="M678" s="18">
        <f t="shared" si="21"/>
        <v>3</v>
      </c>
      <c r="N678" s="18">
        <v>0</v>
      </c>
      <c r="O678" s="18">
        <v>2</v>
      </c>
      <c r="P678" s="18">
        <v>1</v>
      </c>
      <c r="Q678" s="18">
        <v>0</v>
      </c>
      <c r="R678" s="18">
        <v>0</v>
      </c>
      <c r="S678" s="18">
        <v>2</v>
      </c>
      <c r="T678" s="184">
        <f>AVERAGE(S678:S680)</f>
        <v>2</v>
      </c>
      <c r="U678" s="18" t="s">
        <v>39</v>
      </c>
      <c r="V678" s="18">
        <v>19</v>
      </c>
      <c r="W678" s="184">
        <f>AVERAGE(V678:V680)</f>
        <v>18</v>
      </c>
    </row>
    <row r="679" spans="1:23" ht="21" x14ac:dyDescent="0.35">
      <c r="A679" s="17" t="s">
        <v>1336</v>
      </c>
      <c r="B679" s="17" t="s">
        <v>1337</v>
      </c>
      <c r="C679" s="18" t="s">
        <v>34</v>
      </c>
      <c r="D679" s="18" t="s">
        <v>35</v>
      </c>
      <c r="E679" s="19" t="s">
        <v>1332</v>
      </c>
      <c r="F679" s="18" t="s">
        <v>40</v>
      </c>
      <c r="G679" s="20">
        <v>43875</v>
      </c>
      <c r="H679" s="18" t="s">
        <v>1339</v>
      </c>
      <c r="I679" s="21">
        <f t="shared" si="22"/>
        <v>3</v>
      </c>
      <c r="J679" s="182"/>
      <c r="K679" s="183"/>
      <c r="L679" s="183"/>
      <c r="M679" s="18">
        <f t="shared" si="21"/>
        <v>4</v>
      </c>
      <c r="N679" s="18">
        <v>1</v>
      </c>
      <c r="O679" s="18">
        <v>2</v>
      </c>
      <c r="P679" s="18">
        <v>1</v>
      </c>
      <c r="Q679" s="18">
        <v>0</v>
      </c>
      <c r="R679" s="18">
        <v>0</v>
      </c>
      <c r="S679" s="18">
        <v>2</v>
      </c>
      <c r="T679" s="184"/>
      <c r="U679" s="18" t="s">
        <v>39</v>
      </c>
      <c r="V679" s="18">
        <v>20</v>
      </c>
      <c r="W679" s="184"/>
    </row>
    <row r="680" spans="1:23" ht="21" x14ac:dyDescent="0.35">
      <c r="A680" s="17" t="s">
        <v>1336</v>
      </c>
      <c r="B680" s="17" t="s">
        <v>1337</v>
      </c>
      <c r="C680" s="18" t="s">
        <v>34</v>
      </c>
      <c r="D680" s="18" t="s">
        <v>35</v>
      </c>
      <c r="E680" s="19" t="s">
        <v>1332</v>
      </c>
      <c r="F680" s="18" t="s">
        <v>48</v>
      </c>
      <c r="G680" s="20">
        <v>44928</v>
      </c>
      <c r="H680" s="18" t="s">
        <v>1340</v>
      </c>
      <c r="I680" s="21">
        <f t="shared" si="22"/>
        <v>1.75</v>
      </c>
      <c r="J680" s="182"/>
      <c r="K680" s="183"/>
      <c r="L680" s="183"/>
      <c r="M680" s="18">
        <f t="shared" si="21"/>
        <v>3</v>
      </c>
      <c r="N680" s="18">
        <v>0</v>
      </c>
      <c r="O680" s="18">
        <v>1</v>
      </c>
      <c r="P680" s="18">
        <v>2</v>
      </c>
      <c r="Q680" s="18">
        <v>0</v>
      </c>
      <c r="R680" s="18">
        <v>0</v>
      </c>
      <c r="S680" s="18">
        <v>2</v>
      </c>
      <c r="T680" s="184"/>
      <c r="U680" s="18" t="s">
        <v>39</v>
      </c>
      <c r="V680" s="18">
        <v>15</v>
      </c>
      <c r="W680" s="184"/>
    </row>
    <row r="681" spans="1:23" ht="21" x14ac:dyDescent="0.35">
      <c r="A681" s="17" t="s">
        <v>1341</v>
      </c>
      <c r="B681" s="17" t="s">
        <v>1342</v>
      </c>
      <c r="C681" s="18" t="s">
        <v>34</v>
      </c>
      <c r="D681" s="18" t="s">
        <v>35</v>
      </c>
      <c r="E681" s="19" t="s">
        <v>1343</v>
      </c>
      <c r="F681" s="18" t="s">
        <v>37</v>
      </c>
      <c r="G681" s="20">
        <v>44957</v>
      </c>
      <c r="H681" s="18" t="s">
        <v>1344</v>
      </c>
      <c r="I681" s="21">
        <f t="shared" si="22"/>
        <v>3.5</v>
      </c>
      <c r="J681" s="182">
        <f>AVERAGE(I681:I683)</f>
        <v>3.6666666666666665</v>
      </c>
      <c r="K681" s="183">
        <f>_xlfn.STDEV.S(I681:I683)</f>
        <v>0.7637626158259726</v>
      </c>
      <c r="L681" s="183">
        <f>100*K681/J681</f>
        <v>20.829889522526528</v>
      </c>
      <c r="M681" s="18">
        <f t="shared" si="21"/>
        <v>7</v>
      </c>
      <c r="N681" s="18">
        <v>1</v>
      </c>
      <c r="O681" s="18">
        <v>1</v>
      </c>
      <c r="P681" s="18">
        <v>2</v>
      </c>
      <c r="Q681" s="18">
        <v>3</v>
      </c>
      <c r="R681" s="18">
        <v>0</v>
      </c>
      <c r="S681" s="18">
        <v>3</v>
      </c>
      <c r="T681" s="184">
        <f>AVERAGE(S681:S683)</f>
        <v>3</v>
      </c>
      <c r="U681" s="18" t="s">
        <v>39</v>
      </c>
      <c r="V681" s="18">
        <v>21</v>
      </c>
      <c r="W681" s="184">
        <f>AVERAGE(V681:V683)</f>
        <v>23</v>
      </c>
    </row>
    <row r="682" spans="1:23" ht="21" x14ac:dyDescent="0.35">
      <c r="A682" s="17" t="s">
        <v>1341</v>
      </c>
      <c r="B682" s="17" t="s">
        <v>1342</v>
      </c>
      <c r="C682" s="18" t="s">
        <v>34</v>
      </c>
      <c r="D682" s="18" t="s">
        <v>35</v>
      </c>
      <c r="E682" s="19" t="s">
        <v>1343</v>
      </c>
      <c r="F682" s="18" t="s">
        <v>40</v>
      </c>
      <c r="G682" s="20">
        <v>43979</v>
      </c>
      <c r="H682" s="18" t="s">
        <v>1345</v>
      </c>
      <c r="I682" s="21">
        <f t="shared" si="22"/>
        <v>4.5</v>
      </c>
      <c r="J682" s="182"/>
      <c r="K682" s="183"/>
      <c r="L682" s="183"/>
      <c r="M682" s="18">
        <f t="shared" si="21"/>
        <v>8</v>
      </c>
      <c r="N682" s="18">
        <v>2</v>
      </c>
      <c r="O682" s="18">
        <v>1</v>
      </c>
      <c r="P682" s="18">
        <v>2</v>
      </c>
      <c r="Q682" s="18">
        <v>3</v>
      </c>
      <c r="R682" s="18">
        <v>0</v>
      </c>
      <c r="S682" s="18">
        <v>3</v>
      </c>
      <c r="T682" s="184"/>
      <c r="U682" s="18" t="s">
        <v>39</v>
      </c>
      <c r="V682" s="18">
        <v>27</v>
      </c>
      <c r="W682" s="184"/>
    </row>
    <row r="683" spans="1:23" ht="21" x14ac:dyDescent="0.35">
      <c r="A683" s="17" t="s">
        <v>1341</v>
      </c>
      <c r="B683" s="17" t="s">
        <v>1342</v>
      </c>
      <c r="C683" s="18" t="s">
        <v>34</v>
      </c>
      <c r="D683" s="18" t="s">
        <v>35</v>
      </c>
      <c r="E683" s="19" t="s">
        <v>1343</v>
      </c>
      <c r="F683" s="18" t="s">
        <v>48</v>
      </c>
      <c r="G683" s="20">
        <v>44928</v>
      </c>
      <c r="H683" s="18" t="s">
        <v>1346</v>
      </c>
      <c r="I683" s="21">
        <f t="shared" si="22"/>
        <v>3</v>
      </c>
      <c r="J683" s="182"/>
      <c r="K683" s="183"/>
      <c r="L683" s="183"/>
      <c r="M683" s="18">
        <f t="shared" si="21"/>
        <v>6</v>
      </c>
      <c r="N683" s="18">
        <v>1</v>
      </c>
      <c r="O683" s="18">
        <v>1</v>
      </c>
      <c r="P683" s="18">
        <v>1</v>
      </c>
      <c r="Q683" s="18">
        <v>3</v>
      </c>
      <c r="R683" s="18">
        <v>0</v>
      </c>
      <c r="S683" s="18">
        <v>3</v>
      </c>
      <c r="T683" s="184"/>
      <c r="U683" s="18" t="s">
        <v>39</v>
      </c>
      <c r="V683" s="18">
        <v>21</v>
      </c>
      <c r="W683" s="184"/>
    </row>
    <row r="684" spans="1:23" ht="21" x14ac:dyDescent="0.35">
      <c r="A684" s="17" t="s">
        <v>1347</v>
      </c>
      <c r="B684" s="17" t="s">
        <v>1348</v>
      </c>
      <c r="C684" s="18" t="s">
        <v>34</v>
      </c>
      <c r="D684" s="18" t="s">
        <v>35</v>
      </c>
      <c r="E684" s="19" t="s">
        <v>425</v>
      </c>
      <c r="F684" s="18" t="s">
        <v>37</v>
      </c>
      <c r="G684" s="20">
        <v>44476</v>
      </c>
      <c r="H684" s="18" t="s">
        <v>1349</v>
      </c>
      <c r="I684" s="21">
        <f t="shared" si="22"/>
        <v>5.25</v>
      </c>
      <c r="J684" s="182">
        <f>AVERAGE(I684:I686)</f>
        <v>4.5</v>
      </c>
      <c r="K684" s="183">
        <f>_xlfn.STDEV.S(I684:I686)</f>
        <v>0.66143782776614768</v>
      </c>
      <c r="L684" s="183">
        <f>100*K684/J684</f>
        <v>14.698618394803283</v>
      </c>
      <c r="M684" s="18">
        <f t="shared" si="21"/>
        <v>6</v>
      </c>
      <c r="N684" s="18">
        <v>4</v>
      </c>
      <c r="O684" s="18">
        <v>1</v>
      </c>
      <c r="P684" s="18">
        <v>1</v>
      </c>
      <c r="Q684" s="18">
        <v>0</v>
      </c>
      <c r="R684" s="18">
        <v>0</v>
      </c>
      <c r="S684" s="18">
        <v>4</v>
      </c>
      <c r="T684" s="184">
        <f>AVERAGE(S684:S686)</f>
        <v>3.6666666666666665</v>
      </c>
      <c r="U684" s="18" t="s">
        <v>39</v>
      </c>
      <c r="V684" s="18">
        <v>21</v>
      </c>
      <c r="W684" s="184">
        <f>AVERAGE(V684:V686)</f>
        <v>21.333333333333332</v>
      </c>
    </row>
    <row r="685" spans="1:23" ht="21" x14ac:dyDescent="0.35">
      <c r="A685" s="17" t="s">
        <v>1347</v>
      </c>
      <c r="B685" s="17" t="s">
        <v>1348</v>
      </c>
      <c r="C685" s="18" t="s">
        <v>34</v>
      </c>
      <c r="D685" s="18" t="s">
        <v>35</v>
      </c>
      <c r="E685" s="19" t="s">
        <v>425</v>
      </c>
      <c r="F685" s="18" t="s">
        <v>40</v>
      </c>
      <c r="G685" s="20">
        <v>43875</v>
      </c>
      <c r="H685" s="18" t="s">
        <v>1350</v>
      </c>
      <c r="I685" s="21">
        <f t="shared" si="22"/>
        <v>4</v>
      </c>
      <c r="J685" s="182"/>
      <c r="K685" s="183"/>
      <c r="L685" s="183"/>
      <c r="M685" s="18">
        <f t="shared" si="21"/>
        <v>5</v>
      </c>
      <c r="N685" s="18">
        <v>2</v>
      </c>
      <c r="O685" s="18">
        <v>2</v>
      </c>
      <c r="P685" s="18">
        <v>1</v>
      </c>
      <c r="Q685" s="18">
        <v>0</v>
      </c>
      <c r="R685" s="18">
        <v>0</v>
      </c>
      <c r="S685" s="18">
        <v>3</v>
      </c>
      <c r="T685" s="184"/>
      <c r="U685" s="18" t="s">
        <v>39</v>
      </c>
      <c r="V685" s="18">
        <v>21</v>
      </c>
      <c r="W685" s="184"/>
    </row>
    <row r="686" spans="1:23" ht="21" x14ac:dyDescent="0.35">
      <c r="A686" s="17" t="s">
        <v>1347</v>
      </c>
      <c r="B686" s="17" t="s">
        <v>1348</v>
      </c>
      <c r="C686" s="18" t="s">
        <v>34</v>
      </c>
      <c r="D686" s="18" t="s">
        <v>35</v>
      </c>
      <c r="E686" s="19" t="s">
        <v>425</v>
      </c>
      <c r="F686" s="18" t="s">
        <v>48</v>
      </c>
      <c r="G686" s="20">
        <v>44928</v>
      </c>
      <c r="H686" s="18" t="s">
        <v>1351</v>
      </c>
      <c r="I686" s="21">
        <f t="shared" si="22"/>
        <v>4.25</v>
      </c>
      <c r="J686" s="182"/>
      <c r="K686" s="183"/>
      <c r="L686" s="183"/>
      <c r="M686" s="18">
        <f t="shared" si="21"/>
        <v>5</v>
      </c>
      <c r="N686" s="18">
        <v>3</v>
      </c>
      <c r="O686" s="18">
        <v>1</v>
      </c>
      <c r="P686" s="18">
        <v>1</v>
      </c>
      <c r="Q686" s="18">
        <v>0</v>
      </c>
      <c r="R686" s="18">
        <v>0</v>
      </c>
      <c r="S686" s="18">
        <v>4</v>
      </c>
      <c r="T686" s="184"/>
      <c r="U686" s="18" t="s">
        <v>76</v>
      </c>
      <c r="V686" s="18">
        <v>22</v>
      </c>
      <c r="W686" s="184"/>
    </row>
    <row r="687" spans="1:23" ht="21" x14ac:dyDescent="0.35">
      <c r="A687" s="17" t="s">
        <v>1352</v>
      </c>
      <c r="B687" s="17" t="s">
        <v>1353</v>
      </c>
      <c r="C687" s="18" t="s">
        <v>34</v>
      </c>
      <c r="D687" s="18" t="s">
        <v>35</v>
      </c>
      <c r="E687" s="19" t="s">
        <v>425</v>
      </c>
      <c r="F687" s="18" t="s">
        <v>37</v>
      </c>
      <c r="G687" s="20">
        <v>44812</v>
      </c>
      <c r="H687" s="18" t="s">
        <v>1354</v>
      </c>
      <c r="I687" s="21">
        <f t="shared" si="22"/>
        <v>5.25</v>
      </c>
      <c r="J687" s="182">
        <f>AVERAGE(I687:I689)</f>
        <v>4.833333333333333</v>
      </c>
      <c r="K687" s="183">
        <f>_xlfn.STDEV.S(I687:I689)</f>
        <v>0.72168783648703383</v>
      </c>
      <c r="L687" s="183">
        <f>100*K687/J687</f>
        <v>14.93147247904208</v>
      </c>
      <c r="M687" s="18">
        <f t="shared" si="21"/>
        <v>6</v>
      </c>
      <c r="N687" s="18">
        <v>4</v>
      </c>
      <c r="O687" s="18">
        <v>1</v>
      </c>
      <c r="P687" s="18">
        <v>1</v>
      </c>
      <c r="Q687" s="18">
        <v>0</v>
      </c>
      <c r="R687" s="18">
        <v>0</v>
      </c>
      <c r="S687" s="18">
        <v>4</v>
      </c>
      <c r="T687" s="184">
        <f>AVERAGE(S687:S689)</f>
        <v>3.3333333333333335</v>
      </c>
      <c r="U687" s="18" t="s">
        <v>39</v>
      </c>
      <c r="V687" s="18">
        <v>21</v>
      </c>
      <c r="W687" s="184">
        <f>AVERAGE(V687:V689)</f>
        <v>22.333333333333332</v>
      </c>
    </row>
    <row r="688" spans="1:23" ht="21" x14ac:dyDescent="0.35">
      <c r="A688" s="17" t="s">
        <v>1352</v>
      </c>
      <c r="B688" s="17" t="s">
        <v>1353</v>
      </c>
      <c r="C688" s="18" t="s">
        <v>34</v>
      </c>
      <c r="D688" s="18" t="s">
        <v>35</v>
      </c>
      <c r="E688" s="19" t="s">
        <v>425</v>
      </c>
      <c r="F688" s="18" t="s">
        <v>40</v>
      </c>
      <c r="G688" s="20">
        <v>43875</v>
      </c>
      <c r="H688" s="18" t="s">
        <v>1355</v>
      </c>
      <c r="I688" s="21">
        <f t="shared" si="22"/>
        <v>4</v>
      </c>
      <c r="J688" s="182"/>
      <c r="K688" s="183"/>
      <c r="L688" s="183"/>
      <c r="M688" s="18">
        <f t="shared" si="21"/>
        <v>5</v>
      </c>
      <c r="N688" s="18">
        <v>2</v>
      </c>
      <c r="O688" s="18">
        <v>2</v>
      </c>
      <c r="P688" s="18">
        <v>1</v>
      </c>
      <c r="Q688" s="18">
        <v>0</v>
      </c>
      <c r="R688" s="18">
        <v>0</v>
      </c>
      <c r="S688" s="18">
        <v>3</v>
      </c>
      <c r="T688" s="184"/>
      <c r="U688" s="18" t="s">
        <v>39</v>
      </c>
      <c r="V688" s="18">
        <v>21</v>
      </c>
      <c r="W688" s="184"/>
    </row>
    <row r="689" spans="1:23" ht="21" x14ac:dyDescent="0.35">
      <c r="A689" s="17" t="s">
        <v>1352</v>
      </c>
      <c r="B689" s="17" t="s">
        <v>1353</v>
      </c>
      <c r="C689" s="18" t="s">
        <v>34</v>
      </c>
      <c r="D689" s="18" t="s">
        <v>35</v>
      </c>
      <c r="E689" s="19" t="s">
        <v>425</v>
      </c>
      <c r="F689" s="18" t="s">
        <v>48</v>
      </c>
      <c r="G689" s="20">
        <v>44928</v>
      </c>
      <c r="H689" s="18" t="s">
        <v>1356</v>
      </c>
      <c r="I689" s="21">
        <f t="shared" si="22"/>
        <v>5.25</v>
      </c>
      <c r="J689" s="182"/>
      <c r="K689" s="183"/>
      <c r="L689" s="183"/>
      <c r="M689" s="18">
        <f t="shared" si="21"/>
        <v>9</v>
      </c>
      <c r="N689" s="18">
        <v>2</v>
      </c>
      <c r="O689" s="18">
        <v>2</v>
      </c>
      <c r="P689" s="18">
        <v>2</v>
      </c>
      <c r="Q689" s="18">
        <v>3</v>
      </c>
      <c r="R689" s="18">
        <v>0</v>
      </c>
      <c r="S689" s="18">
        <v>3</v>
      </c>
      <c r="T689" s="184"/>
      <c r="U689" s="18" t="s">
        <v>76</v>
      </c>
      <c r="V689" s="18">
        <v>25</v>
      </c>
      <c r="W689" s="184"/>
    </row>
    <row r="690" spans="1:23" ht="21" x14ac:dyDescent="0.35">
      <c r="A690" s="17" t="s">
        <v>1357</v>
      </c>
      <c r="B690" s="17" t="s">
        <v>1358</v>
      </c>
      <c r="C690" s="18" t="s">
        <v>34</v>
      </c>
      <c r="D690" s="18" t="s">
        <v>35</v>
      </c>
      <c r="E690" s="19" t="s">
        <v>46</v>
      </c>
      <c r="F690" s="18" t="s">
        <v>37</v>
      </c>
      <c r="G690" s="20">
        <v>44853</v>
      </c>
      <c r="H690" s="18" t="s">
        <v>1359</v>
      </c>
      <c r="I690" s="21">
        <f t="shared" si="22"/>
        <v>2</v>
      </c>
      <c r="J690" s="182">
        <f>AVERAGE(I690:I692)</f>
        <v>2.3333333333333335</v>
      </c>
      <c r="K690" s="183">
        <f>_xlfn.STDEV.S(I690:I692)</f>
        <v>0.57735026918962629</v>
      </c>
      <c r="L690" s="183">
        <f>100*K690/J690</f>
        <v>24.743582965269699</v>
      </c>
      <c r="M690" s="18">
        <f t="shared" si="21"/>
        <v>3</v>
      </c>
      <c r="N690" s="18">
        <v>0</v>
      </c>
      <c r="O690" s="18">
        <v>2</v>
      </c>
      <c r="P690" s="18">
        <v>1</v>
      </c>
      <c r="Q690" s="18">
        <v>0</v>
      </c>
      <c r="R690" s="18">
        <v>0</v>
      </c>
      <c r="S690" s="18">
        <v>2</v>
      </c>
      <c r="T690" s="184">
        <f>AVERAGE(S690:S692)</f>
        <v>2</v>
      </c>
      <c r="U690" s="18" t="s">
        <v>39</v>
      </c>
      <c r="V690" s="18">
        <v>19</v>
      </c>
      <c r="W690" s="184">
        <f>AVERAGE(V690:V692)</f>
        <v>19</v>
      </c>
    </row>
    <row r="691" spans="1:23" ht="21" x14ac:dyDescent="0.35">
      <c r="A691" s="17" t="s">
        <v>1357</v>
      </c>
      <c r="B691" s="17" t="s">
        <v>1358</v>
      </c>
      <c r="C691" s="18" t="s">
        <v>34</v>
      </c>
      <c r="D691" s="18" t="s">
        <v>35</v>
      </c>
      <c r="E691" s="19" t="s">
        <v>46</v>
      </c>
      <c r="F691" s="18" t="s">
        <v>40</v>
      </c>
      <c r="G691" s="20">
        <v>43875</v>
      </c>
      <c r="H691" s="18" t="s">
        <v>1360</v>
      </c>
      <c r="I691" s="21">
        <f t="shared" si="22"/>
        <v>3</v>
      </c>
      <c r="J691" s="182"/>
      <c r="K691" s="183"/>
      <c r="L691" s="183"/>
      <c r="M691" s="18">
        <f t="shared" si="21"/>
        <v>4</v>
      </c>
      <c r="N691" s="18">
        <v>1</v>
      </c>
      <c r="O691" s="18">
        <v>2</v>
      </c>
      <c r="P691" s="18">
        <v>1</v>
      </c>
      <c r="Q691" s="18">
        <v>0</v>
      </c>
      <c r="R691" s="18">
        <v>0</v>
      </c>
      <c r="S691" s="18">
        <v>2</v>
      </c>
      <c r="T691" s="184"/>
      <c r="U691" s="18" t="s">
        <v>39</v>
      </c>
      <c r="V691" s="18">
        <v>20</v>
      </c>
      <c r="W691" s="184"/>
    </row>
    <row r="692" spans="1:23" ht="21" x14ac:dyDescent="0.35">
      <c r="A692" s="17" t="s">
        <v>1357</v>
      </c>
      <c r="B692" s="17" t="s">
        <v>1358</v>
      </c>
      <c r="C692" s="18" t="s">
        <v>34</v>
      </c>
      <c r="D692" s="18" t="s">
        <v>35</v>
      </c>
      <c r="E692" s="19" t="s">
        <v>46</v>
      </c>
      <c r="F692" s="18" t="s">
        <v>48</v>
      </c>
      <c r="G692" s="20">
        <v>44928</v>
      </c>
      <c r="H692" s="18" t="s">
        <v>1361</v>
      </c>
      <c r="I692" s="21">
        <f t="shared" si="22"/>
        <v>2</v>
      </c>
      <c r="J692" s="182"/>
      <c r="K692" s="183"/>
      <c r="L692" s="183"/>
      <c r="M692" s="18">
        <f t="shared" si="21"/>
        <v>3</v>
      </c>
      <c r="N692" s="18">
        <v>0</v>
      </c>
      <c r="O692" s="18">
        <v>2</v>
      </c>
      <c r="P692" s="18">
        <v>1</v>
      </c>
      <c r="Q692" s="18">
        <v>0</v>
      </c>
      <c r="R692" s="18">
        <v>0</v>
      </c>
      <c r="S692" s="18">
        <v>2</v>
      </c>
      <c r="T692" s="184"/>
      <c r="U692" s="18" t="s">
        <v>39</v>
      </c>
      <c r="V692" s="18">
        <v>18</v>
      </c>
      <c r="W692" s="184"/>
    </row>
    <row r="693" spans="1:23" ht="21" x14ac:dyDescent="0.35">
      <c r="A693" s="17" t="s">
        <v>1362</v>
      </c>
      <c r="B693" s="17" t="s">
        <v>1363</v>
      </c>
      <c r="C693" s="18" t="s">
        <v>34</v>
      </c>
      <c r="D693" s="18" t="s">
        <v>35</v>
      </c>
      <c r="E693" s="19" t="s">
        <v>1364</v>
      </c>
      <c r="F693" s="18" t="s">
        <v>37</v>
      </c>
      <c r="G693" s="20">
        <v>44812</v>
      </c>
      <c r="H693" s="18" t="s">
        <v>1365</v>
      </c>
      <c r="I693" s="21">
        <f t="shared" si="22"/>
        <v>2.5</v>
      </c>
      <c r="J693" s="182">
        <f>AVERAGE(I693:I695)</f>
        <v>2</v>
      </c>
      <c r="K693" s="183">
        <f>_xlfn.STDEV.S(I693:I695)</f>
        <v>0.4330127018922193</v>
      </c>
      <c r="L693" s="183">
        <f>100*K693/J693</f>
        <v>21.650635094610966</v>
      </c>
      <c r="M693" s="18">
        <f t="shared" si="21"/>
        <v>5</v>
      </c>
      <c r="N693" s="18">
        <v>0</v>
      </c>
      <c r="O693" s="18">
        <v>2</v>
      </c>
      <c r="P693" s="18">
        <v>1</v>
      </c>
      <c r="Q693" s="18">
        <v>2</v>
      </c>
      <c r="R693" s="18">
        <v>0</v>
      </c>
      <c r="S693" s="18">
        <v>2</v>
      </c>
      <c r="T693" s="184">
        <f>AVERAGE(S693:S695)</f>
        <v>2</v>
      </c>
      <c r="U693" s="18" t="s">
        <v>76</v>
      </c>
      <c r="V693" s="18">
        <v>18</v>
      </c>
      <c r="W693" s="184">
        <f>AVERAGE(V693:V695)</f>
        <v>19</v>
      </c>
    </row>
    <row r="694" spans="1:23" ht="21" x14ac:dyDescent="0.35">
      <c r="A694" s="17" t="s">
        <v>1362</v>
      </c>
      <c r="B694" s="17" t="s">
        <v>1363</v>
      </c>
      <c r="C694" s="18" t="s">
        <v>34</v>
      </c>
      <c r="D694" s="18" t="s">
        <v>35</v>
      </c>
      <c r="E694" s="19" t="s">
        <v>1364</v>
      </c>
      <c r="F694" s="18" t="s">
        <v>48</v>
      </c>
      <c r="G694" s="20">
        <v>44928</v>
      </c>
      <c r="H694" s="18" t="s">
        <v>1366</v>
      </c>
      <c r="I694" s="21">
        <f t="shared" si="22"/>
        <v>1.75</v>
      </c>
      <c r="J694" s="182"/>
      <c r="K694" s="183"/>
      <c r="L694" s="183"/>
      <c r="M694" s="18">
        <f t="shared" si="21"/>
        <v>4</v>
      </c>
      <c r="N694" s="18">
        <v>0</v>
      </c>
      <c r="O694" s="18">
        <v>1</v>
      </c>
      <c r="P694" s="18">
        <v>1</v>
      </c>
      <c r="Q694" s="18">
        <v>2</v>
      </c>
      <c r="R694" s="18">
        <v>0</v>
      </c>
      <c r="S694" s="18">
        <v>2</v>
      </c>
      <c r="T694" s="184"/>
      <c r="U694" s="18" t="s">
        <v>76</v>
      </c>
      <c r="V694" s="18">
        <v>17</v>
      </c>
      <c r="W694" s="184"/>
    </row>
    <row r="695" spans="1:23" ht="21" x14ac:dyDescent="0.35">
      <c r="A695" s="17" t="s">
        <v>1362</v>
      </c>
      <c r="B695" s="17" t="s">
        <v>1363</v>
      </c>
      <c r="C695" s="18" t="s">
        <v>34</v>
      </c>
      <c r="D695" s="18" t="s">
        <v>35</v>
      </c>
      <c r="E695" s="19" t="s">
        <v>1364</v>
      </c>
      <c r="F695" s="18" t="s">
        <v>40</v>
      </c>
      <c r="G695" s="20">
        <v>43875</v>
      </c>
      <c r="H695" s="18" t="s">
        <v>1367</v>
      </c>
      <c r="I695" s="21">
        <f t="shared" si="22"/>
        <v>1.75</v>
      </c>
      <c r="J695" s="182"/>
      <c r="K695" s="183"/>
      <c r="L695" s="183"/>
      <c r="M695" s="18">
        <f t="shared" si="21"/>
        <v>4</v>
      </c>
      <c r="N695" s="18">
        <v>0</v>
      </c>
      <c r="O695" s="18">
        <v>1</v>
      </c>
      <c r="P695" s="18">
        <v>1</v>
      </c>
      <c r="Q695" s="18">
        <v>2</v>
      </c>
      <c r="R695" s="18">
        <v>0</v>
      </c>
      <c r="S695" s="18">
        <v>2</v>
      </c>
      <c r="T695" s="184"/>
      <c r="U695" s="18" t="s">
        <v>76</v>
      </c>
      <c r="V695" s="18">
        <v>22</v>
      </c>
      <c r="W695" s="184"/>
    </row>
    <row r="696" spans="1:23" ht="21" x14ac:dyDescent="0.35">
      <c r="A696" s="17" t="s">
        <v>1368</v>
      </c>
      <c r="B696" s="17" t="s">
        <v>1369</v>
      </c>
      <c r="C696" s="18" t="s">
        <v>34</v>
      </c>
      <c r="D696" s="18" t="s">
        <v>35</v>
      </c>
      <c r="E696" s="19" t="s">
        <v>605</v>
      </c>
      <c r="F696" s="18" t="s">
        <v>37</v>
      </c>
      <c r="G696" s="20">
        <v>44299</v>
      </c>
      <c r="H696" s="18" t="s">
        <v>1370</v>
      </c>
      <c r="I696" s="21">
        <f t="shared" si="22"/>
        <v>1.75</v>
      </c>
      <c r="J696" s="182">
        <f>AVERAGE(I696:I698)</f>
        <v>1.75</v>
      </c>
      <c r="K696" s="183">
        <f>_xlfn.STDEV.S(I696:I698)</f>
        <v>0.5</v>
      </c>
      <c r="L696" s="183">
        <f>100*K696/J696</f>
        <v>28.571428571428573</v>
      </c>
      <c r="M696" s="18">
        <f t="shared" si="21"/>
        <v>3</v>
      </c>
      <c r="N696" s="18">
        <v>0</v>
      </c>
      <c r="O696" s="18">
        <v>1</v>
      </c>
      <c r="P696" s="18">
        <v>2</v>
      </c>
      <c r="Q696" s="18">
        <v>0</v>
      </c>
      <c r="R696" s="18">
        <v>0</v>
      </c>
      <c r="S696" s="18">
        <v>2</v>
      </c>
      <c r="T696" s="184">
        <f>AVERAGE(S696:S698)</f>
        <v>2</v>
      </c>
      <c r="U696" s="18" t="s">
        <v>39</v>
      </c>
      <c r="V696" s="18">
        <v>17</v>
      </c>
      <c r="W696" s="184">
        <f>AVERAGE(V696:V698)</f>
        <v>17</v>
      </c>
    </row>
    <row r="697" spans="1:23" ht="21" x14ac:dyDescent="0.35">
      <c r="A697" s="17" t="s">
        <v>1368</v>
      </c>
      <c r="B697" s="17" t="s">
        <v>1369</v>
      </c>
      <c r="C697" s="18" t="s">
        <v>34</v>
      </c>
      <c r="D697" s="18" t="s">
        <v>35</v>
      </c>
      <c r="E697" s="19" t="s">
        <v>605</v>
      </c>
      <c r="F697" s="18" t="s">
        <v>40</v>
      </c>
      <c r="G697" s="20">
        <v>43957</v>
      </c>
      <c r="H697" s="18" t="s">
        <v>1371</v>
      </c>
      <c r="I697" s="21">
        <f t="shared" si="22"/>
        <v>2.25</v>
      </c>
      <c r="J697" s="182"/>
      <c r="K697" s="183"/>
      <c r="L697" s="183"/>
      <c r="M697" s="18">
        <f t="shared" si="21"/>
        <v>3</v>
      </c>
      <c r="N697" s="18">
        <v>1</v>
      </c>
      <c r="O697" s="18">
        <v>1</v>
      </c>
      <c r="P697" s="18">
        <v>1</v>
      </c>
      <c r="Q697" s="18">
        <v>0</v>
      </c>
      <c r="R697" s="18">
        <v>0</v>
      </c>
      <c r="S697" s="18">
        <v>2</v>
      </c>
      <c r="T697" s="184"/>
      <c r="U697" s="18" t="s">
        <v>39</v>
      </c>
      <c r="V697" s="18">
        <v>17</v>
      </c>
      <c r="W697" s="184"/>
    </row>
    <row r="698" spans="1:23" ht="21" x14ac:dyDescent="0.35">
      <c r="A698" s="17" t="s">
        <v>1368</v>
      </c>
      <c r="B698" s="17" t="s">
        <v>1369</v>
      </c>
      <c r="C698" s="18" t="s">
        <v>34</v>
      </c>
      <c r="D698" s="18" t="s">
        <v>35</v>
      </c>
      <c r="E698" s="19" t="s">
        <v>605</v>
      </c>
      <c r="F698" s="24" t="s">
        <v>1372</v>
      </c>
      <c r="G698" s="20">
        <v>44771</v>
      </c>
      <c r="H698" s="18" t="s">
        <v>1373</v>
      </c>
      <c r="I698" s="21">
        <f t="shared" si="22"/>
        <v>1.25</v>
      </c>
      <c r="J698" s="182"/>
      <c r="K698" s="183"/>
      <c r="L698" s="183"/>
      <c r="M698" s="18">
        <f t="shared" si="21"/>
        <v>2</v>
      </c>
      <c r="N698" s="18">
        <v>0</v>
      </c>
      <c r="O698" s="18">
        <v>1</v>
      </c>
      <c r="P698" s="18">
        <v>1</v>
      </c>
      <c r="Q698" s="18">
        <v>0</v>
      </c>
      <c r="R698" s="18">
        <v>0</v>
      </c>
      <c r="S698" s="18">
        <v>2</v>
      </c>
      <c r="T698" s="184"/>
      <c r="U698" s="18" t="s">
        <v>39</v>
      </c>
      <c r="V698" s="11"/>
      <c r="W698" s="184"/>
    </row>
    <row r="699" spans="1:23" ht="21" x14ac:dyDescent="0.35">
      <c r="A699" s="17" t="s">
        <v>1374</v>
      </c>
      <c r="B699" s="17" t="s">
        <v>1375</v>
      </c>
      <c r="C699" s="18" t="s">
        <v>34</v>
      </c>
      <c r="D699" s="18" t="s">
        <v>35</v>
      </c>
      <c r="E699" s="19" t="s">
        <v>1376</v>
      </c>
      <c r="F699" s="18" t="s">
        <v>37</v>
      </c>
      <c r="G699" s="20">
        <v>44477</v>
      </c>
      <c r="H699" s="18" t="s">
        <v>1377</v>
      </c>
      <c r="I699" s="21">
        <f t="shared" si="22"/>
        <v>1</v>
      </c>
      <c r="J699" s="182">
        <f>AVERAGE(I699:I701)</f>
        <v>1.1666666666666667</v>
      </c>
      <c r="K699" s="183">
        <f>_xlfn.STDEV.S(I699:I701)</f>
        <v>0.52041649986653338</v>
      </c>
      <c r="L699" s="183">
        <f>100*K699/J699</f>
        <v>44.607128559988574</v>
      </c>
      <c r="M699" s="18">
        <f t="shared" si="21"/>
        <v>2</v>
      </c>
      <c r="N699" s="18">
        <v>0</v>
      </c>
      <c r="O699" s="18">
        <v>1</v>
      </c>
      <c r="P699" s="18">
        <v>0</v>
      </c>
      <c r="Q699" s="18">
        <v>1</v>
      </c>
      <c r="R699" s="18">
        <v>0</v>
      </c>
      <c r="S699" s="18">
        <v>1</v>
      </c>
      <c r="T699" s="184">
        <f>AVERAGE(S699:S701)</f>
        <v>1</v>
      </c>
      <c r="U699" s="18" t="s">
        <v>76</v>
      </c>
      <c r="V699" s="18">
        <v>10</v>
      </c>
      <c r="W699" s="184">
        <f>AVERAGE(V699:V701)</f>
        <v>8.6666666666666661</v>
      </c>
    </row>
    <row r="700" spans="1:23" ht="21" x14ac:dyDescent="0.35">
      <c r="A700" s="17" t="s">
        <v>1374</v>
      </c>
      <c r="B700" s="17" t="s">
        <v>1375</v>
      </c>
      <c r="C700" s="18" t="s">
        <v>34</v>
      </c>
      <c r="D700" s="18" t="s">
        <v>35</v>
      </c>
      <c r="E700" s="19" t="s">
        <v>1376</v>
      </c>
      <c r="F700" s="18" t="s">
        <v>48</v>
      </c>
      <c r="G700" s="20">
        <v>44928</v>
      </c>
      <c r="H700" s="18" t="s">
        <v>1378</v>
      </c>
      <c r="I700" s="21">
        <f t="shared" si="22"/>
        <v>0.75</v>
      </c>
      <c r="J700" s="182"/>
      <c r="K700" s="183"/>
      <c r="L700" s="183"/>
      <c r="M700" s="18">
        <f t="shared" si="21"/>
        <v>1</v>
      </c>
      <c r="N700" s="18">
        <v>0</v>
      </c>
      <c r="O700" s="18">
        <v>1</v>
      </c>
      <c r="P700" s="18">
        <v>0</v>
      </c>
      <c r="Q700" s="18">
        <v>0</v>
      </c>
      <c r="R700" s="18">
        <v>0</v>
      </c>
      <c r="S700" s="18">
        <v>1</v>
      </c>
      <c r="T700" s="184"/>
      <c r="U700" s="18" t="s">
        <v>76</v>
      </c>
      <c r="V700" s="18">
        <v>5</v>
      </c>
      <c r="W700" s="184"/>
    </row>
    <row r="701" spans="1:23" ht="21" x14ac:dyDescent="0.35">
      <c r="A701" s="17" t="s">
        <v>1374</v>
      </c>
      <c r="B701" s="17" t="s">
        <v>1375</v>
      </c>
      <c r="C701" s="18" t="s">
        <v>34</v>
      </c>
      <c r="D701" s="18" t="s">
        <v>35</v>
      </c>
      <c r="E701" s="19" t="s">
        <v>1376</v>
      </c>
      <c r="F701" s="18" t="s">
        <v>40</v>
      </c>
      <c r="G701" s="20">
        <v>44400</v>
      </c>
      <c r="H701" s="18" t="s">
        <v>1379</v>
      </c>
      <c r="I701" s="21">
        <f t="shared" si="22"/>
        <v>1.75</v>
      </c>
      <c r="J701" s="182"/>
      <c r="K701" s="183"/>
      <c r="L701" s="183"/>
      <c r="M701" s="18">
        <f t="shared" si="21"/>
        <v>3</v>
      </c>
      <c r="N701" s="18">
        <v>0</v>
      </c>
      <c r="O701" s="18">
        <v>2</v>
      </c>
      <c r="P701" s="18">
        <v>0</v>
      </c>
      <c r="Q701" s="18">
        <v>1</v>
      </c>
      <c r="R701" s="18">
        <v>0</v>
      </c>
      <c r="S701" s="18">
        <v>1</v>
      </c>
      <c r="T701" s="184"/>
      <c r="U701" s="18" t="s">
        <v>76</v>
      </c>
      <c r="V701" s="18">
        <v>11</v>
      </c>
      <c r="W701" s="184"/>
    </row>
    <row r="702" spans="1:23" ht="21" x14ac:dyDescent="0.35">
      <c r="A702" s="17" t="s">
        <v>1380</v>
      </c>
      <c r="B702" s="17" t="s">
        <v>1381</v>
      </c>
      <c r="C702" s="18" t="s">
        <v>34</v>
      </c>
      <c r="D702" s="18" t="s">
        <v>35</v>
      </c>
      <c r="E702" s="19" t="s">
        <v>1382</v>
      </c>
      <c r="F702" s="18" t="s">
        <v>48</v>
      </c>
      <c r="G702" s="20">
        <v>44928</v>
      </c>
      <c r="H702" s="18" t="s">
        <v>1383</v>
      </c>
      <c r="I702" s="21">
        <f t="shared" si="22"/>
        <v>1</v>
      </c>
      <c r="J702" s="182">
        <f>AVERAGE(I702:I704)</f>
        <v>0.83333333333333337</v>
      </c>
      <c r="K702" s="183">
        <f>_xlfn.STDEV.S(I702:I704)</f>
        <v>0.52041649986653316</v>
      </c>
      <c r="L702" s="183">
        <f>100*K702/J702</f>
        <v>62.44997998398398</v>
      </c>
      <c r="M702" s="18">
        <f t="shared" si="21"/>
        <v>2</v>
      </c>
      <c r="N702" s="18">
        <v>0</v>
      </c>
      <c r="O702" s="18">
        <v>1</v>
      </c>
      <c r="P702" s="18">
        <v>0</v>
      </c>
      <c r="Q702" s="18">
        <v>1</v>
      </c>
      <c r="R702" s="18">
        <v>0</v>
      </c>
      <c r="S702" s="18">
        <v>1</v>
      </c>
      <c r="T702" s="184">
        <f>AVERAGE(S702:S704)</f>
        <v>0.66666666666666663</v>
      </c>
      <c r="U702" s="18" t="s">
        <v>76</v>
      </c>
      <c r="V702" s="18">
        <v>8</v>
      </c>
      <c r="W702" s="184">
        <f>AVERAGE(V702:V704)</f>
        <v>6.333333333333333</v>
      </c>
    </row>
    <row r="703" spans="1:23" ht="21" x14ac:dyDescent="0.35">
      <c r="A703" s="17" t="s">
        <v>1380</v>
      </c>
      <c r="B703" s="17" t="s">
        <v>1381</v>
      </c>
      <c r="C703" s="18" t="s">
        <v>34</v>
      </c>
      <c r="D703" s="18" t="s">
        <v>35</v>
      </c>
      <c r="E703" s="19" t="s">
        <v>1382</v>
      </c>
      <c r="F703" s="18" t="s">
        <v>40</v>
      </c>
      <c r="G703" s="20">
        <v>44400</v>
      </c>
      <c r="H703" s="18" t="s">
        <v>1384</v>
      </c>
      <c r="I703" s="21">
        <f t="shared" si="22"/>
        <v>0.25</v>
      </c>
      <c r="J703" s="182"/>
      <c r="K703" s="183"/>
      <c r="L703" s="183"/>
      <c r="M703" s="18">
        <f t="shared" si="21"/>
        <v>1</v>
      </c>
      <c r="N703" s="18">
        <v>0</v>
      </c>
      <c r="O703" s="18">
        <v>0</v>
      </c>
      <c r="P703" s="18">
        <v>0</v>
      </c>
      <c r="Q703" s="18">
        <v>1</v>
      </c>
      <c r="R703" s="18">
        <v>0</v>
      </c>
      <c r="S703" s="18">
        <v>0</v>
      </c>
      <c r="T703" s="184"/>
      <c r="U703" s="18" t="s">
        <v>76</v>
      </c>
      <c r="V703" s="18">
        <v>5</v>
      </c>
      <c r="W703" s="184"/>
    </row>
    <row r="704" spans="1:23" ht="21" x14ac:dyDescent="0.35">
      <c r="A704" s="17" t="s">
        <v>1380</v>
      </c>
      <c r="B704" s="17" t="s">
        <v>1381</v>
      </c>
      <c r="C704" s="18" t="s">
        <v>34</v>
      </c>
      <c r="D704" s="18" t="s">
        <v>35</v>
      </c>
      <c r="E704" s="19" t="s">
        <v>1382</v>
      </c>
      <c r="F704" s="18" t="s">
        <v>37</v>
      </c>
      <c r="G704" s="20">
        <v>44679</v>
      </c>
      <c r="H704" s="18" t="s">
        <v>1385</v>
      </c>
      <c r="I704" s="21">
        <f t="shared" si="22"/>
        <v>1.25</v>
      </c>
      <c r="J704" s="182"/>
      <c r="K704" s="183"/>
      <c r="L704" s="183"/>
      <c r="M704" s="18">
        <f t="shared" si="21"/>
        <v>2</v>
      </c>
      <c r="N704" s="18">
        <v>0</v>
      </c>
      <c r="O704" s="18">
        <v>1</v>
      </c>
      <c r="P704" s="18">
        <v>1</v>
      </c>
      <c r="Q704" s="18">
        <v>0</v>
      </c>
      <c r="R704" s="18">
        <v>0</v>
      </c>
      <c r="S704" s="18">
        <v>1</v>
      </c>
      <c r="T704" s="184"/>
      <c r="U704" s="18" t="s">
        <v>76</v>
      </c>
      <c r="V704" s="18">
        <v>6</v>
      </c>
      <c r="W704" s="184"/>
    </row>
    <row r="705" spans="1:23" ht="21" x14ac:dyDescent="0.35">
      <c r="A705" s="17" t="s">
        <v>1386</v>
      </c>
      <c r="B705" s="17" t="s">
        <v>1387</v>
      </c>
      <c r="C705" s="18" t="s">
        <v>34</v>
      </c>
      <c r="D705" s="18" t="s">
        <v>35</v>
      </c>
      <c r="E705" s="19" t="s">
        <v>1388</v>
      </c>
      <c r="F705" s="18" t="s">
        <v>37</v>
      </c>
      <c r="G705" s="20">
        <v>43843</v>
      </c>
      <c r="H705" s="18" t="s">
        <v>1389</v>
      </c>
      <c r="I705" s="21">
        <f t="shared" si="22"/>
        <v>0</v>
      </c>
      <c r="J705" s="182">
        <f>AVERAGE(I705:I706)</f>
        <v>0</v>
      </c>
      <c r="K705" s="183">
        <f>_xlfn.STDEV.S(I705:I706)</f>
        <v>0</v>
      </c>
      <c r="L705" s="183">
        <v>0</v>
      </c>
      <c r="M705" s="18">
        <f t="shared" si="21"/>
        <v>0</v>
      </c>
      <c r="N705" s="18">
        <v>0</v>
      </c>
      <c r="O705" s="18">
        <v>0</v>
      </c>
      <c r="P705" s="18">
        <v>0</v>
      </c>
      <c r="Q705" s="18">
        <v>0</v>
      </c>
      <c r="R705" s="18">
        <v>0</v>
      </c>
      <c r="S705" s="18">
        <v>0</v>
      </c>
      <c r="T705" s="184">
        <f>AVERAGE(S705:S706)</f>
        <v>0</v>
      </c>
      <c r="U705" s="18" t="s">
        <v>56</v>
      </c>
      <c r="V705" s="31">
        <v>0</v>
      </c>
      <c r="W705" s="184">
        <f>AVERAGE(V705:V706)</f>
        <v>0</v>
      </c>
    </row>
    <row r="706" spans="1:23" ht="21" x14ac:dyDescent="0.35">
      <c r="A706" s="17" t="s">
        <v>1386</v>
      </c>
      <c r="B706" s="17" t="s">
        <v>1387</v>
      </c>
      <c r="C706" s="18" t="s">
        <v>34</v>
      </c>
      <c r="D706" s="18" t="s">
        <v>35</v>
      </c>
      <c r="E706" s="19" t="s">
        <v>1388</v>
      </c>
      <c r="F706" s="18" t="s">
        <v>48</v>
      </c>
      <c r="G706" s="20">
        <v>44179</v>
      </c>
      <c r="H706" s="18" t="s">
        <v>1390</v>
      </c>
      <c r="I706" s="21">
        <f t="shared" si="22"/>
        <v>0</v>
      </c>
      <c r="J706" s="182"/>
      <c r="K706" s="183"/>
      <c r="L706" s="183"/>
      <c r="M706" s="18">
        <f t="shared" ref="M706:M769" si="23">SUM(N706:Q706)</f>
        <v>0</v>
      </c>
      <c r="N706" s="18">
        <v>0</v>
      </c>
      <c r="O706" s="18">
        <v>0</v>
      </c>
      <c r="P706" s="18">
        <v>0</v>
      </c>
      <c r="Q706" s="18">
        <v>0</v>
      </c>
      <c r="R706" s="18">
        <v>0</v>
      </c>
      <c r="S706" s="18">
        <v>0</v>
      </c>
      <c r="T706" s="184"/>
      <c r="U706" s="18" t="s">
        <v>56</v>
      </c>
      <c r="V706" s="31">
        <v>0</v>
      </c>
      <c r="W706" s="184"/>
    </row>
    <row r="707" spans="1:23" ht="21" x14ac:dyDescent="0.35">
      <c r="A707" s="17" t="s">
        <v>1391</v>
      </c>
      <c r="B707" s="17" t="s">
        <v>1392</v>
      </c>
      <c r="C707" s="18" t="s">
        <v>34</v>
      </c>
      <c r="D707" s="18" t="s">
        <v>35</v>
      </c>
      <c r="E707" s="19" t="s">
        <v>1393</v>
      </c>
      <c r="F707" s="18" t="s">
        <v>37</v>
      </c>
      <c r="G707" s="20">
        <v>44853</v>
      </c>
      <c r="H707" s="28" t="s">
        <v>1394</v>
      </c>
      <c r="I707" s="21">
        <f t="shared" si="22"/>
        <v>5.5</v>
      </c>
      <c r="J707" s="182">
        <f>AVERAGE(I707:I708)</f>
        <v>3.875</v>
      </c>
      <c r="K707" s="183">
        <f>_xlfn.STDEV.S(I707:I708)</f>
        <v>2.2980970388562794</v>
      </c>
      <c r="L707" s="183">
        <f>100*K707/J707</f>
        <v>59.305730035000757</v>
      </c>
      <c r="M707" s="18">
        <f t="shared" si="23"/>
        <v>7</v>
      </c>
      <c r="N707" s="18">
        <v>1</v>
      </c>
      <c r="O707" s="18">
        <v>6</v>
      </c>
      <c r="P707" s="18">
        <v>0</v>
      </c>
      <c r="Q707" s="18">
        <v>0</v>
      </c>
      <c r="R707" s="18">
        <v>0</v>
      </c>
      <c r="S707" s="18">
        <v>3</v>
      </c>
      <c r="T707" s="184">
        <f>AVERAGE(S707:S708)</f>
        <v>2</v>
      </c>
      <c r="U707" s="18" t="s">
        <v>39</v>
      </c>
      <c r="V707" s="31">
        <v>19</v>
      </c>
      <c r="W707" s="184">
        <f>AVERAGE(V707:V708)</f>
        <v>19.5</v>
      </c>
    </row>
    <row r="708" spans="1:23" ht="21" x14ac:dyDescent="0.35">
      <c r="A708" s="17" t="s">
        <v>1391</v>
      </c>
      <c r="B708" s="17" t="s">
        <v>1392</v>
      </c>
      <c r="C708" s="18" t="s">
        <v>34</v>
      </c>
      <c r="D708" s="18" t="s">
        <v>35</v>
      </c>
      <c r="E708" s="19" t="s">
        <v>1393</v>
      </c>
      <c r="F708" s="18" t="s">
        <v>40</v>
      </c>
      <c r="G708" s="20">
        <v>43875</v>
      </c>
      <c r="H708" s="28" t="s">
        <v>1395</v>
      </c>
      <c r="I708" s="21">
        <f t="shared" si="22"/>
        <v>2.25</v>
      </c>
      <c r="J708" s="182"/>
      <c r="K708" s="183"/>
      <c r="L708" s="183"/>
      <c r="M708" s="18">
        <f t="shared" si="23"/>
        <v>3</v>
      </c>
      <c r="N708" s="18">
        <v>0</v>
      </c>
      <c r="O708" s="18">
        <v>3</v>
      </c>
      <c r="P708" s="18">
        <v>0</v>
      </c>
      <c r="Q708" s="18">
        <v>0</v>
      </c>
      <c r="R708" s="18">
        <v>0</v>
      </c>
      <c r="S708" s="18">
        <v>1</v>
      </c>
      <c r="T708" s="184"/>
      <c r="U708" s="18" t="s">
        <v>39</v>
      </c>
      <c r="V708" s="31">
        <v>20</v>
      </c>
      <c r="W708" s="184"/>
    </row>
    <row r="709" spans="1:23" ht="21" x14ac:dyDescent="0.35">
      <c r="A709" s="17" t="s">
        <v>1396</v>
      </c>
      <c r="B709" s="17" t="s">
        <v>1397</v>
      </c>
      <c r="C709" s="18" t="s">
        <v>34</v>
      </c>
      <c r="D709" s="18" t="s">
        <v>61</v>
      </c>
      <c r="E709" s="19" t="s">
        <v>1398</v>
      </c>
      <c r="F709" s="18" t="s">
        <v>37</v>
      </c>
      <c r="G709" s="20">
        <v>44499</v>
      </c>
      <c r="H709" s="28" t="s">
        <v>1399</v>
      </c>
      <c r="I709" s="21">
        <f t="shared" si="22"/>
        <v>3.5</v>
      </c>
      <c r="J709" s="182">
        <f>AVERAGE(I709:I710)</f>
        <v>3.125</v>
      </c>
      <c r="K709" s="183">
        <f>_xlfn.STDEV.S(I709:I710)</f>
        <v>0.5303300858899106</v>
      </c>
      <c r="L709" s="183">
        <f>100*K709/J709</f>
        <v>16.970562748477139</v>
      </c>
      <c r="M709" s="18">
        <f t="shared" si="23"/>
        <v>4</v>
      </c>
      <c r="N709" s="18">
        <v>2</v>
      </c>
      <c r="O709" s="18">
        <v>2</v>
      </c>
      <c r="P709" s="18">
        <v>0</v>
      </c>
      <c r="Q709" s="18">
        <v>0</v>
      </c>
      <c r="R709" s="18">
        <v>0</v>
      </c>
      <c r="S709" s="18">
        <v>3</v>
      </c>
      <c r="T709" s="184">
        <f>AVERAGE(S709:S710)</f>
        <v>2.5</v>
      </c>
      <c r="U709" s="18" t="s">
        <v>76</v>
      </c>
      <c r="V709" s="31">
        <v>11</v>
      </c>
      <c r="W709" s="184">
        <f>AVERAGE(V709:V710)</f>
        <v>10.5</v>
      </c>
    </row>
    <row r="710" spans="1:23" ht="21" x14ac:dyDescent="0.35">
      <c r="A710" s="17" t="s">
        <v>1396</v>
      </c>
      <c r="B710" s="17" t="s">
        <v>1397</v>
      </c>
      <c r="C710" s="18" t="s">
        <v>34</v>
      </c>
      <c r="D710" s="18" t="s">
        <v>61</v>
      </c>
      <c r="E710" s="19" t="s">
        <v>1398</v>
      </c>
      <c r="F710" s="18" t="s">
        <v>40</v>
      </c>
      <c r="G710" s="20">
        <v>43875</v>
      </c>
      <c r="H710" s="28" t="s">
        <v>1400</v>
      </c>
      <c r="I710" s="21">
        <f t="shared" si="22"/>
        <v>2.75</v>
      </c>
      <c r="J710" s="182"/>
      <c r="K710" s="183"/>
      <c r="L710" s="183"/>
      <c r="M710" s="18">
        <f t="shared" si="23"/>
        <v>3</v>
      </c>
      <c r="N710" s="18">
        <v>2</v>
      </c>
      <c r="O710" s="18">
        <v>1</v>
      </c>
      <c r="P710" s="18">
        <v>0</v>
      </c>
      <c r="Q710" s="18">
        <v>0</v>
      </c>
      <c r="R710" s="18">
        <v>0</v>
      </c>
      <c r="S710" s="18">
        <v>2</v>
      </c>
      <c r="T710" s="184"/>
      <c r="U710" s="18" t="s">
        <v>39</v>
      </c>
      <c r="V710" s="31">
        <v>10</v>
      </c>
      <c r="W710" s="184"/>
    </row>
    <row r="711" spans="1:23" ht="21" x14ac:dyDescent="0.35">
      <c r="A711" s="17" t="s">
        <v>1401</v>
      </c>
      <c r="B711" s="17" t="s">
        <v>1402</v>
      </c>
      <c r="C711" s="18" t="s">
        <v>34</v>
      </c>
      <c r="D711" s="18" t="s">
        <v>35</v>
      </c>
      <c r="E711" s="19" t="s">
        <v>1403</v>
      </c>
      <c r="F711" s="18" t="s">
        <v>37</v>
      </c>
      <c r="G711" s="20">
        <v>44743</v>
      </c>
      <c r="H711" s="28" t="s">
        <v>1404</v>
      </c>
      <c r="I711" s="21">
        <f t="shared" ref="I711:I774" si="24">N711+0.75*O711+0.5*P711+0.25*Q711</f>
        <v>0</v>
      </c>
      <c r="J711" s="182">
        <f>AVERAGE(I711:I712)</f>
        <v>0</v>
      </c>
      <c r="K711" s="183">
        <f>_xlfn.STDEV.S(I711:I712)</f>
        <v>0</v>
      </c>
      <c r="L711" s="183">
        <v>0</v>
      </c>
      <c r="M711" s="18">
        <f t="shared" si="23"/>
        <v>0</v>
      </c>
      <c r="N711" s="18">
        <v>0</v>
      </c>
      <c r="O711" s="18">
        <v>0</v>
      </c>
      <c r="P711" s="18">
        <v>0</v>
      </c>
      <c r="Q711" s="18">
        <v>0</v>
      </c>
      <c r="R711" s="18">
        <v>0</v>
      </c>
      <c r="S711" s="18">
        <v>0</v>
      </c>
      <c r="T711" s="184">
        <f>AVERAGE(S711:S712)</f>
        <v>0</v>
      </c>
      <c r="U711" s="18" t="s">
        <v>56</v>
      </c>
      <c r="V711" s="31">
        <v>0</v>
      </c>
      <c r="W711" s="184">
        <f>AVERAGE(V711:V712)</f>
        <v>0</v>
      </c>
    </row>
    <row r="712" spans="1:23" ht="21" x14ac:dyDescent="0.35">
      <c r="A712" s="17" t="s">
        <v>1401</v>
      </c>
      <c r="B712" s="17" t="s">
        <v>1402</v>
      </c>
      <c r="C712" s="18" t="s">
        <v>34</v>
      </c>
      <c r="D712" s="18" t="s">
        <v>35</v>
      </c>
      <c r="E712" s="19" t="s">
        <v>1403</v>
      </c>
      <c r="F712" s="18" t="s">
        <v>40</v>
      </c>
      <c r="G712" s="20">
        <v>43875</v>
      </c>
      <c r="H712" s="28" t="s">
        <v>1405</v>
      </c>
      <c r="I712" s="21">
        <f t="shared" si="24"/>
        <v>0</v>
      </c>
      <c r="J712" s="182"/>
      <c r="K712" s="183"/>
      <c r="L712" s="183"/>
      <c r="M712" s="18">
        <f t="shared" si="23"/>
        <v>0</v>
      </c>
      <c r="N712" s="18">
        <v>0</v>
      </c>
      <c r="O712" s="18">
        <v>0</v>
      </c>
      <c r="P712" s="18">
        <v>0</v>
      </c>
      <c r="Q712" s="18">
        <v>0</v>
      </c>
      <c r="R712" s="18">
        <v>0</v>
      </c>
      <c r="S712" s="18">
        <v>0</v>
      </c>
      <c r="T712" s="184"/>
      <c r="U712" s="18" t="s">
        <v>56</v>
      </c>
      <c r="V712" s="31">
        <v>0</v>
      </c>
      <c r="W712" s="184"/>
    </row>
    <row r="713" spans="1:23" ht="21" x14ac:dyDescent="0.35">
      <c r="A713" s="17" t="s">
        <v>1406</v>
      </c>
      <c r="B713" s="17" t="s">
        <v>1407</v>
      </c>
      <c r="C713" s="18" t="s">
        <v>34</v>
      </c>
      <c r="D713" s="18" t="s">
        <v>61</v>
      </c>
      <c r="E713" s="19" t="s">
        <v>629</v>
      </c>
      <c r="F713" s="18" t="s">
        <v>37</v>
      </c>
      <c r="G713" s="20">
        <v>44455</v>
      </c>
      <c r="H713" s="28" t="s">
        <v>1408</v>
      </c>
      <c r="I713" s="21">
        <f t="shared" si="24"/>
        <v>6.25</v>
      </c>
      <c r="J713" s="182">
        <f>AVERAGE(I713:I714)</f>
        <v>5</v>
      </c>
      <c r="K713" s="183">
        <f>_xlfn.STDEV.S(I713:I714)</f>
        <v>1.7677669529663689</v>
      </c>
      <c r="L713" s="183">
        <f>100*K713/J713</f>
        <v>35.355339059327378</v>
      </c>
      <c r="M713" s="18">
        <f t="shared" si="23"/>
        <v>9</v>
      </c>
      <c r="N713" s="18">
        <v>3</v>
      </c>
      <c r="O713" s="18">
        <v>2</v>
      </c>
      <c r="P713" s="18">
        <v>3</v>
      </c>
      <c r="Q713" s="18">
        <v>1</v>
      </c>
      <c r="R713" s="18">
        <v>0</v>
      </c>
      <c r="S713" s="18">
        <v>5</v>
      </c>
      <c r="T713" s="184">
        <f>AVERAGE(S713:S714)</f>
        <v>3.5</v>
      </c>
      <c r="U713" s="18" t="s">
        <v>39</v>
      </c>
      <c r="V713" s="31">
        <v>18</v>
      </c>
      <c r="W713" s="184">
        <f>AVERAGE(V713:V714)</f>
        <v>19</v>
      </c>
    </row>
    <row r="714" spans="1:23" ht="21" x14ac:dyDescent="0.35">
      <c r="A714" s="17" t="s">
        <v>1406</v>
      </c>
      <c r="B714" s="17" t="s">
        <v>1407</v>
      </c>
      <c r="C714" s="18" t="s">
        <v>34</v>
      </c>
      <c r="D714" s="18" t="s">
        <v>61</v>
      </c>
      <c r="E714" s="19" t="s">
        <v>629</v>
      </c>
      <c r="F714" s="18" t="s">
        <v>40</v>
      </c>
      <c r="G714" s="20">
        <v>43875</v>
      </c>
      <c r="H714" s="28" t="s">
        <v>1409</v>
      </c>
      <c r="I714" s="21">
        <f t="shared" si="24"/>
        <v>3.75</v>
      </c>
      <c r="J714" s="182"/>
      <c r="K714" s="183"/>
      <c r="L714" s="183"/>
      <c r="M714" s="18">
        <f t="shared" si="23"/>
        <v>6</v>
      </c>
      <c r="N714" s="18">
        <v>2</v>
      </c>
      <c r="O714" s="18">
        <v>1</v>
      </c>
      <c r="P714" s="18">
        <v>1</v>
      </c>
      <c r="Q714" s="18">
        <v>2</v>
      </c>
      <c r="R714" s="18">
        <v>0</v>
      </c>
      <c r="S714" s="18">
        <v>2</v>
      </c>
      <c r="T714" s="184"/>
      <c r="U714" s="18" t="s">
        <v>39</v>
      </c>
      <c r="V714" s="31">
        <v>20</v>
      </c>
      <c r="W714" s="184"/>
    </row>
    <row r="715" spans="1:23" ht="21" x14ac:dyDescent="0.35">
      <c r="A715" s="17" t="s">
        <v>1410</v>
      </c>
      <c r="B715" s="17" t="s">
        <v>1411</v>
      </c>
      <c r="C715" s="18" t="s">
        <v>34</v>
      </c>
      <c r="D715" s="18" t="s">
        <v>35</v>
      </c>
      <c r="E715" s="19" t="s">
        <v>134</v>
      </c>
      <c r="F715" s="18" t="s">
        <v>37</v>
      </c>
      <c r="G715" s="20">
        <v>44657</v>
      </c>
      <c r="H715" s="28" t="s">
        <v>1412</v>
      </c>
      <c r="I715" s="21">
        <f t="shared" si="24"/>
        <v>2.25</v>
      </c>
      <c r="J715" s="182">
        <f>AVERAGE(I715:I716)</f>
        <v>2.25</v>
      </c>
      <c r="K715" s="183">
        <f>_xlfn.STDEV.S(I715:I716)</f>
        <v>0</v>
      </c>
      <c r="L715" s="183">
        <f>100*K715/J715</f>
        <v>0</v>
      </c>
      <c r="M715" s="18">
        <f t="shared" si="23"/>
        <v>3</v>
      </c>
      <c r="N715" s="18">
        <v>1</v>
      </c>
      <c r="O715" s="18">
        <v>1</v>
      </c>
      <c r="P715" s="18">
        <v>1</v>
      </c>
      <c r="Q715" s="18">
        <v>0</v>
      </c>
      <c r="R715" s="18">
        <v>0</v>
      </c>
      <c r="S715" s="18">
        <v>3</v>
      </c>
      <c r="T715" s="184">
        <f>AVERAGE(S715:S716)</f>
        <v>3</v>
      </c>
      <c r="U715" s="18" t="s">
        <v>39</v>
      </c>
      <c r="V715" s="31">
        <v>17</v>
      </c>
      <c r="W715" s="184">
        <f>AVERAGE(V715:V716)</f>
        <v>16.5</v>
      </c>
    </row>
    <row r="716" spans="1:23" ht="21" x14ac:dyDescent="0.35">
      <c r="A716" s="17" t="s">
        <v>1410</v>
      </c>
      <c r="B716" s="17" t="s">
        <v>1411</v>
      </c>
      <c r="C716" s="18" t="s">
        <v>34</v>
      </c>
      <c r="D716" s="18" t="s">
        <v>35</v>
      </c>
      <c r="E716" s="19" t="s">
        <v>134</v>
      </c>
      <c r="F716" s="18" t="s">
        <v>48</v>
      </c>
      <c r="G716" s="20">
        <v>44928</v>
      </c>
      <c r="H716" s="28" t="s">
        <v>1413</v>
      </c>
      <c r="I716" s="21">
        <f t="shared" si="24"/>
        <v>2.25</v>
      </c>
      <c r="J716" s="182"/>
      <c r="K716" s="183"/>
      <c r="L716" s="183"/>
      <c r="M716" s="18">
        <f t="shared" si="23"/>
        <v>3</v>
      </c>
      <c r="N716" s="18">
        <v>1</v>
      </c>
      <c r="O716" s="18">
        <v>1</v>
      </c>
      <c r="P716" s="18">
        <v>1</v>
      </c>
      <c r="Q716" s="18">
        <v>0</v>
      </c>
      <c r="R716" s="18">
        <v>0</v>
      </c>
      <c r="S716" s="18">
        <v>3</v>
      </c>
      <c r="T716" s="184"/>
      <c r="U716" s="18" t="s">
        <v>39</v>
      </c>
      <c r="V716" s="31">
        <v>16</v>
      </c>
      <c r="W716" s="184"/>
    </row>
    <row r="717" spans="1:23" ht="21" x14ac:dyDescent="0.35">
      <c r="A717" s="17" t="s">
        <v>1414</v>
      </c>
      <c r="B717" s="17" t="s">
        <v>1415</v>
      </c>
      <c r="C717" s="18" t="s">
        <v>34</v>
      </c>
      <c r="D717" s="18" t="s">
        <v>61</v>
      </c>
      <c r="E717" s="19" t="s">
        <v>1416</v>
      </c>
      <c r="F717" s="18" t="s">
        <v>37</v>
      </c>
      <c r="G717" s="20">
        <v>44427</v>
      </c>
      <c r="H717" s="28" t="s">
        <v>1417</v>
      </c>
      <c r="I717" s="21">
        <f t="shared" si="24"/>
        <v>4.5</v>
      </c>
      <c r="J717" s="182">
        <f>AVERAGE(I717:I718)</f>
        <v>3.5</v>
      </c>
      <c r="K717" s="183">
        <f>_xlfn.STDEV.S(I717:I718)</f>
        <v>1.4142135623730951</v>
      </c>
      <c r="L717" s="183">
        <f>100*K717/J717</f>
        <v>40.406101782088435</v>
      </c>
      <c r="M717" s="18">
        <f t="shared" si="23"/>
        <v>6</v>
      </c>
      <c r="N717" s="18">
        <v>2</v>
      </c>
      <c r="O717" s="18">
        <v>3</v>
      </c>
      <c r="P717" s="18">
        <v>0</v>
      </c>
      <c r="Q717" s="18">
        <v>1</v>
      </c>
      <c r="R717" s="18">
        <v>0</v>
      </c>
      <c r="S717" s="18">
        <v>3</v>
      </c>
      <c r="T717" s="184">
        <f>AVERAGE(S717:S718)</f>
        <v>2.5</v>
      </c>
      <c r="U717" s="18" t="s">
        <v>76</v>
      </c>
      <c r="V717" s="31">
        <v>16</v>
      </c>
      <c r="W717" s="184">
        <f>AVERAGE(V717:V718)</f>
        <v>16</v>
      </c>
    </row>
    <row r="718" spans="1:23" ht="21" x14ac:dyDescent="0.35">
      <c r="A718" s="17" t="s">
        <v>1414</v>
      </c>
      <c r="B718" s="17" t="s">
        <v>1415</v>
      </c>
      <c r="C718" s="18" t="s">
        <v>34</v>
      </c>
      <c r="D718" s="18" t="s">
        <v>61</v>
      </c>
      <c r="E718" s="19" t="s">
        <v>1416</v>
      </c>
      <c r="F718" s="18" t="s">
        <v>40</v>
      </c>
      <c r="G718" s="20">
        <v>43875</v>
      </c>
      <c r="H718" s="28" t="s">
        <v>1418</v>
      </c>
      <c r="I718" s="21">
        <f t="shared" si="24"/>
        <v>2.5</v>
      </c>
      <c r="J718" s="182"/>
      <c r="K718" s="183"/>
      <c r="L718" s="183"/>
      <c r="M718" s="18">
        <f t="shared" si="23"/>
        <v>4</v>
      </c>
      <c r="N718" s="18">
        <v>0</v>
      </c>
      <c r="O718" s="18">
        <v>3</v>
      </c>
      <c r="P718" s="18">
        <v>0</v>
      </c>
      <c r="Q718" s="18">
        <v>1</v>
      </c>
      <c r="R718" s="18">
        <v>0</v>
      </c>
      <c r="S718" s="18">
        <v>2</v>
      </c>
      <c r="T718" s="184"/>
      <c r="U718" s="18" t="s">
        <v>76</v>
      </c>
      <c r="V718" s="31">
        <v>16</v>
      </c>
      <c r="W718" s="184"/>
    </row>
    <row r="719" spans="1:23" ht="21" x14ac:dyDescent="0.35">
      <c r="A719" s="17" t="s">
        <v>1419</v>
      </c>
      <c r="B719" s="17" t="s">
        <v>1420</v>
      </c>
      <c r="C719" s="18" t="s">
        <v>34</v>
      </c>
      <c r="D719" s="18" t="s">
        <v>35</v>
      </c>
      <c r="E719" s="19" t="s">
        <v>1136</v>
      </c>
      <c r="F719" s="18" t="s">
        <v>37</v>
      </c>
      <c r="G719" s="20">
        <v>44880</v>
      </c>
      <c r="H719" s="28" t="s">
        <v>1421</v>
      </c>
      <c r="I719" s="21">
        <f t="shared" si="24"/>
        <v>2</v>
      </c>
      <c r="J719" s="182">
        <f>AVERAGE(I719:I720)</f>
        <v>3.375</v>
      </c>
      <c r="K719" s="183">
        <f>_xlfn.STDEV.S(I719:I720)</f>
        <v>1.9445436482630056</v>
      </c>
      <c r="L719" s="183">
        <f>100*K719/J719</f>
        <v>57.61610809668165</v>
      </c>
      <c r="M719" s="18">
        <f t="shared" si="23"/>
        <v>3</v>
      </c>
      <c r="N719" s="18">
        <v>0</v>
      </c>
      <c r="O719" s="18">
        <v>2</v>
      </c>
      <c r="P719" s="18">
        <v>1</v>
      </c>
      <c r="Q719" s="18">
        <v>0</v>
      </c>
      <c r="R719" s="18">
        <v>0</v>
      </c>
      <c r="S719" s="18">
        <v>2</v>
      </c>
      <c r="T719" s="184">
        <f>AVERAGE(S719:S720)</f>
        <v>2.5</v>
      </c>
      <c r="U719" s="18" t="s">
        <v>39</v>
      </c>
      <c r="V719" s="31">
        <v>19</v>
      </c>
      <c r="W719" s="184">
        <f>AVERAGE(V719:V720)</f>
        <v>20</v>
      </c>
    </row>
    <row r="720" spans="1:23" ht="21" x14ac:dyDescent="0.35">
      <c r="A720" s="17" t="s">
        <v>1419</v>
      </c>
      <c r="B720" s="17" t="s">
        <v>1420</v>
      </c>
      <c r="C720" s="18" t="s">
        <v>34</v>
      </c>
      <c r="D720" s="18" t="s">
        <v>35</v>
      </c>
      <c r="E720" s="19" t="s">
        <v>1136</v>
      </c>
      <c r="F720" s="18" t="s">
        <v>40</v>
      </c>
      <c r="G720" s="20">
        <v>43875</v>
      </c>
      <c r="H720" s="28" t="s">
        <v>1422</v>
      </c>
      <c r="I720" s="21">
        <f t="shared" si="24"/>
        <v>4.75</v>
      </c>
      <c r="J720" s="182"/>
      <c r="K720" s="183"/>
      <c r="L720" s="183"/>
      <c r="M720" s="18">
        <f t="shared" si="23"/>
        <v>6</v>
      </c>
      <c r="N720" s="18">
        <v>2</v>
      </c>
      <c r="O720" s="18">
        <v>3</v>
      </c>
      <c r="P720" s="18">
        <v>1</v>
      </c>
      <c r="Q720" s="18">
        <v>0</v>
      </c>
      <c r="R720" s="18">
        <v>0</v>
      </c>
      <c r="S720" s="18">
        <v>3</v>
      </c>
      <c r="T720" s="184"/>
      <c r="U720" s="18" t="s">
        <v>39</v>
      </c>
      <c r="V720" s="31">
        <v>21</v>
      </c>
      <c r="W720" s="184"/>
    </row>
    <row r="721" spans="1:23" ht="21" x14ac:dyDescent="0.35">
      <c r="A721" s="17" t="s">
        <v>1423</v>
      </c>
      <c r="B721" s="17" t="s">
        <v>1424</v>
      </c>
      <c r="C721" s="18" t="s">
        <v>34</v>
      </c>
      <c r="D721" s="18" t="s">
        <v>35</v>
      </c>
      <c r="E721" s="19" t="s">
        <v>1425</v>
      </c>
      <c r="F721" s="18" t="s">
        <v>37</v>
      </c>
      <c r="G721" s="20">
        <v>44316</v>
      </c>
      <c r="H721" s="28" t="s">
        <v>1426</v>
      </c>
      <c r="I721" s="21">
        <f t="shared" si="24"/>
        <v>3</v>
      </c>
      <c r="J721" s="182">
        <f>AVERAGE(I721:I722)</f>
        <v>1.875</v>
      </c>
      <c r="K721" s="183">
        <f>_xlfn.STDEV.S(I721:I722)</f>
        <v>1.5909902576697319</v>
      </c>
      <c r="L721" s="183">
        <f>100*K721/J721</f>
        <v>84.852813742385706</v>
      </c>
      <c r="M721" s="18">
        <f t="shared" si="23"/>
        <v>5</v>
      </c>
      <c r="N721" s="18">
        <v>1</v>
      </c>
      <c r="O721" s="18">
        <v>1</v>
      </c>
      <c r="P721" s="18">
        <v>2</v>
      </c>
      <c r="Q721" s="18">
        <v>1</v>
      </c>
      <c r="R721" s="18">
        <v>0</v>
      </c>
      <c r="S721" s="18">
        <v>3</v>
      </c>
      <c r="T721" s="184">
        <f>AVERAGE(S721:S722)</f>
        <v>2.5</v>
      </c>
      <c r="U721" s="18" t="s">
        <v>39</v>
      </c>
      <c r="V721" s="31">
        <v>22</v>
      </c>
      <c r="W721" s="184">
        <f>AVERAGE(V721:V722)</f>
        <v>18.5</v>
      </c>
    </row>
    <row r="722" spans="1:23" ht="21" x14ac:dyDescent="0.35">
      <c r="A722" s="17" t="s">
        <v>1423</v>
      </c>
      <c r="B722" s="17" t="s">
        <v>1424</v>
      </c>
      <c r="C722" s="18" t="s">
        <v>34</v>
      </c>
      <c r="D722" s="18" t="s">
        <v>35</v>
      </c>
      <c r="E722" s="19" t="s">
        <v>1425</v>
      </c>
      <c r="F722" s="18" t="s">
        <v>40</v>
      </c>
      <c r="G722" s="20">
        <v>43875</v>
      </c>
      <c r="H722" s="28" t="s">
        <v>1427</v>
      </c>
      <c r="I722" s="21">
        <f t="shared" si="24"/>
        <v>0.75</v>
      </c>
      <c r="J722" s="182"/>
      <c r="K722" s="183"/>
      <c r="L722" s="183"/>
      <c r="M722" s="18">
        <f t="shared" si="23"/>
        <v>2</v>
      </c>
      <c r="N722" s="18">
        <v>0</v>
      </c>
      <c r="O722" s="18">
        <v>0</v>
      </c>
      <c r="P722" s="18">
        <v>1</v>
      </c>
      <c r="Q722" s="18">
        <v>1</v>
      </c>
      <c r="R722" s="18">
        <v>0</v>
      </c>
      <c r="S722" s="18">
        <v>2</v>
      </c>
      <c r="T722" s="184"/>
      <c r="U722" s="18" t="s">
        <v>76</v>
      </c>
      <c r="V722" s="31">
        <v>15</v>
      </c>
      <c r="W722" s="184"/>
    </row>
    <row r="723" spans="1:23" ht="21" x14ac:dyDescent="0.35">
      <c r="A723" s="17" t="s">
        <v>1428</v>
      </c>
      <c r="B723" s="17" t="s">
        <v>1429</v>
      </c>
      <c r="C723" s="18" t="s">
        <v>34</v>
      </c>
      <c r="D723" s="18" t="s">
        <v>61</v>
      </c>
      <c r="E723" s="19" t="s">
        <v>1430</v>
      </c>
      <c r="F723" s="18" t="s">
        <v>37</v>
      </c>
      <c r="G723" s="20">
        <v>44116</v>
      </c>
      <c r="H723" s="28" t="s">
        <v>1431</v>
      </c>
      <c r="I723" s="21">
        <f t="shared" si="24"/>
        <v>1.75</v>
      </c>
      <c r="J723" s="182">
        <f>AVERAGE(I723:I724)</f>
        <v>1.75</v>
      </c>
      <c r="K723" s="183">
        <f>_xlfn.STDEV.S(I723:I724)</f>
        <v>0</v>
      </c>
      <c r="L723" s="183">
        <f>100*K723/J723</f>
        <v>0</v>
      </c>
      <c r="M723" s="18">
        <f t="shared" si="23"/>
        <v>2</v>
      </c>
      <c r="N723" s="18">
        <v>1</v>
      </c>
      <c r="O723" s="18">
        <v>1</v>
      </c>
      <c r="P723" s="18">
        <v>0</v>
      </c>
      <c r="Q723" s="18">
        <v>0</v>
      </c>
      <c r="R723" s="18">
        <v>0</v>
      </c>
      <c r="S723" s="18">
        <v>2</v>
      </c>
      <c r="T723" s="184">
        <f>AVERAGE(S723:S724)</f>
        <v>2</v>
      </c>
      <c r="U723" s="18" t="s">
        <v>39</v>
      </c>
      <c r="V723" s="31">
        <v>9</v>
      </c>
      <c r="W723" s="184">
        <f>AVERAGE(V723:V724)</f>
        <v>9.5</v>
      </c>
    </row>
    <row r="724" spans="1:23" ht="21" x14ac:dyDescent="0.35">
      <c r="A724" s="17" t="s">
        <v>1428</v>
      </c>
      <c r="B724" s="17" t="s">
        <v>1429</v>
      </c>
      <c r="C724" s="18" t="s">
        <v>34</v>
      </c>
      <c r="D724" s="18" t="s">
        <v>61</v>
      </c>
      <c r="E724" s="19" t="s">
        <v>1430</v>
      </c>
      <c r="F724" s="18" t="s">
        <v>40</v>
      </c>
      <c r="G724" s="20">
        <v>44140</v>
      </c>
      <c r="H724" s="28" t="s">
        <v>1432</v>
      </c>
      <c r="I724" s="21">
        <f t="shared" si="24"/>
        <v>1.75</v>
      </c>
      <c r="J724" s="182"/>
      <c r="K724" s="183"/>
      <c r="L724" s="183"/>
      <c r="M724" s="18">
        <f t="shared" si="23"/>
        <v>2</v>
      </c>
      <c r="N724" s="18">
        <v>1</v>
      </c>
      <c r="O724" s="18">
        <v>1</v>
      </c>
      <c r="P724" s="18">
        <v>0</v>
      </c>
      <c r="Q724" s="18">
        <v>0</v>
      </c>
      <c r="R724" s="18">
        <v>0</v>
      </c>
      <c r="S724" s="18">
        <v>2</v>
      </c>
      <c r="T724" s="184"/>
      <c r="U724" s="18" t="s">
        <v>39</v>
      </c>
      <c r="V724" s="31">
        <v>10</v>
      </c>
      <c r="W724" s="184"/>
    </row>
    <row r="725" spans="1:23" ht="21" x14ac:dyDescent="0.35">
      <c r="A725" s="17" t="s">
        <v>1433</v>
      </c>
      <c r="B725" s="17" t="s">
        <v>1434</v>
      </c>
      <c r="C725" s="18" t="s">
        <v>34</v>
      </c>
      <c r="D725" s="18" t="s">
        <v>61</v>
      </c>
      <c r="E725" s="19" t="s">
        <v>1435</v>
      </c>
      <c r="F725" s="18" t="s">
        <v>37</v>
      </c>
      <c r="G725" s="20">
        <v>44114</v>
      </c>
      <c r="H725" s="28" t="s">
        <v>1436</v>
      </c>
      <c r="I725" s="21">
        <f t="shared" si="24"/>
        <v>2</v>
      </c>
      <c r="J725" s="182">
        <f>AVERAGE(I725:I726)</f>
        <v>2.875</v>
      </c>
      <c r="K725" s="183">
        <f>_xlfn.STDEV.S(I725:I726)</f>
        <v>1.2374368670764582</v>
      </c>
      <c r="L725" s="183">
        <f>100*K725/J725</f>
        <v>43.041282333094202</v>
      </c>
      <c r="M725" s="18">
        <f t="shared" si="23"/>
        <v>3</v>
      </c>
      <c r="N725" s="18">
        <v>0</v>
      </c>
      <c r="O725" s="18">
        <v>2</v>
      </c>
      <c r="P725" s="18">
        <v>1</v>
      </c>
      <c r="Q725" s="18">
        <v>0</v>
      </c>
      <c r="R725" s="18">
        <v>0</v>
      </c>
      <c r="S725" s="18">
        <v>1</v>
      </c>
      <c r="T725" s="184">
        <f>AVERAGE(S725:S726)</f>
        <v>1</v>
      </c>
      <c r="U725" s="18" t="s">
        <v>76</v>
      </c>
      <c r="V725" s="31">
        <v>13</v>
      </c>
      <c r="W725" s="184">
        <f>AVERAGE(V725:V726)</f>
        <v>15.5</v>
      </c>
    </row>
    <row r="726" spans="1:23" ht="21" x14ac:dyDescent="0.35">
      <c r="A726" s="17" t="s">
        <v>1433</v>
      </c>
      <c r="B726" s="17" t="s">
        <v>1434</v>
      </c>
      <c r="C726" s="18" t="s">
        <v>34</v>
      </c>
      <c r="D726" s="18" t="s">
        <v>61</v>
      </c>
      <c r="E726" s="19" t="s">
        <v>1435</v>
      </c>
      <c r="F726" s="18" t="s">
        <v>40</v>
      </c>
      <c r="G726" s="20">
        <v>43875</v>
      </c>
      <c r="H726" s="28" t="s">
        <v>1437</v>
      </c>
      <c r="I726" s="21">
        <f t="shared" si="24"/>
        <v>3.75</v>
      </c>
      <c r="J726" s="182"/>
      <c r="K726" s="183"/>
      <c r="L726" s="183"/>
      <c r="M726" s="18">
        <f t="shared" si="23"/>
        <v>7</v>
      </c>
      <c r="N726" s="18">
        <v>1</v>
      </c>
      <c r="O726" s="18">
        <v>2</v>
      </c>
      <c r="P726" s="18">
        <v>1</v>
      </c>
      <c r="Q726" s="18">
        <v>3</v>
      </c>
      <c r="R726" s="18">
        <v>0</v>
      </c>
      <c r="S726" s="18">
        <v>1</v>
      </c>
      <c r="T726" s="184"/>
      <c r="U726" s="18" t="s">
        <v>76</v>
      </c>
      <c r="V726" s="31">
        <v>18</v>
      </c>
      <c r="W726" s="184"/>
    </row>
    <row r="727" spans="1:23" ht="21" x14ac:dyDescent="0.35">
      <c r="A727" s="17" t="s">
        <v>1438</v>
      </c>
      <c r="B727" s="17" t="s">
        <v>1439</v>
      </c>
      <c r="C727" s="18" t="s">
        <v>34</v>
      </c>
      <c r="D727" s="18" t="s">
        <v>35</v>
      </c>
      <c r="E727" s="19" t="s">
        <v>1440</v>
      </c>
      <c r="F727" s="18" t="s">
        <v>37</v>
      </c>
      <c r="G727" s="20">
        <v>44853</v>
      </c>
      <c r="H727" s="28" t="s">
        <v>1441</v>
      </c>
      <c r="I727" s="21">
        <f t="shared" si="24"/>
        <v>2.25</v>
      </c>
      <c r="J727" s="182">
        <f>AVERAGE(I727:I728)</f>
        <v>3</v>
      </c>
      <c r="K727" s="183">
        <f>_xlfn.STDEV.S(I727:I728)</f>
        <v>1.0606601717798212</v>
      </c>
      <c r="L727" s="183">
        <f>100*K727/J727</f>
        <v>35.35533905932737</v>
      </c>
      <c r="M727" s="18">
        <f t="shared" si="23"/>
        <v>3</v>
      </c>
      <c r="N727" s="18">
        <v>2</v>
      </c>
      <c r="O727" s="18">
        <v>0</v>
      </c>
      <c r="P727" s="18">
        <v>0</v>
      </c>
      <c r="Q727" s="18">
        <v>1</v>
      </c>
      <c r="R727" s="18">
        <v>0</v>
      </c>
      <c r="S727" s="18">
        <v>2</v>
      </c>
      <c r="T727" s="184">
        <f>AVERAGE(S727:S728)</f>
        <v>2</v>
      </c>
      <c r="U727" s="18" t="s">
        <v>39</v>
      </c>
      <c r="V727" s="31">
        <v>12</v>
      </c>
      <c r="W727" s="184">
        <f>AVERAGE(V727:V728)</f>
        <v>13.5</v>
      </c>
    </row>
    <row r="728" spans="1:23" ht="21" x14ac:dyDescent="0.35">
      <c r="A728" s="17" t="s">
        <v>1438</v>
      </c>
      <c r="B728" s="17" t="s">
        <v>1439</v>
      </c>
      <c r="C728" s="18" t="s">
        <v>34</v>
      </c>
      <c r="D728" s="18" t="s">
        <v>35</v>
      </c>
      <c r="E728" s="19" t="s">
        <v>1440</v>
      </c>
      <c r="F728" s="18" t="s">
        <v>40</v>
      </c>
      <c r="G728" s="20">
        <v>44475</v>
      </c>
      <c r="H728" s="28" t="s">
        <v>1442</v>
      </c>
      <c r="I728" s="21">
        <f t="shared" si="24"/>
        <v>3.75</v>
      </c>
      <c r="J728" s="182"/>
      <c r="K728" s="183"/>
      <c r="L728" s="183"/>
      <c r="M728" s="18">
        <f t="shared" si="23"/>
        <v>5</v>
      </c>
      <c r="N728" s="18">
        <v>3</v>
      </c>
      <c r="O728" s="18">
        <v>0</v>
      </c>
      <c r="P728" s="18">
        <v>1</v>
      </c>
      <c r="Q728" s="18">
        <v>1</v>
      </c>
      <c r="R728" s="18">
        <v>0</v>
      </c>
      <c r="S728" s="18">
        <v>2</v>
      </c>
      <c r="T728" s="184"/>
      <c r="U728" s="18" t="s">
        <v>39</v>
      </c>
      <c r="V728" s="31">
        <v>15</v>
      </c>
      <c r="W728" s="184"/>
    </row>
    <row r="729" spans="1:23" ht="21" x14ac:dyDescent="0.35">
      <c r="A729" s="17" t="s">
        <v>1443</v>
      </c>
      <c r="B729" s="17" t="s">
        <v>1444</v>
      </c>
      <c r="C729" s="18" t="s">
        <v>34</v>
      </c>
      <c r="D729" s="18" t="s">
        <v>61</v>
      </c>
      <c r="E729" s="19" t="s">
        <v>1445</v>
      </c>
      <c r="F729" s="18" t="s">
        <v>48</v>
      </c>
      <c r="G729" s="20">
        <v>43854</v>
      </c>
      <c r="H729" s="28" t="s">
        <v>1446</v>
      </c>
      <c r="I729" s="21">
        <f t="shared" si="24"/>
        <v>2</v>
      </c>
      <c r="J729" s="182">
        <f>AVERAGE(I729:I730)</f>
        <v>2.5</v>
      </c>
      <c r="K729" s="183">
        <f>_xlfn.STDEV.S(I729:I730)</f>
        <v>0.70710678118654757</v>
      </c>
      <c r="L729" s="183">
        <f>100*K729/J729</f>
        <v>28.284271247461902</v>
      </c>
      <c r="M729" s="18">
        <f t="shared" si="23"/>
        <v>3</v>
      </c>
      <c r="N729" s="18">
        <v>0</v>
      </c>
      <c r="O729" s="18">
        <v>2</v>
      </c>
      <c r="P729" s="18">
        <v>1</v>
      </c>
      <c r="Q729" s="18">
        <v>0</v>
      </c>
      <c r="R729" s="18">
        <v>0</v>
      </c>
      <c r="S729" s="18">
        <v>1</v>
      </c>
      <c r="T729" s="184">
        <f>AVERAGE(S729:S730)</f>
        <v>1</v>
      </c>
      <c r="U729" s="18" t="s">
        <v>76</v>
      </c>
      <c r="V729" s="31">
        <v>13</v>
      </c>
      <c r="W729" s="184">
        <f>AVERAGE(V729:V730)</f>
        <v>13.5</v>
      </c>
    </row>
    <row r="730" spans="1:23" ht="21" x14ac:dyDescent="0.35">
      <c r="A730" s="17" t="s">
        <v>1443</v>
      </c>
      <c r="B730" s="17" t="s">
        <v>1444</v>
      </c>
      <c r="C730" s="18" t="s">
        <v>34</v>
      </c>
      <c r="D730" s="18" t="s">
        <v>61</v>
      </c>
      <c r="E730" s="19" t="s">
        <v>1445</v>
      </c>
      <c r="F730" s="18" t="s">
        <v>40</v>
      </c>
      <c r="G730" s="20">
        <v>43875</v>
      </c>
      <c r="H730" s="28" t="s">
        <v>1447</v>
      </c>
      <c r="I730" s="21">
        <f t="shared" si="24"/>
        <v>3</v>
      </c>
      <c r="J730" s="182"/>
      <c r="K730" s="183"/>
      <c r="L730" s="183"/>
      <c r="M730" s="18">
        <f t="shared" si="23"/>
        <v>4</v>
      </c>
      <c r="N730" s="18">
        <v>1</v>
      </c>
      <c r="O730" s="18">
        <v>2</v>
      </c>
      <c r="P730" s="18">
        <v>1</v>
      </c>
      <c r="Q730" s="18">
        <v>0</v>
      </c>
      <c r="R730" s="18">
        <v>0</v>
      </c>
      <c r="S730" s="18">
        <v>1</v>
      </c>
      <c r="T730" s="184"/>
      <c r="U730" s="18" t="s">
        <v>76</v>
      </c>
      <c r="V730" s="31">
        <v>14</v>
      </c>
      <c r="W730" s="184"/>
    </row>
    <row r="731" spans="1:23" ht="21" x14ac:dyDescent="0.35">
      <c r="A731" s="17" t="s">
        <v>1448</v>
      </c>
      <c r="B731" s="17" t="s">
        <v>1449</v>
      </c>
      <c r="C731" s="18" t="s">
        <v>34</v>
      </c>
      <c r="D731" s="18" t="s">
        <v>61</v>
      </c>
      <c r="E731" s="19" t="s">
        <v>1450</v>
      </c>
      <c r="F731" s="18" t="s">
        <v>37</v>
      </c>
      <c r="G731" s="20">
        <v>43850</v>
      </c>
      <c r="H731" s="28" t="s">
        <v>1451</v>
      </c>
      <c r="I731" s="21">
        <f t="shared" si="24"/>
        <v>1.5</v>
      </c>
      <c r="J731" s="182">
        <f>AVERAGE(I731:I732)</f>
        <v>2.25</v>
      </c>
      <c r="K731" s="183">
        <f>_xlfn.STDEV.S(I731:I732)</f>
        <v>1.0606601717798212</v>
      </c>
      <c r="L731" s="183">
        <f>100*K731/J731</f>
        <v>47.140452079103163</v>
      </c>
      <c r="M731" s="18">
        <f t="shared" si="23"/>
        <v>2</v>
      </c>
      <c r="N731" s="18">
        <v>0</v>
      </c>
      <c r="O731" s="18">
        <v>2</v>
      </c>
      <c r="P731" s="18">
        <v>0</v>
      </c>
      <c r="Q731" s="18">
        <v>0</v>
      </c>
      <c r="R731" s="18">
        <v>0</v>
      </c>
      <c r="S731" s="18">
        <v>1</v>
      </c>
      <c r="T731" s="184">
        <f>AVERAGE(S731:S732)</f>
        <v>1</v>
      </c>
      <c r="U731" s="18" t="s">
        <v>76</v>
      </c>
      <c r="V731" s="31">
        <v>7</v>
      </c>
      <c r="W731" s="184">
        <f>AVERAGE(V731:V732)</f>
        <v>10.5</v>
      </c>
    </row>
    <row r="732" spans="1:23" ht="21" x14ac:dyDescent="0.35">
      <c r="A732" s="17" t="s">
        <v>1448</v>
      </c>
      <c r="B732" s="17" t="s">
        <v>1449</v>
      </c>
      <c r="C732" s="18" t="s">
        <v>34</v>
      </c>
      <c r="D732" s="18" t="s">
        <v>61</v>
      </c>
      <c r="E732" s="19" t="s">
        <v>1450</v>
      </c>
      <c r="F732" s="18" t="s">
        <v>40</v>
      </c>
      <c r="G732" s="20">
        <v>43875</v>
      </c>
      <c r="H732" s="28" t="s">
        <v>1452</v>
      </c>
      <c r="I732" s="21">
        <f t="shared" si="24"/>
        <v>3</v>
      </c>
      <c r="J732" s="182"/>
      <c r="K732" s="183"/>
      <c r="L732" s="183"/>
      <c r="M732" s="18">
        <f t="shared" si="23"/>
        <v>4</v>
      </c>
      <c r="N732" s="18">
        <v>1</v>
      </c>
      <c r="O732" s="18">
        <v>2</v>
      </c>
      <c r="P732" s="18">
        <v>1</v>
      </c>
      <c r="Q732" s="18">
        <v>0</v>
      </c>
      <c r="R732" s="18">
        <v>0</v>
      </c>
      <c r="S732" s="18">
        <v>1</v>
      </c>
      <c r="T732" s="184"/>
      <c r="U732" s="18" t="s">
        <v>76</v>
      </c>
      <c r="V732" s="31">
        <v>14</v>
      </c>
      <c r="W732" s="184"/>
    </row>
    <row r="733" spans="1:23" ht="21" x14ac:dyDescent="0.35">
      <c r="A733" s="17" t="s">
        <v>1453</v>
      </c>
      <c r="B733" s="17" t="s">
        <v>1454</v>
      </c>
      <c r="C733" s="18" t="s">
        <v>34</v>
      </c>
      <c r="D733" s="18" t="s">
        <v>61</v>
      </c>
      <c r="E733" s="19" t="s">
        <v>1455</v>
      </c>
      <c r="F733" s="18" t="s">
        <v>37</v>
      </c>
      <c r="G733" s="20">
        <v>44495</v>
      </c>
      <c r="H733" s="28" t="s">
        <v>1456</v>
      </c>
      <c r="I733" s="21">
        <f t="shared" si="24"/>
        <v>0.75</v>
      </c>
      <c r="J733" s="182">
        <f>AVERAGE(I733:I734)</f>
        <v>0.875</v>
      </c>
      <c r="K733" s="183">
        <f>_xlfn.STDEV.S(I733:I734)</f>
        <v>0.17677669529663689</v>
      </c>
      <c r="L733" s="183">
        <f>100*K733/J733</f>
        <v>20.203050891044217</v>
      </c>
      <c r="M733" s="18">
        <f t="shared" si="23"/>
        <v>1</v>
      </c>
      <c r="N733" s="18">
        <v>0</v>
      </c>
      <c r="O733" s="18">
        <v>1</v>
      </c>
      <c r="P733" s="18">
        <v>0</v>
      </c>
      <c r="Q733" s="18">
        <v>0</v>
      </c>
      <c r="R733" s="18">
        <v>0</v>
      </c>
      <c r="S733" s="18">
        <v>1</v>
      </c>
      <c r="T733" s="184">
        <f>AVERAGE(S733:S734)</f>
        <v>1</v>
      </c>
      <c r="U733" s="18" t="s">
        <v>76</v>
      </c>
      <c r="V733" s="31">
        <v>4</v>
      </c>
      <c r="W733" s="184">
        <f>AVERAGE(V733:V734)</f>
        <v>3.5</v>
      </c>
    </row>
    <row r="734" spans="1:23" ht="21" x14ac:dyDescent="0.35">
      <c r="A734" s="17" t="s">
        <v>1453</v>
      </c>
      <c r="B734" s="17" t="s">
        <v>1454</v>
      </c>
      <c r="C734" s="18" t="s">
        <v>34</v>
      </c>
      <c r="D734" s="18" t="s">
        <v>61</v>
      </c>
      <c r="E734" s="19" t="s">
        <v>1455</v>
      </c>
      <c r="F734" s="18" t="s">
        <v>40</v>
      </c>
      <c r="G734" s="20">
        <v>43875</v>
      </c>
      <c r="H734" s="28" t="s">
        <v>1457</v>
      </c>
      <c r="I734" s="21">
        <f t="shared" si="24"/>
        <v>1</v>
      </c>
      <c r="J734" s="182"/>
      <c r="K734" s="183"/>
      <c r="L734" s="183"/>
      <c r="M734" s="18">
        <f t="shared" si="23"/>
        <v>1</v>
      </c>
      <c r="N734" s="18">
        <v>1</v>
      </c>
      <c r="O734" s="18">
        <v>0</v>
      </c>
      <c r="P734" s="18">
        <v>0</v>
      </c>
      <c r="Q734" s="18">
        <v>0</v>
      </c>
      <c r="R734" s="18">
        <v>0</v>
      </c>
      <c r="S734" s="18">
        <v>1</v>
      </c>
      <c r="T734" s="184"/>
      <c r="U734" s="18" t="s">
        <v>39</v>
      </c>
      <c r="V734" s="31">
        <v>3</v>
      </c>
      <c r="W734" s="184"/>
    </row>
    <row r="735" spans="1:23" ht="21" x14ac:dyDescent="0.35">
      <c r="A735" s="17" t="s">
        <v>1458</v>
      </c>
      <c r="B735" s="17" t="s">
        <v>1459</v>
      </c>
      <c r="C735" s="18" t="s">
        <v>34</v>
      </c>
      <c r="D735" s="18" t="s">
        <v>61</v>
      </c>
      <c r="E735" s="19" t="s">
        <v>1460</v>
      </c>
      <c r="F735" s="18" t="s">
        <v>37</v>
      </c>
      <c r="G735" s="20">
        <v>44504</v>
      </c>
      <c r="H735" s="28" t="s">
        <v>1461</v>
      </c>
      <c r="I735" s="21">
        <f t="shared" si="24"/>
        <v>0.25</v>
      </c>
      <c r="J735" s="182">
        <f>AVERAGE(I735:I736)</f>
        <v>0.125</v>
      </c>
      <c r="K735" s="183">
        <f>_xlfn.STDEV.S(I735:I736)</f>
        <v>0.17677669529663689</v>
      </c>
      <c r="L735" s="183">
        <f>100*K735/J735</f>
        <v>141.42135623730951</v>
      </c>
      <c r="M735" s="18">
        <f t="shared" si="23"/>
        <v>1</v>
      </c>
      <c r="N735" s="18">
        <v>0</v>
      </c>
      <c r="O735" s="18">
        <v>0</v>
      </c>
      <c r="P735" s="18">
        <v>0</v>
      </c>
      <c r="Q735" s="18">
        <v>1</v>
      </c>
      <c r="R735" s="18">
        <v>0</v>
      </c>
      <c r="S735" s="18">
        <v>1</v>
      </c>
      <c r="T735" s="184">
        <f>AVERAGE(S735:S736)</f>
        <v>0.5</v>
      </c>
      <c r="U735" s="18" t="s">
        <v>76</v>
      </c>
      <c r="V735" s="31">
        <v>4</v>
      </c>
      <c r="W735" s="184">
        <f>AVERAGE(V735:V736)</f>
        <v>2</v>
      </c>
    </row>
    <row r="736" spans="1:23" ht="21" x14ac:dyDescent="0.35">
      <c r="A736" s="17" t="s">
        <v>1458</v>
      </c>
      <c r="B736" s="17" t="s">
        <v>1459</v>
      </c>
      <c r="C736" s="18" t="s">
        <v>34</v>
      </c>
      <c r="D736" s="18" t="s">
        <v>61</v>
      </c>
      <c r="E736" s="19" t="s">
        <v>1460</v>
      </c>
      <c r="F736" s="18" t="s">
        <v>40</v>
      </c>
      <c r="G736" s="20">
        <v>43875</v>
      </c>
      <c r="H736" s="28" t="s">
        <v>1462</v>
      </c>
      <c r="I736" s="21">
        <f t="shared" si="24"/>
        <v>0</v>
      </c>
      <c r="J736" s="182"/>
      <c r="K736" s="183"/>
      <c r="L736" s="183"/>
      <c r="M736" s="18">
        <f t="shared" si="23"/>
        <v>0</v>
      </c>
      <c r="N736" s="18">
        <v>0</v>
      </c>
      <c r="O736" s="18">
        <v>0</v>
      </c>
      <c r="P736" s="18">
        <v>0</v>
      </c>
      <c r="Q736" s="18">
        <v>0</v>
      </c>
      <c r="R736" s="18">
        <v>0</v>
      </c>
      <c r="S736" s="18">
        <v>0</v>
      </c>
      <c r="T736" s="184"/>
      <c r="U736" s="18" t="s">
        <v>56</v>
      </c>
      <c r="V736" s="31">
        <v>0</v>
      </c>
      <c r="W736" s="184"/>
    </row>
    <row r="737" spans="1:23" ht="21" x14ac:dyDescent="0.35">
      <c r="A737" s="17" t="s">
        <v>1463</v>
      </c>
      <c r="B737" s="17" t="s">
        <v>1464</v>
      </c>
      <c r="C737" s="18" t="s">
        <v>34</v>
      </c>
      <c r="D737" s="18" t="s">
        <v>61</v>
      </c>
      <c r="E737" s="19" t="s">
        <v>1465</v>
      </c>
      <c r="F737" s="18" t="s">
        <v>37</v>
      </c>
      <c r="G737" s="20">
        <v>44679</v>
      </c>
      <c r="H737" s="18" t="s">
        <v>1466</v>
      </c>
      <c r="I737" s="21">
        <f t="shared" si="24"/>
        <v>0</v>
      </c>
      <c r="J737" s="182">
        <f>AVERAGE(I737:I738)</f>
        <v>1.5</v>
      </c>
      <c r="K737" s="183">
        <f>_xlfn.STDEV.S(I737:I738)</f>
        <v>2.1213203435596424</v>
      </c>
      <c r="L737" s="183">
        <f>100*K737/J737</f>
        <v>141.42135623730948</v>
      </c>
      <c r="M737" s="18">
        <f t="shared" si="23"/>
        <v>0</v>
      </c>
      <c r="N737" s="18">
        <v>0</v>
      </c>
      <c r="O737" s="18">
        <v>0</v>
      </c>
      <c r="P737" s="18">
        <v>0</v>
      </c>
      <c r="Q737" s="18">
        <v>0</v>
      </c>
      <c r="R737" s="18">
        <v>0</v>
      </c>
      <c r="S737" s="18">
        <v>0</v>
      </c>
      <c r="T737" s="184">
        <f>AVERAGE(S737:S738)</f>
        <v>0.5</v>
      </c>
      <c r="U737" s="18" t="s">
        <v>56</v>
      </c>
      <c r="V737" s="31">
        <v>0</v>
      </c>
      <c r="W737" s="184">
        <f>AVERAGE(V737:V738)</f>
        <v>7</v>
      </c>
    </row>
    <row r="738" spans="1:23" ht="21" x14ac:dyDescent="0.35">
      <c r="A738" s="17" t="s">
        <v>1463</v>
      </c>
      <c r="B738" s="17" t="s">
        <v>1464</v>
      </c>
      <c r="C738" s="18" t="s">
        <v>34</v>
      </c>
      <c r="D738" s="18" t="s">
        <v>61</v>
      </c>
      <c r="E738" s="19" t="s">
        <v>1465</v>
      </c>
      <c r="F738" s="18" t="s">
        <v>40</v>
      </c>
      <c r="G738" s="20">
        <v>43875</v>
      </c>
      <c r="H738" s="28" t="s">
        <v>1467</v>
      </c>
      <c r="I738" s="21">
        <f t="shared" si="24"/>
        <v>3</v>
      </c>
      <c r="J738" s="182"/>
      <c r="K738" s="183"/>
      <c r="L738" s="183"/>
      <c r="M738" s="18">
        <f t="shared" si="23"/>
        <v>4</v>
      </c>
      <c r="N738" s="18">
        <v>1</v>
      </c>
      <c r="O738" s="18">
        <v>2</v>
      </c>
      <c r="P738" s="18">
        <v>1</v>
      </c>
      <c r="Q738" s="18">
        <v>0</v>
      </c>
      <c r="R738" s="18">
        <v>0</v>
      </c>
      <c r="S738" s="18">
        <v>1</v>
      </c>
      <c r="T738" s="184"/>
      <c r="U738" s="18" t="s">
        <v>76</v>
      </c>
      <c r="V738" s="31">
        <v>14</v>
      </c>
      <c r="W738" s="184"/>
    </row>
    <row r="739" spans="1:23" ht="21" x14ac:dyDescent="0.35">
      <c r="A739" s="17" t="s">
        <v>1468</v>
      </c>
      <c r="B739" s="17" t="s">
        <v>1469</v>
      </c>
      <c r="C739" s="18" t="s">
        <v>34</v>
      </c>
      <c r="D739" s="18" t="s">
        <v>61</v>
      </c>
      <c r="E739" s="19" t="s">
        <v>1470</v>
      </c>
      <c r="F739" s="18" t="s">
        <v>37</v>
      </c>
      <c r="G739" s="20">
        <v>44496</v>
      </c>
      <c r="H739" s="28" t="s">
        <v>1471</v>
      </c>
      <c r="I739" s="21">
        <f t="shared" si="24"/>
        <v>0</v>
      </c>
      <c r="J739" s="182">
        <f>AVERAGE(I739:I740)</f>
        <v>1.5</v>
      </c>
      <c r="K739" s="183">
        <f>_xlfn.STDEV.S(I739:I740)</f>
        <v>2.1213203435596424</v>
      </c>
      <c r="L739" s="183">
        <f>100*K739/J739</f>
        <v>141.42135623730948</v>
      </c>
      <c r="M739" s="18">
        <f t="shared" si="23"/>
        <v>0</v>
      </c>
      <c r="N739" s="18">
        <v>0</v>
      </c>
      <c r="O739" s="18">
        <v>0</v>
      </c>
      <c r="P739" s="18">
        <v>0</v>
      </c>
      <c r="Q739" s="18">
        <v>0</v>
      </c>
      <c r="R739" s="18">
        <v>0</v>
      </c>
      <c r="S739" s="18">
        <v>0</v>
      </c>
      <c r="T739" s="184">
        <f>AVERAGE(S739:S740)</f>
        <v>0.5</v>
      </c>
      <c r="U739" s="18" t="s">
        <v>56</v>
      </c>
      <c r="V739" s="31">
        <v>0</v>
      </c>
      <c r="W739" s="184">
        <f>AVERAGE(V739:V740)</f>
        <v>7</v>
      </c>
    </row>
    <row r="740" spans="1:23" ht="21" x14ac:dyDescent="0.35">
      <c r="A740" s="17" t="s">
        <v>1468</v>
      </c>
      <c r="B740" s="17" t="s">
        <v>1469</v>
      </c>
      <c r="C740" s="18" t="s">
        <v>34</v>
      </c>
      <c r="D740" s="18" t="s">
        <v>61</v>
      </c>
      <c r="E740" s="19" t="s">
        <v>1470</v>
      </c>
      <c r="F740" s="18" t="s">
        <v>40</v>
      </c>
      <c r="G740" s="20">
        <v>43875</v>
      </c>
      <c r="H740" s="28" t="s">
        <v>1472</v>
      </c>
      <c r="I740" s="21">
        <f t="shared" si="24"/>
        <v>3</v>
      </c>
      <c r="J740" s="182"/>
      <c r="K740" s="183"/>
      <c r="L740" s="183"/>
      <c r="M740" s="18">
        <f t="shared" si="23"/>
        <v>4</v>
      </c>
      <c r="N740" s="18">
        <v>1</v>
      </c>
      <c r="O740" s="18">
        <v>2</v>
      </c>
      <c r="P740" s="18">
        <v>1</v>
      </c>
      <c r="Q740" s="18">
        <v>0</v>
      </c>
      <c r="R740" s="18">
        <v>0</v>
      </c>
      <c r="S740" s="18">
        <v>1</v>
      </c>
      <c r="T740" s="184"/>
      <c r="U740" s="18" t="s">
        <v>76</v>
      </c>
      <c r="V740" s="31">
        <v>14</v>
      </c>
      <c r="W740" s="184"/>
    </row>
    <row r="741" spans="1:23" ht="21" x14ac:dyDescent="0.35">
      <c r="A741" s="17" t="s">
        <v>1473</v>
      </c>
      <c r="B741" s="17" t="s">
        <v>1474</v>
      </c>
      <c r="C741" s="18" t="s">
        <v>34</v>
      </c>
      <c r="D741" s="18" t="s">
        <v>61</v>
      </c>
      <c r="E741" s="19" t="s">
        <v>1475</v>
      </c>
      <c r="F741" s="18" t="s">
        <v>37</v>
      </c>
      <c r="G741" s="20">
        <v>44210</v>
      </c>
      <c r="H741" s="28" t="s">
        <v>1476</v>
      </c>
      <c r="I741" s="21">
        <f t="shared" si="24"/>
        <v>0</v>
      </c>
      <c r="J741" s="182">
        <f>AVERAGE(I741:I742)</f>
        <v>1.5</v>
      </c>
      <c r="K741" s="183">
        <f>_xlfn.STDEV.S(I741:I742)</f>
        <v>2.1213203435596424</v>
      </c>
      <c r="L741" s="183">
        <f>100*K741/J741</f>
        <v>141.42135623730948</v>
      </c>
      <c r="M741" s="18">
        <f t="shared" si="23"/>
        <v>0</v>
      </c>
      <c r="N741" s="18">
        <v>0</v>
      </c>
      <c r="O741" s="18">
        <v>0</v>
      </c>
      <c r="P741" s="18">
        <v>0</v>
      </c>
      <c r="Q741" s="18">
        <v>0</v>
      </c>
      <c r="R741" s="18">
        <v>0</v>
      </c>
      <c r="S741" s="18">
        <v>0</v>
      </c>
      <c r="T741" s="184">
        <f>AVERAGE(S741:S742)</f>
        <v>0.5</v>
      </c>
      <c r="U741" s="18" t="s">
        <v>56</v>
      </c>
      <c r="V741" s="31">
        <v>0</v>
      </c>
      <c r="W741" s="184">
        <f>AVERAGE(V741:V742)</f>
        <v>7</v>
      </c>
    </row>
    <row r="742" spans="1:23" ht="21" x14ac:dyDescent="0.35">
      <c r="A742" s="17" t="s">
        <v>1473</v>
      </c>
      <c r="B742" s="17" t="s">
        <v>1474</v>
      </c>
      <c r="C742" s="18" t="s">
        <v>34</v>
      </c>
      <c r="D742" s="18" t="s">
        <v>61</v>
      </c>
      <c r="E742" s="19" t="s">
        <v>1475</v>
      </c>
      <c r="F742" s="18" t="s">
        <v>40</v>
      </c>
      <c r="G742" s="20">
        <v>43875</v>
      </c>
      <c r="H742" s="28" t="s">
        <v>1477</v>
      </c>
      <c r="I742" s="21">
        <f t="shared" si="24"/>
        <v>3</v>
      </c>
      <c r="J742" s="182"/>
      <c r="K742" s="183"/>
      <c r="L742" s="183"/>
      <c r="M742" s="18">
        <f t="shared" si="23"/>
        <v>4</v>
      </c>
      <c r="N742" s="18">
        <v>1</v>
      </c>
      <c r="O742" s="18">
        <v>2</v>
      </c>
      <c r="P742" s="18">
        <v>1</v>
      </c>
      <c r="Q742" s="18">
        <v>0</v>
      </c>
      <c r="R742" s="18">
        <v>0</v>
      </c>
      <c r="S742" s="18">
        <v>1</v>
      </c>
      <c r="T742" s="184"/>
      <c r="U742" s="18" t="s">
        <v>76</v>
      </c>
      <c r="V742" s="31">
        <v>14</v>
      </c>
      <c r="W742" s="184"/>
    </row>
    <row r="743" spans="1:23" ht="21" x14ac:dyDescent="0.35">
      <c r="A743" s="17" t="s">
        <v>1478</v>
      </c>
      <c r="B743" s="17" t="s">
        <v>1479</v>
      </c>
      <c r="C743" s="18" t="s">
        <v>34</v>
      </c>
      <c r="D743" s="18" t="s">
        <v>61</v>
      </c>
      <c r="E743" s="19" t="s">
        <v>1480</v>
      </c>
      <c r="F743" s="18" t="s">
        <v>37</v>
      </c>
      <c r="G743" s="20">
        <v>44676</v>
      </c>
      <c r="H743" s="28" t="s">
        <v>1481</v>
      </c>
      <c r="I743" s="21">
        <f t="shared" si="24"/>
        <v>0</v>
      </c>
      <c r="J743" s="182">
        <f>AVERAGE(I743:I744)</f>
        <v>1.5</v>
      </c>
      <c r="K743" s="183">
        <f>_xlfn.STDEV.S(I743:I744)</f>
        <v>2.1213203435596424</v>
      </c>
      <c r="L743" s="183">
        <f>100*K743/J743</f>
        <v>141.42135623730948</v>
      </c>
      <c r="M743" s="18">
        <f t="shared" si="23"/>
        <v>0</v>
      </c>
      <c r="N743" s="18">
        <v>0</v>
      </c>
      <c r="O743" s="18">
        <v>0</v>
      </c>
      <c r="P743" s="18">
        <v>0</v>
      </c>
      <c r="Q743" s="18">
        <v>0</v>
      </c>
      <c r="R743" s="18">
        <v>0</v>
      </c>
      <c r="S743" s="18">
        <v>0</v>
      </c>
      <c r="T743" s="184">
        <f>AVERAGE(S743:S744)</f>
        <v>0.5</v>
      </c>
      <c r="U743" s="18" t="s">
        <v>56</v>
      </c>
      <c r="V743" s="31">
        <v>0</v>
      </c>
      <c r="W743" s="184">
        <f>AVERAGE(V743:V744)</f>
        <v>7</v>
      </c>
    </row>
    <row r="744" spans="1:23" ht="21" x14ac:dyDescent="0.35">
      <c r="A744" s="17" t="s">
        <v>1478</v>
      </c>
      <c r="B744" s="17" t="s">
        <v>1479</v>
      </c>
      <c r="C744" s="18" t="s">
        <v>34</v>
      </c>
      <c r="D744" s="18" t="s">
        <v>61</v>
      </c>
      <c r="E744" s="19" t="s">
        <v>1480</v>
      </c>
      <c r="F744" s="18" t="s">
        <v>40</v>
      </c>
      <c r="G744" s="20">
        <v>44746</v>
      </c>
      <c r="H744" s="28" t="s">
        <v>1482</v>
      </c>
      <c r="I744" s="21">
        <f t="shared" si="24"/>
        <v>3</v>
      </c>
      <c r="J744" s="182"/>
      <c r="K744" s="183"/>
      <c r="L744" s="183"/>
      <c r="M744" s="18">
        <f t="shared" si="23"/>
        <v>4</v>
      </c>
      <c r="N744" s="18">
        <v>1</v>
      </c>
      <c r="O744" s="18">
        <v>2</v>
      </c>
      <c r="P744" s="18">
        <v>1</v>
      </c>
      <c r="Q744" s="18">
        <v>0</v>
      </c>
      <c r="R744" s="18">
        <v>0</v>
      </c>
      <c r="S744" s="18">
        <v>1</v>
      </c>
      <c r="T744" s="184"/>
      <c r="U744" s="18" t="s">
        <v>76</v>
      </c>
      <c r="V744" s="31">
        <v>14</v>
      </c>
      <c r="W744" s="184"/>
    </row>
    <row r="745" spans="1:23" ht="21" x14ac:dyDescent="0.35">
      <c r="A745" s="17" t="s">
        <v>1483</v>
      </c>
      <c r="B745" s="17" t="s">
        <v>1484</v>
      </c>
      <c r="C745" s="18" t="s">
        <v>34</v>
      </c>
      <c r="D745" s="18" t="s">
        <v>61</v>
      </c>
      <c r="E745" s="19" t="s">
        <v>1485</v>
      </c>
      <c r="F745" s="18" t="s">
        <v>37</v>
      </c>
      <c r="G745" s="20">
        <v>44632</v>
      </c>
      <c r="H745" s="28" t="s">
        <v>1486</v>
      </c>
      <c r="I745" s="21">
        <f t="shared" si="24"/>
        <v>0</v>
      </c>
      <c r="J745" s="182">
        <f>AVERAGE(I745:I746)</f>
        <v>1</v>
      </c>
      <c r="K745" s="183">
        <f>_xlfn.STDEV.S(I745:I746)</f>
        <v>1.4142135623730951</v>
      </c>
      <c r="L745" s="183">
        <f>100*K745/J745</f>
        <v>141.42135623730951</v>
      </c>
      <c r="M745" s="18">
        <f t="shared" si="23"/>
        <v>0</v>
      </c>
      <c r="N745" s="18">
        <v>0</v>
      </c>
      <c r="O745" s="18">
        <v>0</v>
      </c>
      <c r="P745" s="18">
        <v>0</v>
      </c>
      <c r="Q745" s="18">
        <v>0</v>
      </c>
      <c r="R745" s="18">
        <v>0</v>
      </c>
      <c r="S745" s="18">
        <v>0</v>
      </c>
      <c r="T745" s="184">
        <f>AVERAGE(S745:S746)</f>
        <v>0.5</v>
      </c>
      <c r="U745" s="18" t="s">
        <v>56</v>
      </c>
      <c r="V745" s="31">
        <v>0</v>
      </c>
      <c r="W745" s="184">
        <f>AVERAGE(V745:V746)</f>
        <v>6.5</v>
      </c>
    </row>
    <row r="746" spans="1:23" ht="21" x14ac:dyDescent="0.35">
      <c r="A746" s="17" t="s">
        <v>1483</v>
      </c>
      <c r="B746" s="17" t="s">
        <v>1484</v>
      </c>
      <c r="C746" s="18" t="s">
        <v>34</v>
      </c>
      <c r="D746" s="18" t="s">
        <v>61</v>
      </c>
      <c r="E746" s="19" t="s">
        <v>1485</v>
      </c>
      <c r="F746" s="18" t="s">
        <v>48</v>
      </c>
      <c r="G746" s="20">
        <v>44839</v>
      </c>
      <c r="H746" s="28" t="s">
        <v>1487</v>
      </c>
      <c r="I746" s="21">
        <f t="shared" si="24"/>
        <v>2</v>
      </c>
      <c r="J746" s="182"/>
      <c r="K746" s="183"/>
      <c r="L746" s="183"/>
      <c r="M746" s="18">
        <f t="shared" si="23"/>
        <v>3</v>
      </c>
      <c r="N746" s="18">
        <v>0</v>
      </c>
      <c r="O746" s="18">
        <v>2</v>
      </c>
      <c r="P746" s="18">
        <v>1</v>
      </c>
      <c r="Q746" s="18">
        <v>0</v>
      </c>
      <c r="R746" s="18">
        <v>0</v>
      </c>
      <c r="S746" s="18">
        <v>1</v>
      </c>
      <c r="T746" s="184"/>
      <c r="U746" s="18" t="s">
        <v>76</v>
      </c>
      <c r="V746" s="31">
        <v>13</v>
      </c>
      <c r="W746" s="184"/>
    </row>
    <row r="747" spans="1:23" ht="21" x14ac:dyDescent="0.35">
      <c r="A747" s="17" t="s">
        <v>1488</v>
      </c>
      <c r="B747" s="17" t="s">
        <v>1489</v>
      </c>
      <c r="C747" s="18" t="s">
        <v>34</v>
      </c>
      <c r="D747" s="18" t="s">
        <v>61</v>
      </c>
      <c r="E747" s="19" t="s">
        <v>1490</v>
      </c>
      <c r="F747" s="18" t="s">
        <v>37</v>
      </c>
      <c r="G747" s="20">
        <v>44810</v>
      </c>
      <c r="H747" s="28" t="s">
        <v>1491</v>
      </c>
      <c r="I747" s="21">
        <f t="shared" si="24"/>
        <v>0.25</v>
      </c>
      <c r="J747" s="182">
        <f>AVERAGE(I747:I748)</f>
        <v>0.25</v>
      </c>
      <c r="K747" s="183">
        <f>_xlfn.STDEV.S(I747:I748)</f>
        <v>0</v>
      </c>
      <c r="L747" s="183">
        <f>100*K747/J747</f>
        <v>0</v>
      </c>
      <c r="M747" s="18">
        <f t="shared" si="23"/>
        <v>1</v>
      </c>
      <c r="N747" s="18">
        <v>0</v>
      </c>
      <c r="O747" s="18">
        <v>0</v>
      </c>
      <c r="P747" s="18">
        <v>0</v>
      </c>
      <c r="Q747" s="18">
        <v>1</v>
      </c>
      <c r="R747" s="18">
        <v>0</v>
      </c>
      <c r="S747" s="18">
        <v>1</v>
      </c>
      <c r="T747" s="184">
        <f>AVERAGE(S747:S748)</f>
        <v>1</v>
      </c>
      <c r="U747" s="18" t="s">
        <v>76</v>
      </c>
      <c r="V747" s="31">
        <v>4</v>
      </c>
      <c r="W747" s="184">
        <f>AVERAGE(V747:V748)</f>
        <v>4.5</v>
      </c>
    </row>
    <row r="748" spans="1:23" ht="21" x14ac:dyDescent="0.35">
      <c r="A748" s="17" t="s">
        <v>1488</v>
      </c>
      <c r="B748" s="17" t="s">
        <v>1489</v>
      </c>
      <c r="C748" s="18" t="s">
        <v>34</v>
      </c>
      <c r="D748" s="18" t="s">
        <v>61</v>
      </c>
      <c r="E748" s="19" t="s">
        <v>1490</v>
      </c>
      <c r="F748" s="18" t="s">
        <v>40</v>
      </c>
      <c r="G748" s="20">
        <v>43875</v>
      </c>
      <c r="H748" s="28" t="s">
        <v>1492</v>
      </c>
      <c r="I748" s="21">
        <f t="shared" si="24"/>
        <v>0.25</v>
      </c>
      <c r="J748" s="182"/>
      <c r="K748" s="183"/>
      <c r="L748" s="183"/>
      <c r="M748" s="18">
        <f t="shared" si="23"/>
        <v>1</v>
      </c>
      <c r="N748" s="18">
        <v>0</v>
      </c>
      <c r="O748" s="18">
        <v>0</v>
      </c>
      <c r="P748" s="18">
        <v>0</v>
      </c>
      <c r="Q748" s="18">
        <v>1</v>
      </c>
      <c r="R748" s="18">
        <v>0</v>
      </c>
      <c r="S748" s="18">
        <v>1</v>
      </c>
      <c r="T748" s="184"/>
      <c r="U748" s="18" t="s">
        <v>76</v>
      </c>
      <c r="V748" s="31">
        <v>5</v>
      </c>
      <c r="W748" s="184"/>
    </row>
    <row r="749" spans="1:23" ht="21" x14ac:dyDescent="0.35">
      <c r="A749" s="17" t="s">
        <v>1493</v>
      </c>
      <c r="B749" s="17" t="s">
        <v>1494</v>
      </c>
      <c r="C749" s="18" t="s">
        <v>34</v>
      </c>
      <c r="D749" s="18" t="s">
        <v>61</v>
      </c>
      <c r="E749" s="19" t="s">
        <v>599</v>
      </c>
      <c r="F749" s="18" t="s">
        <v>37</v>
      </c>
      <c r="G749" s="20">
        <v>44439</v>
      </c>
      <c r="H749" s="28" t="s">
        <v>1495</v>
      </c>
      <c r="I749" s="21">
        <f t="shared" si="24"/>
        <v>0.25</v>
      </c>
      <c r="J749" s="182">
        <f>AVERAGE(I749:I750)</f>
        <v>1</v>
      </c>
      <c r="K749" s="183">
        <f>_xlfn.STDEV.S(I749:I750)</f>
        <v>1.0606601717798212</v>
      </c>
      <c r="L749" s="183">
        <f>100*K749/J749</f>
        <v>106.06601717798212</v>
      </c>
      <c r="M749" s="18">
        <f t="shared" si="23"/>
        <v>1</v>
      </c>
      <c r="N749" s="18">
        <v>0</v>
      </c>
      <c r="O749" s="18">
        <v>0</v>
      </c>
      <c r="P749" s="18">
        <v>0</v>
      </c>
      <c r="Q749" s="18">
        <v>1</v>
      </c>
      <c r="R749" s="18">
        <v>0</v>
      </c>
      <c r="S749" s="18">
        <v>1</v>
      </c>
      <c r="T749" s="184">
        <f>AVERAGE(S749:S750)</f>
        <v>1</v>
      </c>
      <c r="U749" s="18" t="s">
        <v>76</v>
      </c>
      <c r="V749" s="31">
        <v>4</v>
      </c>
      <c r="W749" s="184">
        <f>AVERAGE(V749:V750)</f>
        <v>7.5</v>
      </c>
    </row>
    <row r="750" spans="1:23" ht="21" x14ac:dyDescent="0.35">
      <c r="A750" s="17" t="s">
        <v>1493</v>
      </c>
      <c r="B750" s="17" t="s">
        <v>1494</v>
      </c>
      <c r="C750" s="18" t="s">
        <v>34</v>
      </c>
      <c r="D750" s="18" t="s">
        <v>61</v>
      </c>
      <c r="E750" s="19" t="s">
        <v>599</v>
      </c>
      <c r="F750" s="18" t="s">
        <v>40</v>
      </c>
      <c r="G750" s="20">
        <v>44501</v>
      </c>
      <c r="H750" s="28" t="s">
        <v>1496</v>
      </c>
      <c r="I750" s="21">
        <f t="shared" si="24"/>
        <v>1.75</v>
      </c>
      <c r="J750" s="182"/>
      <c r="K750" s="183"/>
      <c r="L750" s="183"/>
      <c r="M750" s="18">
        <f t="shared" si="23"/>
        <v>3</v>
      </c>
      <c r="N750" s="18">
        <v>0</v>
      </c>
      <c r="O750" s="18">
        <v>2</v>
      </c>
      <c r="P750" s="18">
        <v>0</v>
      </c>
      <c r="Q750" s="18">
        <v>1</v>
      </c>
      <c r="R750" s="18">
        <v>0</v>
      </c>
      <c r="S750" s="18">
        <v>1</v>
      </c>
      <c r="T750" s="184"/>
      <c r="U750" s="18" t="s">
        <v>76</v>
      </c>
      <c r="V750" s="31">
        <v>11</v>
      </c>
      <c r="W750" s="184"/>
    </row>
    <row r="751" spans="1:23" ht="21" x14ac:dyDescent="0.35">
      <c r="A751" s="17" t="s">
        <v>1497</v>
      </c>
      <c r="B751" s="17" t="s">
        <v>1498</v>
      </c>
      <c r="C751" s="18" t="s">
        <v>34</v>
      </c>
      <c r="D751" s="18" t="s">
        <v>35</v>
      </c>
      <c r="E751" s="19" t="s">
        <v>1499</v>
      </c>
      <c r="F751" s="18" t="s">
        <v>37</v>
      </c>
      <c r="G751" s="20">
        <v>44880</v>
      </c>
      <c r="H751" s="28" t="s">
        <v>1500</v>
      </c>
      <c r="I751" s="21">
        <f t="shared" si="24"/>
        <v>2.5</v>
      </c>
      <c r="J751" s="182">
        <f>AVERAGE(I751:I752)</f>
        <v>2</v>
      </c>
      <c r="K751" s="183">
        <f>_xlfn.STDEV.S(I751:I752)</f>
        <v>0.70710678118654757</v>
      </c>
      <c r="L751" s="183">
        <f>100*K751/J751</f>
        <v>35.355339059327378</v>
      </c>
      <c r="M751" s="18">
        <f t="shared" si="23"/>
        <v>3</v>
      </c>
      <c r="N751" s="18">
        <v>2</v>
      </c>
      <c r="O751" s="18">
        <v>0</v>
      </c>
      <c r="P751" s="18">
        <v>1</v>
      </c>
      <c r="Q751" s="18">
        <v>0</v>
      </c>
      <c r="R751" s="18">
        <v>0</v>
      </c>
      <c r="S751" s="18">
        <v>2</v>
      </c>
      <c r="T751" s="184">
        <f>AVERAGE(S751:S752)</f>
        <v>2</v>
      </c>
      <c r="U751" s="18" t="s">
        <v>39</v>
      </c>
      <c r="V751" s="31">
        <v>17</v>
      </c>
      <c r="W751" s="184">
        <f>AVERAGE(V751:V752)</f>
        <v>12</v>
      </c>
    </row>
    <row r="752" spans="1:23" ht="21" x14ac:dyDescent="0.35">
      <c r="A752" s="17" t="s">
        <v>1497</v>
      </c>
      <c r="B752" s="17" t="s">
        <v>1498</v>
      </c>
      <c r="C752" s="18" t="s">
        <v>34</v>
      </c>
      <c r="D752" s="18" t="s">
        <v>35</v>
      </c>
      <c r="E752" s="19" t="s">
        <v>1499</v>
      </c>
      <c r="F752" s="18" t="s">
        <v>42</v>
      </c>
      <c r="G752" s="20">
        <v>43874</v>
      </c>
      <c r="H752" s="28" t="s">
        <v>1501</v>
      </c>
      <c r="I752" s="21">
        <f t="shared" si="24"/>
        <v>1.5</v>
      </c>
      <c r="J752" s="182"/>
      <c r="K752" s="183"/>
      <c r="L752" s="183"/>
      <c r="M752" s="18">
        <f t="shared" si="23"/>
        <v>2</v>
      </c>
      <c r="N752" s="18">
        <v>1</v>
      </c>
      <c r="O752" s="18">
        <v>0</v>
      </c>
      <c r="P752" s="18">
        <v>1</v>
      </c>
      <c r="Q752" s="18">
        <v>0</v>
      </c>
      <c r="R752" s="18">
        <v>0</v>
      </c>
      <c r="S752" s="18">
        <v>2</v>
      </c>
      <c r="T752" s="184"/>
      <c r="U752" s="18" t="s">
        <v>39</v>
      </c>
      <c r="V752" s="31">
        <v>7</v>
      </c>
      <c r="W752" s="184"/>
    </row>
    <row r="753" spans="1:23" ht="21" x14ac:dyDescent="0.35">
      <c r="A753" s="17" t="s">
        <v>1502</v>
      </c>
      <c r="B753" s="17" t="s">
        <v>1503</v>
      </c>
      <c r="C753" s="18" t="s">
        <v>34</v>
      </c>
      <c r="D753" s="18" t="s">
        <v>61</v>
      </c>
      <c r="E753" s="19" t="s">
        <v>1504</v>
      </c>
      <c r="F753" s="18" t="s">
        <v>37</v>
      </c>
      <c r="G753" s="20">
        <v>44552</v>
      </c>
      <c r="H753" s="28" t="s">
        <v>1505</v>
      </c>
      <c r="I753" s="21">
        <f t="shared" si="24"/>
        <v>0.25</v>
      </c>
      <c r="J753" s="182">
        <f>AVERAGE(I753:I754)</f>
        <v>0.25</v>
      </c>
      <c r="K753" s="183">
        <f>_xlfn.STDEV.S(I753:I754)</f>
        <v>0</v>
      </c>
      <c r="L753" s="183">
        <f>100*K753/J753</f>
        <v>0</v>
      </c>
      <c r="M753" s="18">
        <f t="shared" si="23"/>
        <v>1</v>
      </c>
      <c r="N753" s="18">
        <v>0</v>
      </c>
      <c r="O753" s="18">
        <v>0</v>
      </c>
      <c r="P753" s="18">
        <v>0</v>
      </c>
      <c r="Q753" s="18">
        <v>1</v>
      </c>
      <c r="R753" s="18">
        <v>0</v>
      </c>
      <c r="S753" s="18">
        <v>1</v>
      </c>
      <c r="T753" s="184">
        <f>AVERAGE(S753:S754)</f>
        <v>1</v>
      </c>
      <c r="U753" s="18" t="s">
        <v>76</v>
      </c>
      <c r="V753" s="31">
        <v>4</v>
      </c>
      <c r="W753" s="184">
        <f>AVERAGE(V753:V754)</f>
        <v>5</v>
      </c>
    </row>
    <row r="754" spans="1:23" ht="21" x14ac:dyDescent="0.35">
      <c r="A754" s="17" t="s">
        <v>1502</v>
      </c>
      <c r="B754" s="17" t="s">
        <v>1503</v>
      </c>
      <c r="C754" s="18" t="s">
        <v>34</v>
      </c>
      <c r="D754" s="18" t="s">
        <v>61</v>
      </c>
      <c r="E754" s="19" t="s">
        <v>1504</v>
      </c>
      <c r="F754" s="18" t="s">
        <v>40</v>
      </c>
      <c r="G754" s="20">
        <v>43875</v>
      </c>
      <c r="H754" s="28" t="s">
        <v>1506</v>
      </c>
      <c r="I754" s="21">
        <f t="shared" si="24"/>
        <v>0.25</v>
      </c>
      <c r="J754" s="182"/>
      <c r="K754" s="183"/>
      <c r="L754" s="183"/>
      <c r="M754" s="18">
        <f t="shared" si="23"/>
        <v>1</v>
      </c>
      <c r="N754" s="18">
        <v>0</v>
      </c>
      <c r="O754" s="18">
        <v>0</v>
      </c>
      <c r="P754" s="18">
        <v>0</v>
      </c>
      <c r="Q754" s="18">
        <v>1</v>
      </c>
      <c r="R754" s="18">
        <v>0</v>
      </c>
      <c r="S754" s="18">
        <v>1</v>
      </c>
      <c r="T754" s="184"/>
      <c r="U754" s="18" t="s">
        <v>76</v>
      </c>
      <c r="V754" s="31">
        <v>6</v>
      </c>
      <c r="W754" s="184"/>
    </row>
    <row r="755" spans="1:23" ht="21" x14ac:dyDescent="0.35">
      <c r="A755" s="17" t="s">
        <v>1507</v>
      </c>
      <c r="B755" s="17" t="s">
        <v>1508</v>
      </c>
      <c r="C755" s="18" t="s">
        <v>34</v>
      </c>
      <c r="D755" s="18" t="s">
        <v>61</v>
      </c>
      <c r="E755" s="19" t="s">
        <v>1509</v>
      </c>
      <c r="F755" s="18" t="s">
        <v>37</v>
      </c>
      <c r="G755" s="20">
        <v>44439</v>
      </c>
      <c r="H755" s="28" t="s">
        <v>1510</v>
      </c>
      <c r="I755" s="21">
        <f t="shared" si="24"/>
        <v>2.25</v>
      </c>
      <c r="J755" s="182">
        <f>AVERAGE(I755:I756)</f>
        <v>1.125</v>
      </c>
      <c r="K755" s="183">
        <f>_xlfn.STDEV.S(I755:I756)</f>
        <v>1.5909902576697319</v>
      </c>
      <c r="L755" s="183">
        <f>100*K755/J755</f>
        <v>141.42135623730951</v>
      </c>
      <c r="M755" s="18">
        <f t="shared" si="23"/>
        <v>4</v>
      </c>
      <c r="N755" s="18">
        <v>0</v>
      </c>
      <c r="O755" s="18">
        <v>2</v>
      </c>
      <c r="P755" s="18">
        <v>1</v>
      </c>
      <c r="Q755" s="18">
        <v>1</v>
      </c>
      <c r="R755" s="18">
        <v>0</v>
      </c>
      <c r="S755" s="18">
        <v>1</v>
      </c>
      <c r="T755" s="184">
        <f>AVERAGE(S755:S756)</f>
        <v>0.5</v>
      </c>
      <c r="U755" s="18" t="s">
        <v>76</v>
      </c>
      <c r="V755" s="31">
        <v>15</v>
      </c>
      <c r="W755" s="184">
        <f>AVERAGE(V755:V756)</f>
        <v>7.5</v>
      </c>
    </row>
    <row r="756" spans="1:23" ht="21" x14ac:dyDescent="0.35">
      <c r="A756" s="17" t="s">
        <v>1507</v>
      </c>
      <c r="B756" s="17" t="s">
        <v>1508</v>
      </c>
      <c r="C756" s="18" t="s">
        <v>34</v>
      </c>
      <c r="D756" s="18" t="s">
        <v>61</v>
      </c>
      <c r="E756" s="19" t="s">
        <v>1509</v>
      </c>
      <c r="F756" s="18" t="s">
        <v>48</v>
      </c>
      <c r="G756" s="20">
        <v>43843</v>
      </c>
      <c r="H756" s="18" t="s">
        <v>1511</v>
      </c>
      <c r="I756" s="21">
        <f t="shared" si="24"/>
        <v>0</v>
      </c>
      <c r="J756" s="182"/>
      <c r="K756" s="183"/>
      <c r="L756" s="183"/>
      <c r="M756" s="18">
        <f t="shared" si="23"/>
        <v>0</v>
      </c>
      <c r="N756" s="18">
        <v>0</v>
      </c>
      <c r="O756" s="18">
        <v>0</v>
      </c>
      <c r="P756" s="18">
        <v>0</v>
      </c>
      <c r="Q756" s="18">
        <v>0</v>
      </c>
      <c r="R756" s="18">
        <v>0</v>
      </c>
      <c r="S756" s="18">
        <v>0</v>
      </c>
      <c r="T756" s="184"/>
      <c r="U756" s="18" t="s">
        <v>56</v>
      </c>
      <c r="V756" s="31">
        <v>0</v>
      </c>
      <c r="W756" s="184"/>
    </row>
    <row r="757" spans="1:23" ht="21" x14ac:dyDescent="0.35">
      <c r="A757" s="17" t="s">
        <v>1512</v>
      </c>
      <c r="B757" s="17" t="s">
        <v>1513</v>
      </c>
      <c r="C757" s="18" t="s">
        <v>34</v>
      </c>
      <c r="D757" s="18" t="s">
        <v>61</v>
      </c>
      <c r="E757" s="19" t="s">
        <v>1514</v>
      </c>
      <c r="F757" s="18" t="s">
        <v>37</v>
      </c>
      <c r="G757" s="20">
        <v>44801</v>
      </c>
      <c r="H757" s="18" t="s">
        <v>1515</v>
      </c>
      <c r="I757" s="21">
        <f t="shared" si="24"/>
        <v>0</v>
      </c>
      <c r="J757" s="182">
        <f>AVERAGE(I757:I758)</f>
        <v>0</v>
      </c>
      <c r="K757" s="183">
        <f>_xlfn.STDEV.S(I757:I758)</f>
        <v>0</v>
      </c>
      <c r="L757" s="183">
        <v>0</v>
      </c>
      <c r="M757" s="18">
        <f t="shared" si="23"/>
        <v>0</v>
      </c>
      <c r="N757" s="18">
        <v>0</v>
      </c>
      <c r="O757" s="18">
        <v>0</v>
      </c>
      <c r="P757" s="18">
        <v>0</v>
      </c>
      <c r="Q757" s="18">
        <v>0</v>
      </c>
      <c r="R757" s="18">
        <v>0</v>
      </c>
      <c r="S757" s="18">
        <v>0</v>
      </c>
      <c r="T757" s="184">
        <f>AVERAGE(S757:S758)</f>
        <v>0</v>
      </c>
      <c r="U757" s="18" t="s">
        <v>56</v>
      </c>
      <c r="V757" s="31">
        <v>0</v>
      </c>
      <c r="W757" s="184">
        <f>AVERAGE(V757:V758)</f>
        <v>0</v>
      </c>
    </row>
    <row r="758" spans="1:23" ht="21" x14ac:dyDescent="0.35">
      <c r="A758" s="17" t="s">
        <v>1512</v>
      </c>
      <c r="B758" s="17" t="s">
        <v>1513</v>
      </c>
      <c r="C758" s="18" t="s">
        <v>34</v>
      </c>
      <c r="D758" s="18" t="s">
        <v>61</v>
      </c>
      <c r="E758" s="19" t="s">
        <v>1514</v>
      </c>
      <c r="F758" s="18" t="s">
        <v>40</v>
      </c>
      <c r="G758" s="20">
        <v>43875</v>
      </c>
      <c r="H758" s="18" t="s">
        <v>1516</v>
      </c>
      <c r="I758" s="21">
        <f t="shared" si="24"/>
        <v>0</v>
      </c>
      <c r="J758" s="182"/>
      <c r="K758" s="183"/>
      <c r="L758" s="183"/>
      <c r="M758" s="18">
        <f t="shared" si="23"/>
        <v>0</v>
      </c>
      <c r="N758" s="18">
        <v>0</v>
      </c>
      <c r="O758" s="18">
        <v>0</v>
      </c>
      <c r="P758" s="18">
        <v>0</v>
      </c>
      <c r="Q758" s="18">
        <v>0</v>
      </c>
      <c r="R758" s="18">
        <v>0</v>
      </c>
      <c r="S758" s="18">
        <v>0</v>
      </c>
      <c r="T758" s="184"/>
      <c r="U758" s="18" t="s">
        <v>56</v>
      </c>
      <c r="V758" s="31">
        <v>0</v>
      </c>
      <c r="W758" s="184"/>
    </row>
    <row r="759" spans="1:23" ht="21" x14ac:dyDescent="0.35">
      <c r="A759" s="17" t="s">
        <v>1517</v>
      </c>
      <c r="B759" s="17" t="s">
        <v>1518</v>
      </c>
      <c r="C759" s="18" t="s">
        <v>84</v>
      </c>
      <c r="D759" s="18" t="s">
        <v>61</v>
      </c>
      <c r="E759" s="19" t="s">
        <v>1519</v>
      </c>
      <c r="F759" s="18" t="s">
        <v>37</v>
      </c>
      <c r="G759" s="20">
        <v>44880</v>
      </c>
      <c r="H759" s="28" t="s">
        <v>1520</v>
      </c>
      <c r="I759" s="21">
        <f t="shared" si="24"/>
        <v>0.25</v>
      </c>
      <c r="J759" s="182">
        <f>AVERAGE(I759:I760)</f>
        <v>0.25</v>
      </c>
      <c r="K759" s="183">
        <f>_xlfn.STDEV.S(I759:I760)</f>
        <v>0</v>
      </c>
      <c r="L759" s="183">
        <f>100*K759/J759</f>
        <v>0</v>
      </c>
      <c r="M759" s="18">
        <f t="shared" si="23"/>
        <v>1</v>
      </c>
      <c r="N759" s="18">
        <v>0</v>
      </c>
      <c r="O759" s="18">
        <v>0</v>
      </c>
      <c r="P759" s="18">
        <v>0</v>
      </c>
      <c r="Q759" s="18">
        <v>1</v>
      </c>
      <c r="R759" s="18">
        <v>0</v>
      </c>
      <c r="S759" s="18">
        <v>1</v>
      </c>
      <c r="T759" s="184">
        <f>AVERAGE(S759:S760)</f>
        <v>1</v>
      </c>
      <c r="U759" s="18" t="s">
        <v>76</v>
      </c>
      <c r="V759" s="31">
        <v>4</v>
      </c>
      <c r="W759" s="184">
        <f>AVERAGE(V759:V760)</f>
        <v>4.5</v>
      </c>
    </row>
    <row r="760" spans="1:23" ht="21" x14ac:dyDescent="0.35">
      <c r="A760" s="17" t="s">
        <v>1517</v>
      </c>
      <c r="B760" s="17" t="s">
        <v>1518</v>
      </c>
      <c r="C760" s="18" t="s">
        <v>84</v>
      </c>
      <c r="D760" s="18" t="s">
        <v>61</v>
      </c>
      <c r="E760" s="19" t="s">
        <v>1519</v>
      </c>
      <c r="F760" s="18" t="s">
        <v>40</v>
      </c>
      <c r="G760" s="20">
        <v>44608</v>
      </c>
      <c r="H760" s="28" t="s">
        <v>1521</v>
      </c>
      <c r="I760" s="21">
        <f t="shared" si="24"/>
        <v>0.25</v>
      </c>
      <c r="J760" s="182"/>
      <c r="K760" s="183"/>
      <c r="L760" s="183"/>
      <c r="M760" s="18">
        <f t="shared" si="23"/>
        <v>1</v>
      </c>
      <c r="N760" s="18">
        <v>0</v>
      </c>
      <c r="O760" s="18">
        <v>0</v>
      </c>
      <c r="P760" s="18">
        <v>0</v>
      </c>
      <c r="Q760" s="18">
        <v>1</v>
      </c>
      <c r="R760" s="18">
        <v>0</v>
      </c>
      <c r="S760" s="18">
        <v>1</v>
      </c>
      <c r="T760" s="184"/>
      <c r="U760" s="18" t="s">
        <v>76</v>
      </c>
      <c r="V760" s="31">
        <v>5</v>
      </c>
      <c r="W760" s="184"/>
    </row>
    <row r="761" spans="1:23" ht="21" x14ac:dyDescent="0.35">
      <c r="A761" s="17" t="s">
        <v>1522</v>
      </c>
      <c r="B761" s="17" t="s">
        <v>1523</v>
      </c>
      <c r="C761" s="18" t="s">
        <v>34</v>
      </c>
      <c r="D761" s="18" t="s">
        <v>35</v>
      </c>
      <c r="E761" s="19" t="s">
        <v>1524</v>
      </c>
      <c r="F761" s="18" t="s">
        <v>37</v>
      </c>
      <c r="G761" s="20">
        <v>44348</v>
      </c>
      <c r="H761" s="28" t="s">
        <v>1525</v>
      </c>
      <c r="I761" s="21">
        <f t="shared" si="24"/>
        <v>3.5</v>
      </c>
      <c r="J761" s="182">
        <f>AVERAGE(I761:I762)</f>
        <v>3.5</v>
      </c>
      <c r="K761" s="183">
        <f>_xlfn.STDEV.S(I761:I762)</f>
        <v>0</v>
      </c>
      <c r="L761" s="183">
        <f>100*K761/J761</f>
        <v>0</v>
      </c>
      <c r="M761" s="18">
        <f t="shared" si="23"/>
        <v>5</v>
      </c>
      <c r="N761" s="18">
        <v>2</v>
      </c>
      <c r="O761" s="18">
        <v>1</v>
      </c>
      <c r="P761" s="18">
        <v>1</v>
      </c>
      <c r="Q761" s="18">
        <v>1</v>
      </c>
      <c r="R761" s="18">
        <v>0</v>
      </c>
      <c r="S761" s="18">
        <v>3</v>
      </c>
      <c r="T761" s="184">
        <f>AVERAGE(S761:S762)</f>
        <v>3</v>
      </c>
      <c r="U761" s="18" t="s">
        <v>39</v>
      </c>
      <c r="V761" s="31">
        <v>23</v>
      </c>
      <c r="W761" s="184">
        <f>AVERAGE(V761:V762)</f>
        <v>24</v>
      </c>
    </row>
    <row r="762" spans="1:23" ht="21" x14ac:dyDescent="0.35">
      <c r="A762" s="17" t="s">
        <v>1522</v>
      </c>
      <c r="B762" s="17" t="s">
        <v>1523</v>
      </c>
      <c r="C762" s="18" t="s">
        <v>34</v>
      </c>
      <c r="D762" s="18" t="s">
        <v>35</v>
      </c>
      <c r="E762" s="19" t="s">
        <v>1524</v>
      </c>
      <c r="F762" s="18" t="s">
        <v>40</v>
      </c>
      <c r="G762" s="20">
        <v>43875</v>
      </c>
      <c r="H762" s="28" t="s">
        <v>1526</v>
      </c>
      <c r="I762" s="21">
        <f t="shared" si="24"/>
        <v>3.5</v>
      </c>
      <c r="J762" s="182"/>
      <c r="K762" s="183"/>
      <c r="L762" s="183"/>
      <c r="M762" s="18">
        <f t="shared" si="23"/>
        <v>5</v>
      </c>
      <c r="N762" s="18">
        <v>2</v>
      </c>
      <c r="O762" s="18">
        <v>1</v>
      </c>
      <c r="P762" s="18">
        <v>1</v>
      </c>
      <c r="Q762" s="18">
        <v>1</v>
      </c>
      <c r="R762" s="18">
        <v>0</v>
      </c>
      <c r="S762" s="18">
        <v>3</v>
      </c>
      <c r="T762" s="184"/>
      <c r="U762" s="18" t="s">
        <v>39</v>
      </c>
      <c r="V762" s="31">
        <v>25</v>
      </c>
      <c r="W762" s="184"/>
    </row>
    <row r="763" spans="1:23" ht="21" x14ac:dyDescent="0.35">
      <c r="A763" s="17" t="s">
        <v>1527</v>
      </c>
      <c r="B763" s="17" t="s">
        <v>1528</v>
      </c>
      <c r="C763" s="18" t="s">
        <v>34</v>
      </c>
      <c r="D763" s="18" t="s">
        <v>61</v>
      </c>
      <c r="E763" s="19" t="s">
        <v>1529</v>
      </c>
      <c r="F763" s="18" t="s">
        <v>37</v>
      </c>
      <c r="G763" s="20">
        <v>44609</v>
      </c>
      <c r="H763" s="28" t="s">
        <v>1530</v>
      </c>
      <c r="I763" s="21">
        <f t="shared" si="24"/>
        <v>1.5</v>
      </c>
      <c r="J763" s="182">
        <f>AVERAGE(I763:I764)</f>
        <v>1.5</v>
      </c>
      <c r="K763" s="183">
        <f>_xlfn.STDEV.S(I763:I764)</f>
        <v>0</v>
      </c>
      <c r="L763" s="183">
        <f>100*K763/J763</f>
        <v>0</v>
      </c>
      <c r="M763" s="18">
        <f t="shared" si="23"/>
        <v>2</v>
      </c>
      <c r="N763" s="18">
        <v>0</v>
      </c>
      <c r="O763" s="18">
        <v>2</v>
      </c>
      <c r="P763" s="18">
        <v>0</v>
      </c>
      <c r="Q763" s="18">
        <v>0</v>
      </c>
      <c r="R763" s="18">
        <v>0</v>
      </c>
      <c r="S763" s="18">
        <v>1</v>
      </c>
      <c r="T763" s="184">
        <f>AVERAGE(S763:S764)</f>
        <v>1</v>
      </c>
      <c r="U763" s="18" t="s">
        <v>39</v>
      </c>
      <c r="V763" s="31">
        <v>10</v>
      </c>
      <c r="W763" s="184">
        <f>AVERAGE(V763:V764)</f>
        <v>11</v>
      </c>
    </row>
    <row r="764" spans="1:23" ht="21" x14ac:dyDescent="0.35">
      <c r="A764" s="17" t="s">
        <v>1527</v>
      </c>
      <c r="B764" s="17" t="s">
        <v>1528</v>
      </c>
      <c r="C764" s="18" t="s">
        <v>34</v>
      </c>
      <c r="D764" s="18" t="s">
        <v>61</v>
      </c>
      <c r="E764" s="19" t="s">
        <v>1529</v>
      </c>
      <c r="F764" s="18" t="s">
        <v>40</v>
      </c>
      <c r="G764" s="20">
        <v>43875</v>
      </c>
      <c r="H764" s="28" t="s">
        <v>1531</v>
      </c>
      <c r="I764" s="21">
        <f t="shared" si="24"/>
        <v>1.5</v>
      </c>
      <c r="J764" s="182"/>
      <c r="K764" s="183"/>
      <c r="L764" s="183"/>
      <c r="M764" s="18">
        <f t="shared" si="23"/>
        <v>2</v>
      </c>
      <c r="N764" s="18">
        <v>0</v>
      </c>
      <c r="O764" s="18">
        <v>2</v>
      </c>
      <c r="P764" s="18">
        <v>0</v>
      </c>
      <c r="Q764" s="18">
        <v>0</v>
      </c>
      <c r="R764" s="18">
        <v>0</v>
      </c>
      <c r="S764" s="18">
        <v>1</v>
      </c>
      <c r="T764" s="184"/>
      <c r="U764" s="18" t="s">
        <v>39</v>
      </c>
      <c r="V764" s="31">
        <v>12</v>
      </c>
      <c r="W764" s="184"/>
    </row>
    <row r="765" spans="1:23" ht="21" x14ac:dyDescent="0.35">
      <c r="A765" s="17" t="s">
        <v>1532</v>
      </c>
      <c r="B765" s="17" t="s">
        <v>1533</v>
      </c>
      <c r="C765" s="18" t="s">
        <v>34</v>
      </c>
      <c r="D765" s="18" t="s">
        <v>61</v>
      </c>
      <c r="E765" s="19" t="s">
        <v>1534</v>
      </c>
      <c r="F765" s="18" t="s">
        <v>37</v>
      </c>
      <c r="G765" s="20">
        <v>44663</v>
      </c>
      <c r="H765" s="18" t="s">
        <v>1535</v>
      </c>
      <c r="I765" s="21">
        <f t="shared" si="24"/>
        <v>0</v>
      </c>
      <c r="J765" s="182">
        <f>AVERAGE(I765:I766)</f>
        <v>0</v>
      </c>
      <c r="K765" s="183">
        <f>_xlfn.STDEV.S(I765:I766)</f>
        <v>0</v>
      </c>
      <c r="L765" s="183">
        <v>0</v>
      </c>
      <c r="M765" s="18">
        <f t="shared" si="23"/>
        <v>0</v>
      </c>
      <c r="N765" s="18">
        <v>0</v>
      </c>
      <c r="O765" s="18">
        <v>0</v>
      </c>
      <c r="P765" s="18">
        <v>0</v>
      </c>
      <c r="Q765" s="18">
        <v>0</v>
      </c>
      <c r="R765" s="18">
        <v>0</v>
      </c>
      <c r="S765" s="18">
        <v>0</v>
      </c>
      <c r="T765" s="184">
        <f>AVERAGE(S765:S766)</f>
        <v>0</v>
      </c>
      <c r="U765" s="18" t="s">
        <v>56</v>
      </c>
      <c r="V765" s="31">
        <v>0</v>
      </c>
      <c r="W765" s="184">
        <f>AVERAGE(V765:V766)</f>
        <v>0</v>
      </c>
    </row>
    <row r="766" spans="1:23" ht="21" x14ac:dyDescent="0.35">
      <c r="A766" s="17" t="s">
        <v>1532</v>
      </c>
      <c r="B766" s="17" t="s">
        <v>1533</v>
      </c>
      <c r="C766" s="18" t="s">
        <v>34</v>
      </c>
      <c r="D766" s="18" t="s">
        <v>61</v>
      </c>
      <c r="E766" s="19" t="s">
        <v>1534</v>
      </c>
      <c r="F766" s="18" t="s">
        <v>40</v>
      </c>
      <c r="G766" s="20">
        <v>44343</v>
      </c>
      <c r="H766" s="18" t="s">
        <v>1536</v>
      </c>
      <c r="I766" s="21">
        <f t="shared" si="24"/>
        <v>0</v>
      </c>
      <c r="J766" s="182"/>
      <c r="K766" s="183"/>
      <c r="L766" s="183"/>
      <c r="M766" s="18">
        <f t="shared" si="23"/>
        <v>0</v>
      </c>
      <c r="N766" s="18">
        <v>0</v>
      </c>
      <c r="O766" s="18">
        <v>0</v>
      </c>
      <c r="P766" s="18">
        <v>0</v>
      </c>
      <c r="Q766" s="18">
        <v>0</v>
      </c>
      <c r="R766" s="18">
        <v>0</v>
      </c>
      <c r="S766" s="18">
        <v>0</v>
      </c>
      <c r="T766" s="184"/>
      <c r="U766" s="18" t="s">
        <v>56</v>
      </c>
      <c r="V766" s="31">
        <v>0</v>
      </c>
      <c r="W766" s="184"/>
    </row>
    <row r="767" spans="1:23" ht="21" x14ac:dyDescent="0.35">
      <c r="A767" s="17" t="s">
        <v>1537</v>
      </c>
      <c r="B767" s="17" t="s">
        <v>1538</v>
      </c>
      <c r="C767" s="18" t="s">
        <v>34</v>
      </c>
      <c r="D767" s="18" t="s">
        <v>61</v>
      </c>
      <c r="E767" s="19" t="s">
        <v>1539</v>
      </c>
      <c r="F767" s="18" t="s">
        <v>37</v>
      </c>
      <c r="G767" s="20">
        <v>44812</v>
      </c>
      <c r="H767" s="18" t="s">
        <v>1540</v>
      </c>
      <c r="I767" s="21">
        <f t="shared" si="24"/>
        <v>0</v>
      </c>
      <c r="J767" s="182">
        <f>AVERAGE(I767:I768)</f>
        <v>0</v>
      </c>
      <c r="K767" s="183">
        <f>_xlfn.STDEV.S(I767:I768)</f>
        <v>0</v>
      </c>
      <c r="L767" s="183">
        <v>0</v>
      </c>
      <c r="M767" s="18">
        <f t="shared" si="23"/>
        <v>0</v>
      </c>
      <c r="N767" s="18">
        <v>0</v>
      </c>
      <c r="O767" s="18">
        <v>0</v>
      </c>
      <c r="P767" s="18">
        <v>0</v>
      </c>
      <c r="Q767" s="18">
        <v>0</v>
      </c>
      <c r="R767" s="18">
        <v>0</v>
      </c>
      <c r="S767" s="18">
        <v>0</v>
      </c>
      <c r="T767" s="184">
        <f>AVERAGE(S767:S768)</f>
        <v>0</v>
      </c>
      <c r="U767" s="18" t="s">
        <v>56</v>
      </c>
      <c r="V767" s="31">
        <v>0</v>
      </c>
      <c r="W767" s="184">
        <f>AVERAGE(V767:V768)</f>
        <v>0</v>
      </c>
    </row>
    <row r="768" spans="1:23" ht="21" x14ac:dyDescent="0.35">
      <c r="A768" s="17" t="s">
        <v>1537</v>
      </c>
      <c r="B768" s="17" t="s">
        <v>1538</v>
      </c>
      <c r="C768" s="18" t="s">
        <v>34</v>
      </c>
      <c r="D768" s="18" t="s">
        <v>61</v>
      </c>
      <c r="E768" s="19" t="s">
        <v>1539</v>
      </c>
      <c r="F768" s="18" t="s">
        <v>40</v>
      </c>
      <c r="G768" s="20">
        <v>43875</v>
      </c>
      <c r="H768" s="18" t="s">
        <v>1541</v>
      </c>
      <c r="I768" s="21">
        <f t="shared" si="24"/>
        <v>0</v>
      </c>
      <c r="J768" s="182"/>
      <c r="K768" s="183"/>
      <c r="L768" s="183"/>
      <c r="M768" s="18">
        <f t="shared" si="23"/>
        <v>0</v>
      </c>
      <c r="N768" s="18">
        <v>0</v>
      </c>
      <c r="O768" s="18">
        <v>0</v>
      </c>
      <c r="P768" s="18">
        <v>0</v>
      </c>
      <c r="Q768" s="18">
        <v>0</v>
      </c>
      <c r="R768" s="18">
        <v>0</v>
      </c>
      <c r="S768" s="18">
        <v>0</v>
      </c>
      <c r="T768" s="184"/>
      <c r="U768" s="18" t="s">
        <v>56</v>
      </c>
      <c r="V768" s="31">
        <v>0</v>
      </c>
      <c r="W768" s="184"/>
    </row>
    <row r="769" spans="1:23" ht="21" x14ac:dyDescent="0.35">
      <c r="A769" s="17" t="s">
        <v>1542</v>
      </c>
      <c r="B769" s="17" t="s">
        <v>1543</v>
      </c>
      <c r="C769" s="18" t="s">
        <v>34</v>
      </c>
      <c r="D769" s="18" t="s">
        <v>35</v>
      </c>
      <c r="E769" s="19" t="s">
        <v>563</v>
      </c>
      <c r="F769" s="18" t="s">
        <v>37</v>
      </c>
      <c r="G769" s="20">
        <v>44630</v>
      </c>
      <c r="H769" s="28" t="s">
        <v>1544</v>
      </c>
      <c r="I769" s="21">
        <f t="shared" si="24"/>
        <v>4</v>
      </c>
      <c r="J769" s="182">
        <f>AVERAGE(I769:I770)</f>
        <v>4.375</v>
      </c>
      <c r="K769" s="183">
        <f>_xlfn.STDEV.S(I769:I770)</f>
        <v>0.5303300858899106</v>
      </c>
      <c r="L769" s="183">
        <f>100*K769/J769</f>
        <v>12.121830534626527</v>
      </c>
      <c r="M769" s="18">
        <f t="shared" si="23"/>
        <v>8</v>
      </c>
      <c r="N769" s="18">
        <v>0</v>
      </c>
      <c r="O769" s="18">
        <v>3</v>
      </c>
      <c r="P769" s="18">
        <v>2</v>
      </c>
      <c r="Q769" s="18">
        <v>3</v>
      </c>
      <c r="R769" s="18">
        <v>0</v>
      </c>
      <c r="S769" s="18">
        <v>1</v>
      </c>
      <c r="T769" s="184">
        <f>AVERAGE(S769:S770)</f>
        <v>1.5</v>
      </c>
      <c r="U769" s="18" t="s">
        <v>76</v>
      </c>
      <c r="V769" s="31">
        <v>19</v>
      </c>
      <c r="W769" s="184">
        <f>AVERAGE(V769:V770)</f>
        <v>21</v>
      </c>
    </row>
    <row r="770" spans="1:23" ht="21" x14ac:dyDescent="0.35">
      <c r="A770" s="17" t="s">
        <v>1542</v>
      </c>
      <c r="B770" s="17" t="s">
        <v>1543</v>
      </c>
      <c r="C770" s="18" t="s">
        <v>34</v>
      </c>
      <c r="D770" s="18" t="s">
        <v>35</v>
      </c>
      <c r="E770" s="19" t="s">
        <v>563</v>
      </c>
      <c r="F770" s="18" t="s">
        <v>40</v>
      </c>
      <c r="G770" s="20">
        <v>44901</v>
      </c>
      <c r="H770" s="28" t="s">
        <v>1545</v>
      </c>
      <c r="I770" s="21">
        <f t="shared" si="24"/>
        <v>4.75</v>
      </c>
      <c r="J770" s="182"/>
      <c r="K770" s="183"/>
      <c r="L770" s="183"/>
      <c r="M770" s="18">
        <f t="shared" ref="M770:M833" si="25">SUM(N770:Q770)</f>
        <v>8</v>
      </c>
      <c r="N770" s="18">
        <v>2</v>
      </c>
      <c r="O770" s="18">
        <v>2</v>
      </c>
      <c r="P770" s="18">
        <v>1</v>
      </c>
      <c r="Q770" s="18">
        <v>3</v>
      </c>
      <c r="R770" s="18">
        <v>0</v>
      </c>
      <c r="S770" s="18">
        <v>2</v>
      </c>
      <c r="T770" s="184"/>
      <c r="U770" s="18" t="s">
        <v>39</v>
      </c>
      <c r="V770" s="31">
        <v>23</v>
      </c>
      <c r="W770" s="184"/>
    </row>
    <row r="771" spans="1:23" ht="21" x14ac:dyDescent="0.35">
      <c r="A771" s="17" t="s">
        <v>1546</v>
      </c>
      <c r="B771" s="17" t="s">
        <v>1547</v>
      </c>
      <c r="C771" s="18" t="s">
        <v>34</v>
      </c>
      <c r="D771" s="18" t="s">
        <v>61</v>
      </c>
      <c r="E771" s="19" t="s">
        <v>1548</v>
      </c>
      <c r="F771" s="18" t="s">
        <v>37</v>
      </c>
      <c r="G771" s="20">
        <v>44810</v>
      </c>
      <c r="H771" s="28" t="s">
        <v>1549</v>
      </c>
      <c r="I771" s="21">
        <f t="shared" si="24"/>
        <v>4</v>
      </c>
      <c r="J771" s="182">
        <f>AVERAGE(I771:I772)</f>
        <v>3.5</v>
      </c>
      <c r="K771" s="183">
        <f>_xlfn.STDEV.S(I771:I772)</f>
        <v>0.70710678118654757</v>
      </c>
      <c r="L771" s="183">
        <f>100*K771/J771</f>
        <v>20.203050891044217</v>
      </c>
      <c r="M771" s="18">
        <f t="shared" si="25"/>
        <v>5</v>
      </c>
      <c r="N771" s="18">
        <v>2</v>
      </c>
      <c r="O771" s="18">
        <v>2</v>
      </c>
      <c r="P771" s="18">
        <v>1</v>
      </c>
      <c r="Q771" s="18">
        <v>0</v>
      </c>
      <c r="R771" s="18">
        <v>0</v>
      </c>
      <c r="S771" s="18">
        <v>2</v>
      </c>
      <c r="T771" s="184">
        <f>AVERAGE(S771:S772)</f>
        <v>1.5</v>
      </c>
      <c r="U771" s="18" t="s">
        <v>76</v>
      </c>
      <c r="V771" s="31">
        <v>15</v>
      </c>
      <c r="W771" s="184">
        <f>AVERAGE(V771:V772)</f>
        <v>14.5</v>
      </c>
    </row>
    <row r="772" spans="1:23" ht="21" x14ac:dyDescent="0.35">
      <c r="A772" s="17" t="s">
        <v>1546</v>
      </c>
      <c r="B772" s="17" t="s">
        <v>1547</v>
      </c>
      <c r="C772" s="18" t="s">
        <v>34</v>
      </c>
      <c r="D772" s="18" t="s">
        <v>61</v>
      </c>
      <c r="E772" s="19" t="s">
        <v>1548</v>
      </c>
      <c r="F772" s="18" t="s">
        <v>40</v>
      </c>
      <c r="G772" s="20">
        <v>43875</v>
      </c>
      <c r="H772" s="28" t="s">
        <v>1550</v>
      </c>
      <c r="I772" s="21">
        <f t="shared" si="24"/>
        <v>3</v>
      </c>
      <c r="J772" s="182"/>
      <c r="K772" s="183"/>
      <c r="L772" s="183"/>
      <c r="M772" s="18">
        <f t="shared" si="25"/>
        <v>4</v>
      </c>
      <c r="N772" s="18">
        <v>1</v>
      </c>
      <c r="O772" s="18">
        <v>2</v>
      </c>
      <c r="P772" s="18">
        <v>1</v>
      </c>
      <c r="Q772" s="18">
        <v>0</v>
      </c>
      <c r="R772" s="18">
        <v>0</v>
      </c>
      <c r="S772" s="18">
        <v>1</v>
      </c>
      <c r="T772" s="184"/>
      <c r="U772" s="18" t="s">
        <v>76</v>
      </c>
      <c r="V772" s="31">
        <v>14</v>
      </c>
      <c r="W772" s="184"/>
    </row>
    <row r="773" spans="1:23" ht="21" x14ac:dyDescent="0.35">
      <c r="A773" s="17" t="s">
        <v>1551</v>
      </c>
      <c r="B773" s="17" t="s">
        <v>1552</v>
      </c>
      <c r="C773" s="18" t="s">
        <v>34</v>
      </c>
      <c r="D773" s="18" t="s">
        <v>35</v>
      </c>
      <c r="E773" s="19" t="s">
        <v>1553</v>
      </c>
      <c r="F773" s="18" t="s">
        <v>37</v>
      </c>
      <c r="G773" s="20">
        <v>44863</v>
      </c>
      <c r="H773" s="28" t="s">
        <v>1554</v>
      </c>
      <c r="I773" s="21">
        <f t="shared" si="24"/>
        <v>2.75</v>
      </c>
      <c r="J773" s="182">
        <f>AVERAGE(I773:I774)</f>
        <v>2.375</v>
      </c>
      <c r="K773" s="183">
        <f>_xlfn.STDEV.S(I773:I774)</f>
        <v>0.5303300858899106</v>
      </c>
      <c r="L773" s="183">
        <f>100*K773/J773</f>
        <v>22.329687826943605</v>
      </c>
      <c r="M773" s="18">
        <f t="shared" si="25"/>
        <v>4</v>
      </c>
      <c r="N773" s="18">
        <v>0</v>
      </c>
      <c r="O773" s="18">
        <v>3</v>
      </c>
      <c r="P773" s="18">
        <v>1</v>
      </c>
      <c r="Q773" s="18">
        <v>0</v>
      </c>
      <c r="R773" s="18">
        <v>0</v>
      </c>
      <c r="S773" s="18">
        <v>3</v>
      </c>
      <c r="T773" s="184">
        <f>AVERAGE(S773:S774)</f>
        <v>2.5</v>
      </c>
      <c r="U773" s="18" t="s">
        <v>76</v>
      </c>
      <c r="V773" s="31">
        <v>16</v>
      </c>
      <c r="W773" s="184">
        <f>AVERAGE(V773:V774)</f>
        <v>19.5</v>
      </c>
    </row>
    <row r="774" spans="1:23" ht="21" x14ac:dyDescent="0.35">
      <c r="A774" s="17" t="s">
        <v>1551</v>
      </c>
      <c r="B774" s="17" t="s">
        <v>1552</v>
      </c>
      <c r="C774" s="18" t="s">
        <v>34</v>
      </c>
      <c r="D774" s="18" t="s">
        <v>35</v>
      </c>
      <c r="E774" s="19" t="s">
        <v>1553</v>
      </c>
      <c r="F774" s="18" t="s">
        <v>40</v>
      </c>
      <c r="G774" s="20">
        <v>43875</v>
      </c>
      <c r="H774" s="28" t="s">
        <v>1555</v>
      </c>
      <c r="I774" s="21">
        <f t="shared" si="24"/>
        <v>2</v>
      </c>
      <c r="J774" s="182"/>
      <c r="K774" s="183"/>
      <c r="L774" s="183"/>
      <c r="M774" s="18">
        <f t="shared" si="25"/>
        <v>3</v>
      </c>
      <c r="N774" s="18">
        <v>0</v>
      </c>
      <c r="O774" s="18">
        <v>2</v>
      </c>
      <c r="P774" s="18">
        <v>1</v>
      </c>
      <c r="Q774" s="18">
        <v>0</v>
      </c>
      <c r="R774" s="18">
        <v>0</v>
      </c>
      <c r="S774" s="18">
        <v>2</v>
      </c>
      <c r="T774" s="184"/>
      <c r="U774" s="18" t="s">
        <v>76</v>
      </c>
      <c r="V774" s="31">
        <v>23</v>
      </c>
      <c r="W774" s="184"/>
    </row>
    <row r="775" spans="1:23" ht="21" x14ac:dyDescent="0.35">
      <c r="A775" s="17" t="s">
        <v>1556</v>
      </c>
      <c r="B775" s="17" t="s">
        <v>1557</v>
      </c>
      <c r="C775" s="18" t="s">
        <v>34</v>
      </c>
      <c r="D775" s="18" t="s">
        <v>61</v>
      </c>
      <c r="E775" s="19" t="s">
        <v>1558</v>
      </c>
      <c r="F775" s="18" t="s">
        <v>37</v>
      </c>
      <c r="G775" s="20">
        <v>44853</v>
      </c>
      <c r="H775" s="18" t="s">
        <v>1559</v>
      </c>
      <c r="I775" s="21">
        <f t="shared" ref="I775:I838" si="26">N775+0.75*O775+0.5*P775+0.25*Q775</f>
        <v>0</v>
      </c>
      <c r="J775" s="182">
        <f>AVERAGE(I775:I776)</f>
        <v>1.5</v>
      </c>
      <c r="K775" s="183">
        <f>_xlfn.STDEV.S(I775:I776)</f>
        <v>2.1213203435596424</v>
      </c>
      <c r="L775" s="183">
        <f>100*K775/J775</f>
        <v>141.42135623730948</v>
      </c>
      <c r="M775" s="18">
        <f t="shared" si="25"/>
        <v>0</v>
      </c>
      <c r="N775" s="18">
        <v>0</v>
      </c>
      <c r="O775" s="18">
        <v>0</v>
      </c>
      <c r="P775" s="18">
        <v>0</v>
      </c>
      <c r="Q775" s="18">
        <v>0</v>
      </c>
      <c r="R775" s="18">
        <v>0</v>
      </c>
      <c r="S775" s="18">
        <v>0</v>
      </c>
      <c r="T775" s="184">
        <f>AVERAGE(S775:S776)</f>
        <v>0.5</v>
      </c>
      <c r="U775" s="18" t="s">
        <v>56</v>
      </c>
      <c r="V775" s="31">
        <v>0</v>
      </c>
      <c r="W775" s="184">
        <f>AVERAGE(V775:V776)</f>
        <v>7</v>
      </c>
    </row>
    <row r="776" spans="1:23" ht="21" x14ac:dyDescent="0.35">
      <c r="A776" s="17" t="s">
        <v>1556</v>
      </c>
      <c r="B776" s="17" t="s">
        <v>1557</v>
      </c>
      <c r="C776" s="18" t="s">
        <v>34</v>
      </c>
      <c r="D776" s="18" t="s">
        <v>61</v>
      </c>
      <c r="E776" s="19" t="s">
        <v>1558</v>
      </c>
      <c r="F776" s="18" t="s">
        <v>40</v>
      </c>
      <c r="G776" s="20">
        <v>43875</v>
      </c>
      <c r="H776" s="28" t="s">
        <v>1560</v>
      </c>
      <c r="I776" s="21">
        <f t="shared" si="26"/>
        <v>3</v>
      </c>
      <c r="J776" s="182"/>
      <c r="K776" s="183"/>
      <c r="L776" s="183"/>
      <c r="M776" s="18">
        <f t="shared" si="25"/>
        <v>4</v>
      </c>
      <c r="N776" s="18">
        <v>1</v>
      </c>
      <c r="O776" s="18">
        <v>2</v>
      </c>
      <c r="P776" s="18">
        <v>1</v>
      </c>
      <c r="Q776" s="18">
        <v>0</v>
      </c>
      <c r="R776" s="18">
        <v>0</v>
      </c>
      <c r="S776" s="18">
        <v>1</v>
      </c>
      <c r="T776" s="184"/>
      <c r="U776" s="18" t="s">
        <v>76</v>
      </c>
      <c r="V776" s="31">
        <v>14</v>
      </c>
      <c r="W776" s="184"/>
    </row>
    <row r="777" spans="1:23" ht="21" x14ac:dyDescent="0.35">
      <c r="A777" s="17" t="s">
        <v>1561</v>
      </c>
      <c r="B777" s="17" t="s">
        <v>1562</v>
      </c>
      <c r="C777" s="18" t="s">
        <v>34</v>
      </c>
      <c r="D777" s="18" t="s">
        <v>61</v>
      </c>
      <c r="E777" s="19" t="s">
        <v>1563</v>
      </c>
      <c r="F777" s="18" t="s">
        <v>37</v>
      </c>
      <c r="G777" s="20">
        <v>44285</v>
      </c>
      <c r="H777" s="18" t="s">
        <v>1564</v>
      </c>
      <c r="I777" s="21">
        <f t="shared" si="26"/>
        <v>0</v>
      </c>
      <c r="J777" s="182">
        <f>AVERAGE(I777:I778)</f>
        <v>0</v>
      </c>
      <c r="K777" s="183">
        <f>_xlfn.STDEV.S(I777:I778)</f>
        <v>0</v>
      </c>
      <c r="L777" s="183">
        <v>0</v>
      </c>
      <c r="M777" s="18">
        <f t="shared" si="25"/>
        <v>0</v>
      </c>
      <c r="N777" s="18">
        <v>0</v>
      </c>
      <c r="O777" s="18">
        <v>0</v>
      </c>
      <c r="P777" s="18">
        <v>0</v>
      </c>
      <c r="Q777" s="18">
        <v>0</v>
      </c>
      <c r="R777" s="18">
        <v>0</v>
      </c>
      <c r="S777" s="18">
        <v>0</v>
      </c>
      <c r="T777" s="184">
        <f>AVERAGE(S777:S778)</f>
        <v>0</v>
      </c>
      <c r="U777" s="18" t="s">
        <v>56</v>
      </c>
      <c r="V777" s="31">
        <v>0</v>
      </c>
      <c r="W777" s="184">
        <f>AVERAGE(V777:V778)</f>
        <v>0</v>
      </c>
    </row>
    <row r="778" spans="1:23" ht="21" x14ac:dyDescent="0.35">
      <c r="A778" s="17" t="s">
        <v>1561</v>
      </c>
      <c r="B778" s="17" t="s">
        <v>1562</v>
      </c>
      <c r="C778" s="18" t="s">
        <v>34</v>
      </c>
      <c r="D778" s="18" t="s">
        <v>61</v>
      </c>
      <c r="E778" s="19" t="s">
        <v>1563</v>
      </c>
      <c r="F778" s="18" t="s">
        <v>40</v>
      </c>
      <c r="G778" s="20">
        <v>43881</v>
      </c>
      <c r="H778" s="18" t="s">
        <v>1565</v>
      </c>
      <c r="I778" s="21">
        <f t="shared" si="26"/>
        <v>0</v>
      </c>
      <c r="J778" s="182"/>
      <c r="K778" s="183"/>
      <c r="L778" s="183"/>
      <c r="M778" s="18">
        <f t="shared" si="25"/>
        <v>0</v>
      </c>
      <c r="N778" s="18">
        <v>0</v>
      </c>
      <c r="O778" s="18">
        <v>0</v>
      </c>
      <c r="P778" s="18">
        <v>0</v>
      </c>
      <c r="Q778" s="18">
        <v>0</v>
      </c>
      <c r="R778" s="18">
        <v>0</v>
      </c>
      <c r="S778" s="18">
        <v>0</v>
      </c>
      <c r="T778" s="184"/>
      <c r="U778" s="18" t="s">
        <v>56</v>
      </c>
      <c r="V778" s="31">
        <v>0</v>
      </c>
      <c r="W778" s="184"/>
    </row>
    <row r="779" spans="1:23" ht="21" x14ac:dyDescent="0.35">
      <c r="A779" s="17" t="s">
        <v>1566</v>
      </c>
      <c r="B779" s="17" t="s">
        <v>1567</v>
      </c>
      <c r="C779" s="18" t="s">
        <v>34</v>
      </c>
      <c r="D779" s="18" t="s">
        <v>61</v>
      </c>
      <c r="E779" s="19" t="s">
        <v>1568</v>
      </c>
      <c r="F779" s="18" t="s">
        <v>37</v>
      </c>
      <c r="G779" s="20">
        <v>44863</v>
      </c>
      <c r="H779" s="28" t="s">
        <v>1569</v>
      </c>
      <c r="I779" s="21">
        <f t="shared" si="26"/>
        <v>3.25</v>
      </c>
      <c r="J779" s="182">
        <f>AVERAGE(I779:I780)</f>
        <v>2.75</v>
      </c>
      <c r="K779" s="183">
        <f>_xlfn.STDEV.S(I779:I780)</f>
        <v>0.70710678118654757</v>
      </c>
      <c r="L779" s="183">
        <f>100*K779/J779</f>
        <v>25.712973861329001</v>
      </c>
      <c r="M779" s="18">
        <f t="shared" si="25"/>
        <v>5</v>
      </c>
      <c r="N779" s="18">
        <v>2</v>
      </c>
      <c r="O779" s="18">
        <v>0</v>
      </c>
      <c r="P779" s="18">
        <v>2</v>
      </c>
      <c r="Q779" s="18">
        <v>1</v>
      </c>
      <c r="R779" s="18">
        <v>0</v>
      </c>
      <c r="S779" s="18">
        <v>2</v>
      </c>
      <c r="T779" s="184">
        <f>AVERAGE(S779:S780)</f>
        <v>2</v>
      </c>
      <c r="U779" s="18" t="s">
        <v>39</v>
      </c>
      <c r="V779" s="31">
        <v>18</v>
      </c>
      <c r="W779" s="184">
        <f>AVERAGE(V779:V780)</f>
        <v>18</v>
      </c>
    </row>
    <row r="780" spans="1:23" ht="21" x14ac:dyDescent="0.35">
      <c r="A780" s="17" t="s">
        <v>1566</v>
      </c>
      <c r="B780" s="17" t="s">
        <v>1567</v>
      </c>
      <c r="C780" s="18" t="s">
        <v>34</v>
      </c>
      <c r="D780" s="18" t="s">
        <v>61</v>
      </c>
      <c r="E780" s="19" t="s">
        <v>1568</v>
      </c>
      <c r="F780" s="18" t="s">
        <v>40</v>
      </c>
      <c r="G780" s="20">
        <v>43875</v>
      </c>
      <c r="H780" s="28" t="s">
        <v>1570</v>
      </c>
      <c r="I780" s="21">
        <f t="shared" si="26"/>
        <v>2.25</v>
      </c>
      <c r="J780" s="182"/>
      <c r="K780" s="183"/>
      <c r="L780" s="183"/>
      <c r="M780" s="18">
        <f t="shared" si="25"/>
        <v>3</v>
      </c>
      <c r="N780" s="18">
        <v>2</v>
      </c>
      <c r="O780" s="18">
        <v>0</v>
      </c>
      <c r="P780" s="18">
        <v>0</v>
      </c>
      <c r="Q780" s="18">
        <v>1</v>
      </c>
      <c r="R780" s="18">
        <v>0</v>
      </c>
      <c r="S780" s="18">
        <v>2</v>
      </c>
      <c r="T780" s="184"/>
      <c r="U780" s="18" t="s">
        <v>39</v>
      </c>
      <c r="V780" s="31">
        <v>18</v>
      </c>
      <c r="W780" s="184"/>
    </row>
    <row r="781" spans="1:23" ht="21" x14ac:dyDescent="0.35">
      <c r="A781" s="17" t="s">
        <v>1571</v>
      </c>
      <c r="B781" s="17" t="s">
        <v>1572</v>
      </c>
      <c r="C781" s="18" t="s">
        <v>34</v>
      </c>
      <c r="D781" s="18" t="s">
        <v>61</v>
      </c>
      <c r="E781" s="19" t="s">
        <v>725</v>
      </c>
      <c r="F781" s="18" t="s">
        <v>37</v>
      </c>
      <c r="G781" s="20">
        <v>44458</v>
      </c>
      <c r="H781" s="28" t="s">
        <v>1573</v>
      </c>
      <c r="I781" s="21">
        <f t="shared" si="26"/>
        <v>1.5</v>
      </c>
      <c r="J781" s="182">
        <f>AVERAGE(I781:I782)</f>
        <v>0.75</v>
      </c>
      <c r="K781" s="183">
        <f>_xlfn.STDEV.S(I781:I782)</f>
        <v>1.0606601717798212</v>
      </c>
      <c r="L781" s="183">
        <f>100*K781/J781</f>
        <v>141.42135623730948</v>
      </c>
      <c r="M781" s="18">
        <f t="shared" si="25"/>
        <v>2</v>
      </c>
      <c r="N781" s="18">
        <v>0</v>
      </c>
      <c r="O781" s="18">
        <v>2</v>
      </c>
      <c r="P781" s="18">
        <v>0</v>
      </c>
      <c r="Q781" s="18">
        <v>0</v>
      </c>
      <c r="R781" s="18">
        <v>0</v>
      </c>
      <c r="S781" s="18">
        <v>1</v>
      </c>
      <c r="T781" s="184">
        <f>AVERAGE(S781:S782)</f>
        <v>0.5</v>
      </c>
      <c r="U781" s="18" t="s">
        <v>56</v>
      </c>
      <c r="V781" s="31">
        <v>3</v>
      </c>
      <c r="W781" s="184">
        <f>AVERAGE(V781:V782)</f>
        <v>1.5</v>
      </c>
    </row>
    <row r="782" spans="1:23" ht="21" x14ac:dyDescent="0.35">
      <c r="A782" s="17" t="s">
        <v>1571</v>
      </c>
      <c r="B782" s="17" t="s">
        <v>1572</v>
      </c>
      <c r="C782" s="18" t="s">
        <v>34</v>
      </c>
      <c r="D782" s="18" t="s">
        <v>61</v>
      </c>
      <c r="E782" s="19" t="s">
        <v>725</v>
      </c>
      <c r="F782" s="18" t="s">
        <v>159</v>
      </c>
      <c r="G782" s="20">
        <v>44910</v>
      </c>
      <c r="H782" s="18" t="s">
        <v>1574</v>
      </c>
      <c r="I782" s="21">
        <f t="shared" si="26"/>
        <v>0</v>
      </c>
      <c r="J782" s="182"/>
      <c r="K782" s="183"/>
      <c r="L782" s="183"/>
      <c r="M782" s="18">
        <f t="shared" si="25"/>
        <v>0</v>
      </c>
      <c r="N782" s="18">
        <v>0</v>
      </c>
      <c r="O782" s="18">
        <v>0</v>
      </c>
      <c r="P782" s="18">
        <v>0</v>
      </c>
      <c r="Q782" s="18">
        <v>0</v>
      </c>
      <c r="R782" s="18">
        <v>0</v>
      </c>
      <c r="S782" s="18">
        <v>0</v>
      </c>
      <c r="T782" s="184"/>
      <c r="U782" s="18" t="s">
        <v>56</v>
      </c>
      <c r="V782" s="31">
        <v>0</v>
      </c>
      <c r="W782" s="184"/>
    </row>
    <row r="783" spans="1:23" ht="21" x14ac:dyDescent="0.35">
      <c r="A783" s="17" t="s">
        <v>1575</v>
      </c>
      <c r="B783" s="17" t="s">
        <v>1576</v>
      </c>
      <c r="C783" s="18" t="s">
        <v>34</v>
      </c>
      <c r="D783" s="18" t="s">
        <v>61</v>
      </c>
      <c r="E783" s="19" t="s">
        <v>1577</v>
      </c>
      <c r="F783" s="18" t="s">
        <v>48</v>
      </c>
      <c r="G783" s="20">
        <v>43859</v>
      </c>
      <c r="H783" s="28" t="s">
        <v>1578</v>
      </c>
      <c r="I783" s="21">
        <f t="shared" si="26"/>
        <v>2</v>
      </c>
      <c r="J783" s="182">
        <f>AVERAGE(I783:I784)</f>
        <v>2</v>
      </c>
      <c r="K783" s="183">
        <f>_xlfn.STDEV.S(I783:I784)</f>
        <v>0</v>
      </c>
      <c r="L783" s="183">
        <f>100*K783/J783</f>
        <v>0</v>
      </c>
      <c r="M783" s="18">
        <f t="shared" si="25"/>
        <v>2</v>
      </c>
      <c r="N783" s="18">
        <v>2</v>
      </c>
      <c r="O783" s="18">
        <v>0</v>
      </c>
      <c r="P783" s="18">
        <v>0</v>
      </c>
      <c r="Q783" s="18">
        <v>0</v>
      </c>
      <c r="R783" s="18">
        <v>0</v>
      </c>
      <c r="S783" s="18">
        <v>2</v>
      </c>
      <c r="T783" s="184">
        <f>AVERAGE(S783:S784)</f>
        <v>1.5</v>
      </c>
      <c r="U783" s="18" t="s">
        <v>39</v>
      </c>
      <c r="V783" s="31">
        <v>10</v>
      </c>
      <c r="W783" s="184">
        <f>AVERAGE(V783:V784)</f>
        <v>10</v>
      </c>
    </row>
    <row r="784" spans="1:23" ht="21" x14ac:dyDescent="0.35">
      <c r="A784" s="17" t="s">
        <v>1575</v>
      </c>
      <c r="B784" s="17" t="s">
        <v>1576</v>
      </c>
      <c r="C784" s="18" t="s">
        <v>34</v>
      </c>
      <c r="D784" s="18" t="s">
        <v>61</v>
      </c>
      <c r="E784" s="19" t="s">
        <v>1577</v>
      </c>
      <c r="F784" s="18" t="s">
        <v>159</v>
      </c>
      <c r="G784" s="20">
        <v>43997</v>
      </c>
      <c r="H784" s="28" t="s">
        <v>1579</v>
      </c>
      <c r="I784" s="21">
        <f t="shared" si="26"/>
        <v>2</v>
      </c>
      <c r="J784" s="182"/>
      <c r="K784" s="183"/>
      <c r="L784" s="183"/>
      <c r="M784" s="18">
        <f t="shared" si="25"/>
        <v>2</v>
      </c>
      <c r="N784" s="18">
        <v>2</v>
      </c>
      <c r="O784" s="18">
        <v>0</v>
      </c>
      <c r="P784" s="18">
        <v>0</v>
      </c>
      <c r="Q784" s="18">
        <v>0</v>
      </c>
      <c r="R784" s="18">
        <v>0</v>
      </c>
      <c r="S784" s="18">
        <v>1</v>
      </c>
      <c r="T784" s="184"/>
      <c r="U784" s="18" t="s">
        <v>39</v>
      </c>
      <c r="V784" s="31"/>
      <c r="W784" s="184"/>
    </row>
    <row r="785" spans="1:23" ht="21" x14ac:dyDescent="0.35">
      <c r="A785" s="17" t="s">
        <v>1580</v>
      </c>
      <c r="B785" s="17" t="s">
        <v>1581</v>
      </c>
      <c r="C785" s="18" t="s">
        <v>84</v>
      </c>
      <c r="D785" s="18" t="s">
        <v>61</v>
      </c>
      <c r="E785" s="19" t="s">
        <v>1582</v>
      </c>
      <c r="F785" s="18" t="s">
        <v>37</v>
      </c>
      <c r="G785" s="20">
        <v>44526</v>
      </c>
      <c r="H785" s="28" t="s">
        <v>1583</v>
      </c>
      <c r="I785" s="21">
        <f t="shared" si="26"/>
        <v>4</v>
      </c>
      <c r="J785" s="182">
        <f>AVERAGE(I785:I786)</f>
        <v>3</v>
      </c>
      <c r="K785" s="183">
        <f>_xlfn.STDEV.S(I785:I786)</f>
        <v>1.4142135623730951</v>
      </c>
      <c r="L785" s="183">
        <f>100*K785/J785</f>
        <v>47.14045207910317</v>
      </c>
      <c r="M785" s="18">
        <f t="shared" si="25"/>
        <v>4</v>
      </c>
      <c r="N785" s="18">
        <v>4</v>
      </c>
      <c r="O785" s="18">
        <v>0</v>
      </c>
      <c r="P785" s="18">
        <v>0</v>
      </c>
      <c r="Q785" s="18">
        <v>0</v>
      </c>
      <c r="R785" s="18">
        <v>0</v>
      </c>
      <c r="S785" s="18">
        <v>2</v>
      </c>
      <c r="T785" s="184">
        <f>AVERAGE(S785:S786)</f>
        <v>1.5</v>
      </c>
      <c r="U785" s="18" t="s">
        <v>39</v>
      </c>
      <c r="V785" s="31">
        <v>13</v>
      </c>
      <c r="W785" s="184">
        <f>AVERAGE(V785:V786)</f>
        <v>13</v>
      </c>
    </row>
    <row r="786" spans="1:23" ht="21" x14ac:dyDescent="0.35">
      <c r="A786" s="17" t="s">
        <v>1580</v>
      </c>
      <c r="B786" s="17" t="s">
        <v>1581</v>
      </c>
      <c r="C786" s="18" t="s">
        <v>84</v>
      </c>
      <c r="D786" s="18" t="s">
        <v>61</v>
      </c>
      <c r="E786" s="19" t="s">
        <v>1582</v>
      </c>
      <c r="F786" s="18" t="s">
        <v>48</v>
      </c>
      <c r="G786" s="20">
        <v>44202</v>
      </c>
      <c r="H786" s="28" t="s">
        <v>1584</v>
      </c>
      <c r="I786" s="21">
        <f t="shared" si="26"/>
        <v>2</v>
      </c>
      <c r="J786" s="182"/>
      <c r="K786" s="183"/>
      <c r="L786" s="183"/>
      <c r="M786" s="18">
        <f t="shared" si="25"/>
        <v>3</v>
      </c>
      <c r="N786" s="18">
        <v>0</v>
      </c>
      <c r="O786" s="18">
        <v>2</v>
      </c>
      <c r="P786" s="18">
        <v>1</v>
      </c>
      <c r="Q786" s="18">
        <v>0</v>
      </c>
      <c r="R786" s="18">
        <v>0</v>
      </c>
      <c r="S786" s="18">
        <v>1</v>
      </c>
      <c r="T786" s="184"/>
      <c r="U786" s="18" t="s">
        <v>76</v>
      </c>
      <c r="V786" s="31">
        <v>13</v>
      </c>
      <c r="W786" s="184"/>
    </row>
    <row r="787" spans="1:23" ht="21" x14ac:dyDescent="0.35">
      <c r="A787" s="17" t="s">
        <v>1585</v>
      </c>
      <c r="B787" s="17" t="s">
        <v>1586</v>
      </c>
      <c r="C787" s="18" t="s">
        <v>34</v>
      </c>
      <c r="D787" s="18" t="s">
        <v>61</v>
      </c>
      <c r="E787" s="19" t="s">
        <v>1587</v>
      </c>
      <c r="F787" s="18" t="s">
        <v>37</v>
      </c>
      <c r="G787" s="20">
        <v>44812</v>
      </c>
      <c r="H787" s="28" t="s">
        <v>1588</v>
      </c>
      <c r="I787" s="21">
        <f t="shared" si="26"/>
        <v>5</v>
      </c>
      <c r="J787" s="182">
        <f>AVERAGE(I787:I788)</f>
        <v>5.5</v>
      </c>
      <c r="K787" s="183">
        <f>_xlfn.STDEV.S(I787:I788)</f>
        <v>0.70710678118654757</v>
      </c>
      <c r="L787" s="183">
        <f>100*K787/J787</f>
        <v>12.8564869306645</v>
      </c>
      <c r="M787" s="18">
        <f t="shared" si="25"/>
        <v>7</v>
      </c>
      <c r="N787" s="18">
        <v>3</v>
      </c>
      <c r="O787" s="18">
        <v>0</v>
      </c>
      <c r="P787" s="18">
        <v>4</v>
      </c>
      <c r="Q787" s="18">
        <v>0</v>
      </c>
      <c r="R787" s="18">
        <v>0</v>
      </c>
      <c r="S787" s="18">
        <v>4</v>
      </c>
      <c r="T787" s="184">
        <f>AVERAGE(S787:S788)</f>
        <v>3</v>
      </c>
      <c r="U787" s="18" t="s">
        <v>39</v>
      </c>
      <c r="V787" s="31">
        <v>16</v>
      </c>
      <c r="W787" s="184">
        <f>AVERAGE(V787:V788)</f>
        <v>17.5</v>
      </c>
    </row>
    <row r="788" spans="1:23" ht="21" x14ac:dyDescent="0.35">
      <c r="A788" s="17" t="s">
        <v>1585</v>
      </c>
      <c r="B788" s="17" t="s">
        <v>1586</v>
      </c>
      <c r="C788" s="18" t="s">
        <v>34</v>
      </c>
      <c r="D788" s="18" t="s">
        <v>61</v>
      </c>
      <c r="E788" s="19" t="s">
        <v>1587</v>
      </c>
      <c r="F788" s="18" t="s">
        <v>40</v>
      </c>
      <c r="G788" s="20">
        <v>44523</v>
      </c>
      <c r="H788" s="28" t="s">
        <v>1589</v>
      </c>
      <c r="I788" s="21">
        <f t="shared" si="26"/>
        <v>6</v>
      </c>
      <c r="J788" s="182"/>
      <c r="K788" s="183"/>
      <c r="L788" s="183"/>
      <c r="M788" s="18">
        <f t="shared" si="25"/>
        <v>8</v>
      </c>
      <c r="N788" s="18">
        <v>4</v>
      </c>
      <c r="O788" s="18">
        <v>0</v>
      </c>
      <c r="P788" s="18">
        <v>4</v>
      </c>
      <c r="Q788" s="18">
        <v>0</v>
      </c>
      <c r="R788" s="18">
        <v>0</v>
      </c>
      <c r="S788" s="18">
        <v>2</v>
      </c>
      <c r="T788" s="184"/>
      <c r="U788" s="18" t="s">
        <v>39</v>
      </c>
      <c r="V788" s="31">
        <v>19</v>
      </c>
      <c r="W788" s="184"/>
    </row>
    <row r="789" spans="1:23" ht="21" x14ac:dyDescent="0.35">
      <c r="A789" s="17" t="s">
        <v>1590</v>
      </c>
      <c r="B789" s="17" t="s">
        <v>1591</v>
      </c>
      <c r="C789" s="18" t="s">
        <v>34</v>
      </c>
      <c r="D789" s="18" t="s">
        <v>35</v>
      </c>
      <c r="E789" s="19" t="s">
        <v>1592</v>
      </c>
      <c r="F789" s="18" t="s">
        <v>37</v>
      </c>
      <c r="G789" s="20">
        <v>44853</v>
      </c>
      <c r="H789" s="28" t="s">
        <v>1593</v>
      </c>
      <c r="I789" s="21">
        <f t="shared" si="26"/>
        <v>3</v>
      </c>
      <c r="J789" s="182">
        <f>AVERAGE(I789:I790)</f>
        <v>2.25</v>
      </c>
      <c r="K789" s="183">
        <f>_xlfn.STDEV.S(I789:I790)</f>
        <v>1.0606601717798212</v>
      </c>
      <c r="L789" s="183">
        <f>100*K789/J789</f>
        <v>47.140452079103163</v>
      </c>
      <c r="M789" s="18">
        <f t="shared" si="25"/>
        <v>5</v>
      </c>
      <c r="N789" s="18">
        <v>0</v>
      </c>
      <c r="O789" s="18">
        <v>3</v>
      </c>
      <c r="P789" s="18">
        <v>1</v>
      </c>
      <c r="Q789" s="18">
        <v>1</v>
      </c>
      <c r="R789" s="18">
        <v>0</v>
      </c>
      <c r="S789" s="18">
        <v>3</v>
      </c>
      <c r="T789" s="184">
        <f>AVERAGE(S789:S790)</f>
        <v>2.5</v>
      </c>
      <c r="U789" s="18" t="s">
        <v>76</v>
      </c>
      <c r="V789" s="31">
        <v>19</v>
      </c>
      <c r="W789" s="184">
        <f>AVERAGE(V789:V790)</f>
        <v>20</v>
      </c>
    </row>
    <row r="790" spans="1:23" ht="21" x14ac:dyDescent="0.35">
      <c r="A790" s="17" t="s">
        <v>1590</v>
      </c>
      <c r="B790" s="17" t="s">
        <v>1591</v>
      </c>
      <c r="C790" s="18" t="s">
        <v>34</v>
      </c>
      <c r="D790" s="18" t="s">
        <v>35</v>
      </c>
      <c r="E790" s="19" t="s">
        <v>1592</v>
      </c>
      <c r="F790" s="18" t="s">
        <v>40</v>
      </c>
      <c r="G790" s="20">
        <v>43875</v>
      </c>
      <c r="H790" s="28" t="s">
        <v>1594</v>
      </c>
      <c r="I790" s="21">
        <f t="shared" si="26"/>
        <v>1.5</v>
      </c>
      <c r="J790" s="182"/>
      <c r="K790" s="183"/>
      <c r="L790" s="183"/>
      <c r="M790" s="18">
        <f t="shared" si="25"/>
        <v>3</v>
      </c>
      <c r="N790" s="18">
        <v>0</v>
      </c>
      <c r="O790" s="18">
        <v>1</v>
      </c>
      <c r="P790" s="18">
        <v>1</v>
      </c>
      <c r="Q790" s="18">
        <v>1</v>
      </c>
      <c r="R790" s="18">
        <v>0</v>
      </c>
      <c r="S790" s="18">
        <v>2</v>
      </c>
      <c r="T790" s="184"/>
      <c r="U790" s="18" t="s">
        <v>76</v>
      </c>
      <c r="V790" s="31">
        <v>21</v>
      </c>
      <c r="W790" s="184"/>
    </row>
    <row r="791" spans="1:23" ht="21" x14ac:dyDescent="0.35">
      <c r="A791" s="17" t="s">
        <v>1595</v>
      </c>
      <c r="B791" s="17" t="s">
        <v>1596</v>
      </c>
      <c r="C791" s="18" t="s">
        <v>84</v>
      </c>
      <c r="D791" s="18" t="s">
        <v>35</v>
      </c>
      <c r="E791" s="19" t="s">
        <v>1597</v>
      </c>
      <c r="F791" s="18" t="s">
        <v>37</v>
      </c>
      <c r="G791" s="20">
        <v>44348</v>
      </c>
      <c r="H791" s="28" t="s">
        <v>1598</v>
      </c>
      <c r="I791" s="21">
        <f t="shared" si="26"/>
        <v>4</v>
      </c>
      <c r="J791" s="182">
        <f>AVERAGE(I791:I792)</f>
        <v>3.875</v>
      </c>
      <c r="K791" s="183">
        <f>_xlfn.STDEV.S(I791:I792)</f>
        <v>0.17677669529663689</v>
      </c>
      <c r="L791" s="183">
        <f>100*K791/J791</f>
        <v>4.5619792334615967</v>
      </c>
      <c r="M791" s="18">
        <f t="shared" si="25"/>
        <v>6</v>
      </c>
      <c r="N791" s="18">
        <v>2</v>
      </c>
      <c r="O791" s="18">
        <v>1</v>
      </c>
      <c r="P791" s="18">
        <v>2</v>
      </c>
      <c r="Q791" s="18">
        <v>1</v>
      </c>
      <c r="R791" s="18">
        <v>0</v>
      </c>
      <c r="S791" s="18">
        <v>3</v>
      </c>
      <c r="T791" s="184">
        <f>AVERAGE(S791:S792)</f>
        <v>3</v>
      </c>
      <c r="U791" s="18" t="s">
        <v>39</v>
      </c>
      <c r="V791" s="31">
        <v>22</v>
      </c>
      <c r="W791" s="184">
        <f>AVERAGE(V791:V792)</f>
        <v>23.5</v>
      </c>
    </row>
    <row r="792" spans="1:23" ht="21" x14ac:dyDescent="0.35">
      <c r="A792" s="17" t="s">
        <v>1595</v>
      </c>
      <c r="B792" s="17" t="s">
        <v>1596</v>
      </c>
      <c r="C792" s="18" t="s">
        <v>84</v>
      </c>
      <c r="D792" s="18" t="s">
        <v>35</v>
      </c>
      <c r="E792" s="19" t="s">
        <v>1597</v>
      </c>
      <c r="F792" s="18" t="s">
        <v>40</v>
      </c>
      <c r="G792" s="20">
        <v>43875</v>
      </c>
      <c r="H792" s="28" t="s">
        <v>1599</v>
      </c>
      <c r="I792" s="21">
        <f t="shared" si="26"/>
        <v>3.75</v>
      </c>
      <c r="J792" s="182"/>
      <c r="K792" s="183"/>
      <c r="L792" s="183"/>
      <c r="M792" s="18">
        <f t="shared" si="25"/>
        <v>6</v>
      </c>
      <c r="N792" s="18">
        <v>2</v>
      </c>
      <c r="O792" s="18">
        <v>1</v>
      </c>
      <c r="P792" s="18">
        <v>1</v>
      </c>
      <c r="Q792" s="18">
        <v>2</v>
      </c>
      <c r="R792" s="18">
        <v>0</v>
      </c>
      <c r="S792" s="18">
        <v>3</v>
      </c>
      <c r="T792" s="184"/>
      <c r="U792" s="18" t="s">
        <v>39</v>
      </c>
      <c r="V792" s="31">
        <v>25</v>
      </c>
      <c r="W792" s="184"/>
    </row>
    <row r="793" spans="1:23" ht="21" x14ac:dyDescent="0.35">
      <c r="A793" s="17" t="s">
        <v>1600</v>
      </c>
      <c r="B793" s="17" t="s">
        <v>1601</v>
      </c>
      <c r="C793" s="18" t="s">
        <v>34</v>
      </c>
      <c r="D793" s="18" t="s">
        <v>61</v>
      </c>
      <c r="E793" s="19" t="s">
        <v>1602</v>
      </c>
      <c r="F793" s="18" t="s">
        <v>37</v>
      </c>
      <c r="G793" s="20">
        <v>44148</v>
      </c>
      <c r="H793" s="28" t="s">
        <v>1603</v>
      </c>
      <c r="I793" s="21">
        <f t="shared" si="26"/>
        <v>1.5</v>
      </c>
      <c r="J793" s="182">
        <f>AVERAGE(I793:I794)</f>
        <v>1.5</v>
      </c>
      <c r="K793" s="183">
        <f>_xlfn.STDEV.S(I793:I794)</f>
        <v>0</v>
      </c>
      <c r="L793" s="183">
        <f>100*K793/J793</f>
        <v>0</v>
      </c>
      <c r="M793" s="18">
        <f t="shared" si="25"/>
        <v>2</v>
      </c>
      <c r="N793" s="18">
        <v>1</v>
      </c>
      <c r="O793" s="18">
        <v>0</v>
      </c>
      <c r="P793" s="18">
        <v>1</v>
      </c>
      <c r="Q793" s="18">
        <v>0</v>
      </c>
      <c r="R793" s="18">
        <v>0</v>
      </c>
      <c r="S793" s="18">
        <v>1</v>
      </c>
      <c r="T793" s="184">
        <f>AVERAGE(S793:S794)</f>
        <v>1</v>
      </c>
      <c r="U793" s="18" t="s">
        <v>39</v>
      </c>
      <c r="V793" s="31">
        <v>10</v>
      </c>
      <c r="W793" s="184">
        <f>AVERAGE(V793:V794)</f>
        <v>11</v>
      </c>
    </row>
    <row r="794" spans="1:23" ht="21" x14ac:dyDescent="0.35">
      <c r="A794" s="17" t="s">
        <v>1600</v>
      </c>
      <c r="B794" s="17" t="s">
        <v>1601</v>
      </c>
      <c r="C794" s="18" t="s">
        <v>34</v>
      </c>
      <c r="D794" s="18" t="s">
        <v>61</v>
      </c>
      <c r="E794" s="19" t="s">
        <v>1602</v>
      </c>
      <c r="F794" s="18" t="s">
        <v>40</v>
      </c>
      <c r="G794" s="20">
        <v>43880</v>
      </c>
      <c r="H794" s="28" t="s">
        <v>1604</v>
      </c>
      <c r="I794" s="21">
        <f t="shared" si="26"/>
        <v>1.5</v>
      </c>
      <c r="J794" s="182"/>
      <c r="K794" s="183"/>
      <c r="L794" s="183"/>
      <c r="M794" s="18">
        <f t="shared" si="25"/>
        <v>2</v>
      </c>
      <c r="N794" s="18">
        <v>1</v>
      </c>
      <c r="O794" s="18">
        <v>0</v>
      </c>
      <c r="P794" s="18">
        <v>1</v>
      </c>
      <c r="Q794" s="18">
        <v>0</v>
      </c>
      <c r="R794" s="18">
        <v>0</v>
      </c>
      <c r="S794" s="18">
        <v>1</v>
      </c>
      <c r="T794" s="184"/>
      <c r="U794" s="18" t="s">
        <v>39</v>
      </c>
      <c r="V794" s="31">
        <v>12</v>
      </c>
      <c r="W794" s="184"/>
    </row>
    <row r="795" spans="1:23" ht="21" x14ac:dyDescent="0.35">
      <c r="A795" s="17" t="s">
        <v>1605</v>
      </c>
      <c r="B795" s="17" t="s">
        <v>1606</v>
      </c>
      <c r="C795" s="18" t="s">
        <v>34</v>
      </c>
      <c r="D795" s="18" t="s">
        <v>293</v>
      </c>
      <c r="E795" s="19" t="s">
        <v>1607</v>
      </c>
      <c r="F795" s="18" t="s">
        <v>37</v>
      </c>
      <c r="G795" s="20">
        <v>44693</v>
      </c>
      <c r="H795" s="28" t="s">
        <v>1608</v>
      </c>
      <c r="I795" s="21">
        <f t="shared" si="26"/>
        <v>1.25</v>
      </c>
      <c r="J795" s="182">
        <f>AVERAGE(I795:I796)</f>
        <v>1.75</v>
      </c>
      <c r="K795" s="183">
        <f>_xlfn.STDEV.S(I795:I796)</f>
        <v>0.70710678118654757</v>
      </c>
      <c r="L795" s="183">
        <f>100*K795/J795</f>
        <v>40.406101782088435</v>
      </c>
      <c r="M795" s="18">
        <f t="shared" si="25"/>
        <v>2</v>
      </c>
      <c r="N795" s="18">
        <v>0</v>
      </c>
      <c r="O795" s="18">
        <v>1</v>
      </c>
      <c r="P795" s="18">
        <v>1</v>
      </c>
      <c r="Q795" s="18">
        <v>0</v>
      </c>
      <c r="R795" s="18">
        <v>0</v>
      </c>
      <c r="S795" s="18">
        <v>1</v>
      </c>
      <c r="T795" s="184">
        <f>AVERAGE(S795:S796)</f>
        <v>1</v>
      </c>
      <c r="U795" s="18" t="s">
        <v>76</v>
      </c>
      <c r="V795" s="31">
        <v>10</v>
      </c>
      <c r="W795" s="184">
        <f>AVERAGE(V795:V796)</f>
        <v>10.5</v>
      </c>
    </row>
    <row r="796" spans="1:23" ht="21" x14ac:dyDescent="0.35">
      <c r="A796" s="17" t="s">
        <v>1605</v>
      </c>
      <c r="B796" s="17" t="s">
        <v>1606</v>
      </c>
      <c r="C796" s="18" t="s">
        <v>34</v>
      </c>
      <c r="D796" s="18" t="s">
        <v>293</v>
      </c>
      <c r="E796" s="19" t="s">
        <v>1607</v>
      </c>
      <c r="F796" s="18" t="s">
        <v>40</v>
      </c>
      <c r="G796" s="20">
        <v>44754</v>
      </c>
      <c r="H796" s="28" t="s">
        <v>1609</v>
      </c>
      <c r="I796" s="21">
        <f t="shared" si="26"/>
        <v>2.25</v>
      </c>
      <c r="J796" s="182"/>
      <c r="K796" s="183"/>
      <c r="L796" s="183"/>
      <c r="M796" s="18">
        <f t="shared" si="25"/>
        <v>3</v>
      </c>
      <c r="N796" s="18">
        <v>1</v>
      </c>
      <c r="O796" s="18">
        <v>1</v>
      </c>
      <c r="P796" s="18">
        <v>1</v>
      </c>
      <c r="Q796" s="18">
        <v>0</v>
      </c>
      <c r="R796" s="18">
        <v>0</v>
      </c>
      <c r="S796" s="18">
        <v>1</v>
      </c>
      <c r="T796" s="184"/>
      <c r="U796" s="18" t="s">
        <v>76</v>
      </c>
      <c r="V796" s="31">
        <v>11</v>
      </c>
      <c r="W796" s="184"/>
    </row>
    <row r="797" spans="1:23" ht="21" x14ac:dyDescent="0.35">
      <c r="A797" s="17" t="s">
        <v>1610</v>
      </c>
      <c r="B797" s="17" t="s">
        <v>1611</v>
      </c>
      <c r="C797" s="18" t="s">
        <v>34</v>
      </c>
      <c r="D797" s="18" t="s">
        <v>61</v>
      </c>
      <c r="E797" s="19" t="s">
        <v>1612</v>
      </c>
      <c r="F797" s="18" t="s">
        <v>37</v>
      </c>
      <c r="G797" s="20">
        <v>44853</v>
      </c>
      <c r="H797" s="28" t="s">
        <v>1613</v>
      </c>
      <c r="I797" s="21">
        <f t="shared" si="26"/>
        <v>1.25</v>
      </c>
      <c r="J797" s="182">
        <f>AVERAGE(I797:I798)</f>
        <v>1</v>
      </c>
      <c r="K797" s="183">
        <f>_xlfn.STDEV.S(I797:I798)</f>
        <v>0.35355339059327379</v>
      </c>
      <c r="L797" s="183">
        <f>100*K797/J797</f>
        <v>35.355339059327378</v>
      </c>
      <c r="M797" s="18">
        <f t="shared" si="25"/>
        <v>2</v>
      </c>
      <c r="N797" s="18">
        <v>0</v>
      </c>
      <c r="O797" s="18">
        <v>1</v>
      </c>
      <c r="P797" s="18">
        <v>1</v>
      </c>
      <c r="Q797" s="18">
        <v>0</v>
      </c>
      <c r="R797" s="18">
        <v>0</v>
      </c>
      <c r="S797" s="18">
        <v>1</v>
      </c>
      <c r="T797" s="184">
        <f>AVERAGE(S797:S798)</f>
        <v>1</v>
      </c>
      <c r="U797" s="18" t="s">
        <v>76</v>
      </c>
      <c r="V797" s="31">
        <v>10</v>
      </c>
      <c r="W797" s="184">
        <f>AVERAGE(V797:V798)</f>
        <v>7</v>
      </c>
    </row>
    <row r="798" spans="1:23" ht="21" x14ac:dyDescent="0.35">
      <c r="A798" s="17" t="s">
        <v>1610</v>
      </c>
      <c r="B798" s="17" t="s">
        <v>1611</v>
      </c>
      <c r="C798" s="18" t="s">
        <v>34</v>
      </c>
      <c r="D798" s="18" t="s">
        <v>61</v>
      </c>
      <c r="E798" s="19" t="s">
        <v>1612</v>
      </c>
      <c r="F798" s="18" t="s">
        <v>42</v>
      </c>
      <c r="G798" s="20">
        <v>44167</v>
      </c>
      <c r="H798" s="28" t="s">
        <v>1614</v>
      </c>
      <c r="I798" s="21">
        <f t="shared" si="26"/>
        <v>0.75</v>
      </c>
      <c r="J798" s="182"/>
      <c r="K798" s="183"/>
      <c r="L798" s="183"/>
      <c r="M798" s="18">
        <f t="shared" si="25"/>
        <v>1</v>
      </c>
      <c r="N798" s="18">
        <v>0</v>
      </c>
      <c r="O798" s="18">
        <v>1</v>
      </c>
      <c r="P798" s="18">
        <v>0</v>
      </c>
      <c r="Q798" s="18">
        <v>0</v>
      </c>
      <c r="R798" s="18">
        <v>0</v>
      </c>
      <c r="S798" s="18">
        <v>1</v>
      </c>
      <c r="T798" s="184"/>
      <c r="U798" s="18" t="s">
        <v>76</v>
      </c>
      <c r="V798" s="31">
        <v>4</v>
      </c>
      <c r="W798" s="184"/>
    </row>
    <row r="799" spans="1:23" ht="21" x14ac:dyDescent="0.35">
      <c r="A799" s="17" t="s">
        <v>1615</v>
      </c>
      <c r="B799" s="17" t="s">
        <v>1616</v>
      </c>
      <c r="C799" s="18" t="s">
        <v>34</v>
      </c>
      <c r="D799" s="18" t="s">
        <v>61</v>
      </c>
      <c r="E799" s="19" t="s">
        <v>1617</v>
      </c>
      <c r="F799" s="18" t="s">
        <v>37</v>
      </c>
      <c r="G799" s="20">
        <v>44564</v>
      </c>
      <c r="H799" s="28" t="s">
        <v>1618</v>
      </c>
      <c r="I799" s="21">
        <f t="shared" si="26"/>
        <v>0.25</v>
      </c>
      <c r="J799" s="182">
        <f>AVERAGE(I799:I800)</f>
        <v>0.25</v>
      </c>
      <c r="K799" s="183">
        <f>_xlfn.STDEV.S(I799:I800)</f>
        <v>0</v>
      </c>
      <c r="L799" s="183">
        <f>100*K799/J799</f>
        <v>0</v>
      </c>
      <c r="M799" s="18">
        <f t="shared" si="25"/>
        <v>1</v>
      </c>
      <c r="N799" s="18">
        <v>0</v>
      </c>
      <c r="O799" s="18">
        <v>0</v>
      </c>
      <c r="P799" s="18">
        <v>0</v>
      </c>
      <c r="Q799" s="18">
        <v>1</v>
      </c>
      <c r="R799" s="18">
        <v>0</v>
      </c>
      <c r="S799" s="18">
        <v>1</v>
      </c>
      <c r="T799" s="184">
        <f>AVERAGE(S799:S800)</f>
        <v>1</v>
      </c>
      <c r="U799" s="18" t="s">
        <v>76</v>
      </c>
      <c r="V799" s="31">
        <v>4</v>
      </c>
      <c r="W799" s="184">
        <f>AVERAGE(V799:V800)</f>
        <v>4.5</v>
      </c>
    </row>
    <row r="800" spans="1:23" ht="21" x14ac:dyDescent="0.35">
      <c r="A800" s="17" t="s">
        <v>1615</v>
      </c>
      <c r="B800" s="17" t="s">
        <v>1616</v>
      </c>
      <c r="C800" s="18" t="s">
        <v>34</v>
      </c>
      <c r="D800" s="18" t="s">
        <v>61</v>
      </c>
      <c r="E800" s="19" t="s">
        <v>1617</v>
      </c>
      <c r="F800" s="18" t="s">
        <v>40</v>
      </c>
      <c r="G800" s="20">
        <v>43901</v>
      </c>
      <c r="H800" s="28" t="s">
        <v>1619</v>
      </c>
      <c r="I800" s="21">
        <f t="shared" si="26"/>
        <v>0.25</v>
      </c>
      <c r="J800" s="182"/>
      <c r="K800" s="183"/>
      <c r="L800" s="183"/>
      <c r="M800" s="18">
        <f t="shared" si="25"/>
        <v>1</v>
      </c>
      <c r="N800" s="18">
        <v>0</v>
      </c>
      <c r="O800" s="18">
        <v>0</v>
      </c>
      <c r="P800" s="18">
        <v>0</v>
      </c>
      <c r="Q800" s="18">
        <v>1</v>
      </c>
      <c r="R800" s="18">
        <v>0</v>
      </c>
      <c r="S800" s="18">
        <v>1</v>
      </c>
      <c r="T800" s="184"/>
      <c r="U800" s="18" t="s">
        <v>76</v>
      </c>
      <c r="V800" s="31">
        <v>5</v>
      </c>
      <c r="W800" s="184"/>
    </row>
    <row r="801" spans="1:23" ht="21" x14ac:dyDescent="0.35">
      <c r="A801" s="17" t="s">
        <v>1620</v>
      </c>
      <c r="B801" s="17" t="s">
        <v>1621</v>
      </c>
      <c r="C801" s="18" t="s">
        <v>34</v>
      </c>
      <c r="D801" s="18" t="s">
        <v>61</v>
      </c>
      <c r="E801" s="19" t="s">
        <v>1622</v>
      </c>
      <c r="F801" s="18" t="s">
        <v>37</v>
      </c>
      <c r="G801" s="20">
        <v>44406</v>
      </c>
      <c r="H801" s="28" t="s">
        <v>1623</v>
      </c>
      <c r="I801" s="21">
        <f t="shared" si="26"/>
        <v>2.75</v>
      </c>
      <c r="J801" s="182">
        <f>AVERAGE(I801:I802)</f>
        <v>3.875</v>
      </c>
      <c r="K801" s="183">
        <f>_xlfn.STDEV.S(I801:I802)</f>
        <v>1.5909902576697319</v>
      </c>
      <c r="L801" s="183">
        <f>100*K801/J801</f>
        <v>41.057813101154373</v>
      </c>
      <c r="M801" s="18">
        <f t="shared" si="25"/>
        <v>4</v>
      </c>
      <c r="N801" s="18">
        <v>0</v>
      </c>
      <c r="O801" s="18">
        <v>3</v>
      </c>
      <c r="P801" s="18">
        <v>1</v>
      </c>
      <c r="Q801" s="18">
        <v>0</v>
      </c>
      <c r="R801" s="18">
        <v>0</v>
      </c>
      <c r="S801" s="18">
        <v>2</v>
      </c>
      <c r="T801" s="184">
        <f>AVERAGE(S801:S802)</f>
        <v>2</v>
      </c>
      <c r="U801" s="18" t="s">
        <v>39</v>
      </c>
      <c r="V801" s="31">
        <v>9</v>
      </c>
      <c r="W801" s="184">
        <f>AVERAGE(V801:V802)</f>
        <v>14.5</v>
      </c>
    </row>
    <row r="802" spans="1:23" ht="21" x14ac:dyDescent="0.35">
      <c r="A802" s="17" t="s">
        <v>1620</v>
      </c>
      <c r="B802" s="17" t="s">
        <v>1621</v>
      </c>
      <c r="C802" s="18" t="s">
        <v>34</v>
      </c>
      <c r="D802" s="18" t="s">
        <v>61</v>
      </c>
      <c r="E802" s="19" t="s">
        <v>1622</v>
      </c>
      <c r="F802" s="18" t="s">
        <v>40</v>
      </c>
      <c r="G802" s="20">
        <v>43880</v>
      </c>
      <c r="H802" s="28" t="s">
        <v>1624</v>
      </c>
      <c r="I802" s="21">
        <f t="shared" si="26"/>
        <v>5</v>
      </c>
      <c r="J802" s="182"/>
      <c r="K802" s="183"/>
      <c r="L802" s="183"/>
      <c r="M802" s="18">
        <f t="shared" si="25"/>
        <v>7</v>
      </c>
      <c r="N802" s="18">
        <v>1</v>
      </c>
      <c r="O802" s="18">
        <v>4</v>
      </c>
      <c r="P802" s="18">
        <v>2</v>
      </c>
      <c r="Q802" s="18">
        <v>0</v>
      </c>
      <c r="R802" s="18">
        <v>0</v>
      </c>
      <c r="S802" s="18">
        <v>2</v>
      </c>
      <c r="T802" s="184"/>
      <c r="U802" s="18" t="s">
        <v>39</v>
      </c>
      <c r="V802" s="31">
        <v>20</v>
      </c>
      <c r="W802" s="184"/>
    </row>
    <row r="803" spans="1:23" ht="21" x14ac:dyDescent="0.35">
      <c r="A803" s="17" t="s">
        <v>1625</v>
      </c>
      <c r="B803" s="17" t="s">
        <v>1626</v>
      </c>
      <c r="C803" s="18" t="s">
        <v>84</v>
      </c>
      <c r="D803" s="18" t="s">
        <v>61</v>
      </c>
      <c r="E803" s="19" t="s">
        <v>1627</v>
      </c>
      <c r="F803" s="18" t="s">
        <v>37</v>
      </c>
      <c r="G803" s="20">
        <v>44488</v>
      </c>
      <c r="H803" s="28" t="s">
        <v>1628</v>
      </c>
      <c r="I803" s="21">
        <f t="shared" si="26"/>
        <v>4.25</v>
      </c>
      <c r="J803" s="182">
        <f>AVERAGE(I803:I804)</f>
        <v>3.125</v>
      </c>
      <c r="K803" s="183">
        <f>_xlfn.STDEV.S(I803:I804)</f>
        <v>1.5909902576697319</v>
      </c>
      <c r="L803" s="183">
        <f>100*K803/J803</f>
        <v>50.911688245431421</v>
      </c>
      <c r="M803" s="18">
        <f t="shared" si="25"/>
        <v>6</v>
      </c>
      <c r="N803" s="18">
        <v>3</v>
      </c>
      <c r="O803" s="18">
        <v>1</v>
      </c>
      <c r="P803" s="18">
        <v>0</v>
      </c>
      <c r="Q803" s="18">
        <v>2</v>
      </c>
      <c r="R803" s="18">
        <v>0</v>
      </c>
      <c r="S803" s="18">
        <v>3</v>
      </c>
      <c r="T803" s="184">
        <f>AVERAGE(S803:S804)</f>
        <v>2</v>
      </c>
      <c r="U803" s="18" t="s">
        <v>39</v>
      </c>
      <c r="V803" s="31">
        <v>11</v>
      </c>
      <c r="W803" s="184">
        <f>AVERAGE(V803:V804)</f>
        <v>11</v>
      </c>
    </row>
    <row r="804" spans="1:23" ht="21" x14ac:dyDescent="0.35">
      <c r="A804" s="17" t="s">
        <v>1625</v>
      </c>
      <c r="B804" s="17" t="s">
        <v>1626</v>
      </c>
      <c r="C804" s="18" t="s">
        <v>84</v>
      </c>
      <c r="D804" s="18" t="s">
        <v>61</v>
      </c>
      <c r="E804" s="19" t="s">
        <v>1627</v>
      </c>
      <c r="F804" s="18" t="s">
        <v>159</v>
      </c>
      <c r="G804" s="20">
        <v>44484</v>
      </c>
      <c r="H804" s="28" t="s">
        <v>1629</v>
      </c>
      <c r="I804" s="21">
        <f t="shared" si="26"/>
        <v>2</v>
      </c>
      <c r="J804" s="182"/>
      <c r="K804" s="183"/>
      <c r="L804" s="183"/>
      <c r="M804" s="18">
        <f t="shared" si="25"/>
        <v>3</v>
      </c>
      <c r="N804" s="18">
        <v>0</v>
      </c>
      <c r="O804" s="18">
        <v>2</v>
      </c>
      <c r="P804" s="18">
        <v>1</v>
      </c>
      <c r="Q804" s="18">
        <v>0</v>
      </c>
      <c r="R804" s="18">
        <v>0</v>
      </c>
      <c r="S804" s="18">
        <v>1</v>
      </c>
      <c r="T804" s="184"/>
      <c r="U804" s="18" t="s">
        <v>76</v>
      </c>
      <c r="V804" s="31"/>
      <c r="W804" s="184"/>
    </row>
    <row r="805" spans="1:23" ht="21" x14ac:dyDescent="0.35">
      <c r="A805" s="17" t="s">
        <v>1630</v>
      </c>
      <c r="B805" s="17" t="s">
        <v>1631</v>
      </c>
      <c r="C805" s="18" t="s">
        <v>84</v>
      </c>
      <c r="D805" s="18" t="s">
        <v>61</v>
      </c>
      <c r="E805" s="19" t="s">
        <v>1632</v>
      </c>
      <c r="F805" s="18" t="s">
        <v>37</v>
      </c>
      <c r="G805" s="20">
        <v>44104</v>
      </c>
      <c r="H805" s="28" t="s">
        <v>1633</v>
      </c>
      <c r="I805" s="21">
        <f t="shared" si="26"/>
        <v>5</v>
      </c>
      <c r="J805" s="182">
        <f>AVERAGE(I805:I806)</f>
        <v>5.5</v>
      </c>
      <c r="K805" s="183">
        <f>_xlfn.STDEV.S(I805:I806)</f>
        <v>0.70710678118654757</v>
      </c>
      <c r="L805" s="183">
        <f>100*K805/J805</f>
        <v>12.8564869306645</v>
      </c>
      <c r="M805" s="18">
        <f t="shared" si="25"/>
        <v>6</v>
      </c>
      <c r="N805" s="18">
        <v>4</v>
      </c>
      <c r="O805" s="18">
        <v>1</v>
      </c>
      <c r="P805" s="18">
        <v>0</v>
      </c>
      <c r="Q805" s="18">
        <v>1</v>
      </c>
      <c r="R805" s="18">
        <v>0</v>
      </c>
      <c r="S805" s="18">
        <v>3</v>
      </c>
      <c r="T805" s="184">
        <f>AVERAGE(S805:S806)</f>
        <v>3.5</v>
      </c>
      <c r="U805" s="18" t="s">
        <v>39</v>
      </c>
      <c r="V805" s="31">
        <v>13</v>
      </c>
      <c r="W805" s="184">
        <f>AVERAGE(V805:V806)</f>
        <v>13</v>
      </c>
    </row>
    <row r="806" spans="1:23" ht="21" x14ac:dyDescent="0.35">
      <c r="A806" s="17" t="s">
        <v>1630</v>
      </c>
      <c r="B806" s="17" t="s">
        <v>1631</v>
      </c>
      <c r="C806" s="18" t="s">
        <v>84</v>
      </c>
      <c r="D806" s="18" t="s">
        <v>61</v>
      </c>
      <c r="E806" s="19" t="s">
        <v>1632</v>
      </c>
      <c r="F806" s="18" t="s">
        <v>159</v>
      </c>
      <c r="G806" s="20">
        <v>44420</v>
      </c>
      <c r="H806" s="28" t="s">
        <v>1634</v>
      </c>
      <c r="I806" s="21">
        <f t="shared" si="26"/>
        <v>6</v>
      </c>
      <c r="J806" s="182"/>
      <c r="K806" s="183"/>
      <c r="L806" s="183"/>
      <c r="M806" s="18">
        <f t="shared" si="25"/>
        <v>8</v>
      </c>
      <c r="N806" s="18">
        <v>3</v>
      </c>
      <c r="O806" s="18">
        <v>3</v>
      </c>
      <c r="P806" s="18">
        <v>1</v>
      </c>
      <c r="Q806" s="18">
        <v>1</v>
      </c>
      <c r="R806" s="18">
        <v>0</v>
      </c>
      <c r="S806" s="18">
        <v>4</v>
      </c>
      <c r="T806" s="184"/>
      <c r="U806" s="18" t="s">
        <v>39</v>
      </c>
      <c r="V806" s="31"/>
      <c r="W806" s="184"/>
    </row>
    <row r="807" spans="1:23" ht="21" x14ac:dyDescent="0.35">
      <c r="A807" s="17" t="s">
        <v>1635</v>
      </c>
      <c r="B807" s="17" t="s">
        <v>1636</v>
      </c>
      <c r="C807" s="18" t="s">
        <v>34</v>
      </c>
      <c r="D807" s="18" t="s">
        <v>61</v>
      </c>
      <c r="E807" s="19" t="s">
        <v>1637</v>
      </c>
      <c r="F807" s="18" t="s">
        <v>37</v>
      </c>
      <c r="G807" s="20">
        <v>44687</v>
      </c>
      <c r="H807" s="28" t="s">
        <v>1638</v>
      </c>
      <c r="I807" s="21">
        <f t="shared" si="26"/>
        <v>3</v>
      </c>
      <c r="J807" s="182">
        <f>AVERAGE(I807:I808)</f>
        <v>3.25</v>
      </c>
      <c r="K807" s="183">
        <f>_xlfn.STDEV.S(I807:I808)</f>
        <v>0.35355339059327379</v>
      </c>
      <c r="L807" s="183">
        <f>100*K807/J807</f>
        <v>10.878565864408424</v>
      </c>
      <c r="M807" s="18">
        <f t="shared" si="25"/>
        <v>4</v>
      </c>
      <c r="N807" s="18">
        <v>2</v>
      </c>
      <c r="O807" s="18">
        <v>0</v>
      </c>
      <c r="P807" s="18">
        <v>2</v>
      </c>
      <c r="Q807" s="18">
        <v>0</v>
      </c>
      <c r="R807" s="18">
        <v>0</v>
      </c>
      <c r="S807" s="18">
        <v>2</v>
      </c>
      <c r="T807" s="184">
        <f>AVERAGE(S807:S808)</f>
        <v>2</v>
      </c>
      <c r="U807" s="18" t="s">
        <v>39</v>
      </c>
      <c r="V807" s="18">
        <v>11</v>
      </c>
      <c r="W807" s="184">
        <f>AVERAGE(V807:V808)</f>
        <v>12.5</v>
      </c>
    </row>
    <row r="808" spans="1:23" ht="21" x14ac:dyDescent="0.35">
      <c r="A808" s="17" t="s">
        <v>1635</v>
      </c>
      <c r="B808" s="17" t="s">
        <v>1636</v>
      </c>
      <c r="C808" s="18" t="s">
        <v>34</v>
      </c>
      <c r="D808" s="18" t="s">
        <v>61</v>
      </c>
      <c r="E808" s="19" t="s">
        <v>1637</v>
      </c>
      <c r="F808" s="18" t="s">
        <v>48</v>
      </c>
      <c r="G808" s="20">
        <v>43859</v>
      </c>
      <c r="H808" s="28" t="s">
        <v>1639</v>
      </c>
      <c r="I808" s="21">
        <f t="shared" si="26"/>
        <v>3.5</v>
      </c>
      <c r="J808" s="182"/>
      <c r="K808" s="183"/>
      <c r="L808" s="183"/>
      <c r="M808" s="18">
        <f t="shared" si="25"/>
        <v>5</v>
      </c>
      <c r="N808" s="18">
        <v>2</v>
      </c>
      <c r="O808" s="18">
        <v>1</v>
      </c>
      <c r="P808" s="18">
        <v>1</v>
      </c>
      <c r="Q808" s="18">
        <v>1</v>
      </c>
      <c r="R808" s="18">
        <v>0</v>
      </c>
      <c r="S808" s="18">
        <v>2</v>
      </c>
      <c r="T808" s="184"/>
      <c r="U808" s="18" t="s">
        <v>39</v>
      </c>
      <c r="V808" s="18">
        <v>14</v>
      </c>
      <c r="W808" s="184"/>
    </row>
    <row r="809" spans="1:23" ht="21" x14ac:dyDescent="0.35">
      <c r="A809" s="17" t="s">
        <v>1640</v>
      </c>
      <c r="B809" s="17" t="s">
        <v>1641</v>
      </c>
      <c r="C809" s="18" t="s">
        <v>34</v>
      </c>
      <c r="D809" s="18" t="s">
        <v>61</v>
      </c>
      <c r="E809" s="19" t="s">
        <v>1642</v>
      </c>
      <c r="F809" s="18" t="s">
        <v>37</v>
      </c>
      <c r="G809" s="20">
        <v>44053</v>
      </c>
      <c r="H809" s="28" t="s">
        <v>1643</v>
      </c>
      <c r="I809" s="21">
        <f t="shared" si="26"/>
        <v>0.25</v>
      </c>
      <c r="J809" s="182">
        <f>AVERAGE(I809:I810)</f>
        <v>0.75</v>
      </c>
      <c r="K809" s="183">
        <f>_xlfn.STDEV.S(I809:I810)</f>
        <v>0.70710678118654757</v>
      </c>
      <c r="L809" s="183">
        <f>100*K809/J809</f>
        <v>94.28090415820634</v>
      </c>
      <c r="M809" s="18">
        <f t="shared" si="25"/>
        <v>1</v>
      </c>
      <c r="N809" s="18">
        <v>0</v>
      </c>
      <c r="O809" s="18">
        <v>0</v>
      </c>
      <c r="P809" s="18">
        <v>0</v>
      </c>
      <c r="Q809" s="18">
        <v>1</v>
      </c>
      <c r="R809" s="18">
        <v>0</v>
      </c>
      <c r="S809" s="18">
        <v>1</v>
      </c>
      <c r="T809" s="184">
        <f>AVERAGE(S809:S810)</f>
        <v>1.5</v>
      </c>
      <c r="U809" s="18" t="s">
        <v>76</v>
      </c>
      <c r="V809" s="18">
        <v>4</v>
      </c>
      <c r="W809" s="184">
        <f>AVERAGE(V809:V810)</f>
        <v>4</v>
      </c>
    </row>
    <row r="810" spans="1:23" ht="21" x14ac:dyDescent="0.35">
      <c r="A810" s="17" t="s">
        <v>1640</v>
      </c>
      <c r="B810" s="17" t="s">
        <v>1641</v>
      </c>
      <c r="C810" s="18" t="s">
        <v>34</v>
      </c>
      <c r="D810" s="18" t="s">
        <v>61</v>
      </c>
      <c r="E810" s="19" t="s">
        <v>1642</v>
      </c>
      <c r="F810" s="18" t="s">
        <v>57</v>
      </c>
      <c r="G810" s="20">
        <v>44862</v>
      </c>
      <c r="H810" s="28" t="s">
        <v>1644</v>
      </c>
      <c r="I810" s="21">
        <f t="shared" si="26"/>
        <v>1.25</v>
      </c>
      <c r="J810" s="182"/>
      <c r="K810" s="183"/>
      <c r="L810" s="183"/>
      <c r="M810" s="18">
        <f t="shared" si="25"/>
        <v>2</v>
      </c>
      <c r="N810" s="18">
        <v>0</v>
      </c>
      <c r="O810" s="18">
        <v>1</v>
      </c>
      <c r="P810" s="18">
        <v>1</v>
      </c>
      <c r="Q810" s="18">
        <v>0</v>
      </c>
      <c r="R810" s="18">
        <v>0</v>
      </c>
      <c r="S810" s="18">
        <v>2</v>
      </c>
      <c r="T810" s="184"/>
      <c r="U810" s="18" t="s">
        <v>76</v>
      </c>
      <c r="W810" s="184"/>
    </row>
    <row r="811" spans="1:23" ht="21" x14ac:dyDescent="0.35">
      <c r="A811" s="17" t="s">
        <v>1645</v>
      </c>
      <c r="B811" s="17" t="s">
        <v>1646</v>
      </c>
      <c r="C811" s="18" t="s">
        <v>34</v>
      </c>
      <c r="D811" s="18" t="s">
        <v>35</v>
      </c>
      <c r="E811" s="19" t="s">
        <v>1647</v>
      </c>
      <c r="F811" s="18" t="s">
        <v>37</v>
      </c>
      <c r="G811" s="20">
        <v>44183</v>
      </c>
      <c r="H811" s="28" t="s">
        <v>1648</v>
      </c>
      <c r="I811" s="21">
        <f t="shared" si="26"/>
        <v>4</v>
      </c>
      <c r="J811" s="182">
        <f>AVERAGE(I811:I812)</f>
        <v>4.5</v>
      </c>
      <c r="K811" s="183">
        <f>_xlfn.STDEV.S(I811:I812)</f>
        <v>0.70710678118654757</v>
      </c>
      <c r="L811" s="183">
        <f>100*K811/J811</f>
        <v>15.713484026367723</v>
      </c>
      <c r="M811" s="18">
        <f t="shared" si="25"/>
        <v>6</v>
      </c>
      <c r="N811" s="18">
        <v>2</v>
      </c>
      <c r="O811" s="18">
        <v>1</v>
      </c>
      <c r="P811" s="18">
        <v>2</v>
      </c>
      <c r="Q811" s="18">
        <v>1</v>
      </c>
      <c r="R811" s="18">
        <v>0</v>
      </c>
      <c r="S811" s="18">
        <v>4</v>
      </c>
      <c r="T811" s="184">
        <f>AVERAGE(S811:S812)</f>
        <v>3.5</v>
      </c>
      <c r="U811" s="18" t="s">
        <v>39</v>
      </c>
      <c r="V811" s="33">
        <v>22</v>
      </c>
      <c r="W811" s="184">
        <f>AVERAGE(V811:V812)</f>
        <v>22.5</v>
      </c>
    </row>
    <row r="812" spans="1:23" ht="21" x14ac:dyDescent="0.35">
      <c r="A812" s="17" t="s">
        <v>1645</v>
      </c>
      <c r="B812" s="17" t="s">
        <v>1646</v>
      </c>
      <c r="C812" s="18" t="s">
        <v>34</v>
      </c>
      <c r="D812" s="18" t="s">
        <v>35</v>
      </c>
      <c r="E812" s="19" t="s">
        <v>1647</v>
      </c>
      <c r="F812" s="18" t="s">
        <v>40</v>
      </c>
      <c r="G812" s="20">
        <v>43875</v>
      </c>
      <c r="H812" s="28" t="s">
        <v>1649</v>
      </c>
      <c r="I812" s="21">
        <f t="shared" si="26"/>
        <v>5</v>
      </c>
      <c r="J812" s="182"/>
      <c r="K812" s="183"/>
      <c r="L812" s="183"/>
      <c r="M812" s="18">
        <f t="shared" si="25"/>
        <v>7</v>
      </c>
      <c r="N812" s="18">
        <v>3</v>
      </c>
      <c r="O812" s="18">
        <v>1</v>
      </c>
      <c r="P812" s="18">
        <v>2</v>
      </c>
      <c r="Q812" s="18">
        <v>1</v>
      </c>
      <c r="R812" s="18">
        <v>0</v>
      </c>
      <c r="S812" s="18">
        <v>3</v>
      </c>
      <c r="T812" s="184"/>
      <c r="U812" s="18" t="s">
        <v>39</v>
      </c>
      <c r="V812" s="33">
        <v>23</v>
      </c>
      <c r="W812" s="184"/>
    </row>
    <row r="813" spans="1:23" ht="21" x14ac:dyDescent="0.35">
      <c r="A813" s="17" t="s">
        <v>1650</v>
      </c>
      <c r="B813" s="17" t="s">
        <v>1651</v>
      </c>
      <c r="C813" s="18" t="s">
        <v>34</v>
      </c>
      <c r="D813" s="18" t="s">
        <v>35</v>
      </c>
      <c r="E813" s="19" t="s">
        <v>1652</v>
      </c>
      <c r="F813" s="18" t="s">
        <v>37</v>
      </c>
      <c r="G813" s="20">
        <v>44628</v>
      </c>
      <c r="H813" s="28" t="s">
        <v>1653</v>
      </c>
      <c r="I813" s="21">
        <f t="shared" si="26"/>
        <v>1.5</v>
      </c>
      <c r="J813" s="182">
        <f>AVERAGE(I813:I814)</f>
        <v>0.875</v>
      </c>
      <c r="K813" s="183">
        <f>_xlfn.STDEV.S(I813:I814)</f>
        <v>0.88388347648318444</v>
      </c>
      <c r="L813" s="183">
        <f>100*K813/J813</f>
        <v>101.01525445522108</v>
      </c>
      <c r="M813" s="18">
        <f t="shared" si="25"/>
        <v>3</v>
      </c>
      <c r="N813" s="18">
        <v>0</v>
      </c>
      <c r="O813" s="18">
        <v>1</v>
      </c>
      <c r="P813" s="18">
        <v>1</v>
      </c>
      <c r="Q813" s="18">
        <v>1</v>
      </c>
      <c r="R813" s="18">
        <v>0</v>
      </c>
      <c r="S813" s="18">
        <v>1</v>
      </c>
      <c r="T813" s="184">
        <f>AVERAGE(S813:S814)</f>
        <v>0.5</v>
      </c>
      <c r="U813" s="18" t="s">
        <v>76</v>
      </c>
      <c r="V813" s="18">
        <v>9</v>
      </c>
      <c r="W813" s="184">
        <f>AVERAGE(V813:V814)</f>
        <v>7</v>
      </c>
    </row>
    <row r="814" spans="1:23" ht="21" x14ac:dyDescent="0.35">
      <c r="A814" s="17" t="s">
        <v>1650</v>
      </c>
      <c r="B814" s="17" t="s">
        <v>1651</v>
      </c>
      <c r="C814" s="18" t="s">
        <v>34</v>
      </c>
      <c r="D814" s="18" t="s">
        <v>35</v>
      </c>
      <c r="E814" s="19" t="s">
        <v>1652</v>
      </c>
      <c r="F814" s="18" t="s">
        <v>40</v>
      </c>
      <c r="G814" s="20">
        <v>44400</v>
      </c>
      <c r="H814" s="28" t="s">
        <v>1654</v>
      </c>
      <c r="I814" s="21">
        <f t="shared" si="26"/>
        <v>0.25</v>
      </c>
      <c r="J814" s="182"/>
      <c r="K814" s="183"/>
      <c r="L814" s="183"/>
      <c r="M814" s="18">
        <f t="shared" si="25"/>
        <v>1</v>
      </c>
      <c r="N814" s="18">
        <v>0</v>
      </c>
      <c r="O814" s="18">
        <v>0</v>
      </c>
      <c r="P814" s="18">
        <v>0</v>
      </c>
      <c r="Q814" s="18">
        <v>1</v>
      </c>
      <c r="R814" s="18">
        <v>0</v>
      </c>
      <c r="S814" s="18">
        <v>0</v>
      </c>
      <c r="T814" s="184"/>
      <c r="U814" s="18" t="s">
        <v>76</v>
      </c>
      <c r="V814" s="18">
        <v>5</v>
      </c>
      <c r="W814" s="184"/>
    </row>
    <row r="815" spans="1:23" ht="21" x14ac:dyDescent="0.35">
      <c r="A815" s="17" t="s">
        <v>1655</v>
      </c>
      <c r="B815" s="17" t="s">
        <v>1656</v>
      </c>
      <c r="C815" s="18" t="s">
        <v>34</v>
      </c>
      <c r="D815" s="18" t="s">
        <v>35</v>
      </c>
      <c r="E815" s="19" t="s">
        <v>1657</v>
      </c>
      <c r="F815" s="18" t="s">
        <v>37</v>
      </c>
      <c r="G815" s="20">
        <v>44800</v>
      </c>
      <c r="H815" s="28" t="s">
        <v>1658</v>
      </c>
      <c r="I815" s="21">
        <f t="shared" si="26"/>
        <v>4.75</v>
      </c>
      <c r="J815" s="182">
        <f>AVERAGE(I815:I816)</f>
        <v>5</v>
      </c>
      <c r="K815" s="183">
        <f>_xlfn.STDEV.S(I815:I816)</f>
        <v>0.35355339059327379</v>
      </c>
      <c r="L815" s="183">
        <f>100*K815/J815</f>
        <v>7.0710678118654755</v>
      </c>
      <c r="M815" s="18">
        <f t="shared" si="25"/>
        <v>8</v>
      </c>
      <c r="N815" s="18">
        <v>2</v>
      </c>
      <c r="O815" s="18">
        <v>1</v>
      </c>
      <c r="P815" s="18">
        <v>3</v>
      </c>
      <c r="Q815" s="18">
        <v>2</v>
      </c>
      <c r="R815" s="18">
        <v>0</v>
      </c>
      <c r="S815" s="18">
        <v>4</v>
      </c>
      <c r="T815" s="184">
        <f>AVERAGE(S815:S816)</f>
        <v>3.5</v>
      </c>
      <c r="U815" s="18" t="s">
        <v>39</v>
      </c>
      <c r="V815" s="18">
        <v>23</v>
      </c>
      <c r="W815" s="184">
        <f>AVERAGE(V815:V816)</f>
        <v>23</v>
      </c>
    </row>
    <row r="816" spans="1:23" ht="21" x14ac:dyDescent="0.35">
      <c r="A816" s="17" t="s">
        <v>1655</v>
      </c>
      <c r="B816" s="17" t="s">
        <v>1656</v>
      </c>
      <c r="C816" s="18" t="s">
        <v>34</v>
      </c>
      <c r="D816" s="18" t="s">
        <v>35</v>
      </c>
      <c r="E816" s="19" t="s">
        <v>1657</v>
      </c>
      <c r="F816" s="18" t="s">
        <v>40</v>
      </c>
      <c r="G816" s="20">
        <v>43875</v>
      </c>
      <c r="H816" s="28" t="s">
        <v>1659</v>
      </c>
      <c r="I816" s="21">
        <f t="shared" si="26"/>
        <v>5.25</v>
      </c>
      <c r="J816" s="182"/>
      <c r="K816" s="183"/>
      <c r="L816" s="183"/>
      <c r="M816" s="18">
        <f t="shared" si="25"/>
        <v>8</v>
      </c>
      <c r="N816" s="18">
        <v>3</v>
      </c>
      <c r="O816" s="18">
        <v>1</v>
      </c>
      <c r="P816" s="18">
        <v>2</v>
      </c>
      <c r="Q816" s="18">
        <v>2</v>
      </c>
      <c r="R816" s="18">
        <v>0</v>
      </c>
      <c r="S816" s="18">
        <v>3</v>
      </c>
      <c r="T816" s="184"/>
      <c r="U816" s="18" t="s">
        <v>39</v>
      </c>
      <c r="V816" s="18">
        <v>23</v>
      </c>
      <c r="W816" s="184"/>
    </row>
    <row r="817" spans="1:23" ht="21" x14ac:dyDescent="0.35">
      <c r="A817" s="17" t="s">
        <v>1660</v>
      </c>
      <c r="B817" s="17" t="s">
        <v>1661</v>
      </c>
      <c r="C817" s="18" t="s">
        <v>34</v>
      </c>
      <c r="D817" s="18" t="s">
        <v>35</v>
      </c>
      <c r="E817" s="19" t="s">
        <v>1662</v>
      </c>
      <c r="F817" s="18" t="s">
        <v>37</v>
      </c>
      <c r="G817" s="20">
        <v>44570</v>
      </c>
      <c r="H817" s="28" t="s">
        <v>1663</v>
      </c>
      <c r="I817" s="21">
        <f t="shared" si="26"/>
        <v>1.25</v>
      </c>
      <c r="J817" s="182">
        <f>AVERAGE(I817:I818)</f>
        <v>1.5</v>
      </c>
      <c r="K817" s="183">
        <f>_xlfn.STDEV.S(I817:I818)</f>
        <v>0.35355339059327379</v>
      </c>
      <c r="L817" s="183">
        <f>100*K817/J817</f>
        <v>23.570226039551585</v>
      </c>
      <c r="M817" s="18">
        <f t="shared" si="25"/>
        <v>2</v>
      </c>
      <c r="N817" s="18">
        <v>1</v>
      </c>
      <c r="O817" s="18">
        <v>0</v>
      </c>
      <c r="P817" s="18">
        <v>0</v>
      </c>
      <c r="Q817" s="18">
        <v>1</v>
      </c>
      <c r="R817" s="18">
        <v>0</v>
      </c>
      <c r="S817" s="18">
        <v>1</v>
      </c>
      <c r="T817" s="184">
        <f>AVERAGE(S817:S818)</f>
        <v>1</v>
      </c>
      <c r="U817" s="18" t="s">
        <v>76</v>
      </c>
      <c r="V817" s="18">
        <v>10</v>
      </c>
      <c r="W817" s="184">
        <f>AVERAGE(V817:V818)</f>
        <v>10.5</v>
      </c>
    </row>
    <row r="818" spans="1:23" ht="21" x14ac:dyDescent="0.35">
      <c r="A818" s="17" t="s">
        <v>1660</v>
      </c>
      <c r="B818" s="17" t="s">
        <v>1661</v>
      </c>
      <c r="C818" s="18" t="s">
        <v>34</v>
      </c>
      <c r="D818" s="18" t="s">
        <v>35</v>
      </c>
      <c r="E818" s="19" t="s">
        <v>1662</v>
      </c>
      <c r="F818" s="18" t="s">
        <v>40</v>
      </c>
      <c r="G818" s="20">
        <v>43875</v>
      </c>
      <c r="H818" s="28" t="s">
        <v>1664</v>
      </c>
      <c r="I818" s="21">
        <f t="shared" si="26"/>
        <v>1.75</v>
      </c>
      <c r="J818" s="182"/>
      <c r="K818" s="183"/>
      <c r="L818" s="183"/>
      <c r="M818" s="18">
        <f t="shared" si="25"/>
        <v>3</v>
      </c>
      <c r="N818" s="18">
        <v>0</v>
      </c>
      <c r="O818" s="18">
        <v>2</v>
      </c>
      <c r="P818" s="18">
        <v>0</v>
      </c>
      <c r="Q818" s="18">
        <v>1</v>
      </c>
      <c r="R818" s="18">
        <v>0</v>
      </c>
      <c r="S818" s="18">
        <v>1</v>
      </c>
      <c r="T818" s="184"/>
      <c r="U818" s="18" t="s">
        <v>76</v>
      </c>
      <c r="V818" s="18">
        <v>11</v>
      </c>
      <c r="W818" s="184"/>
    </row>
    <row r="819" spans="1:23" ht="21" x14ac:dyDescent="0.35">
      <c r="A819" s="17" t="s">
        <v>1665</v>
      </c>
      <c r="B819" s="17" t="s">
        <v>1666</v>
      </c>
      <c r="C819" s="18" t="s">
        <v>34</v>
      </c>
      <c r="D819" s="18" t="s">
        <v>35</v>
      </c>
      <c r="E819" s="19" t="s">
        <v>1667</v>
      </c>
      <c r="F819" s="18" t="s">
        <v>37</v>
      </c>
      <c r="G819" s="20">
        <v>44800</v>
      </c>
      <c r="H819" s="28" t="s">
        <v>1668</v>
      </c>
      <c r="I819" s="21">
        <f t="shared" si="26"/>
        <v>1.25</v>
      </c>
      <c r="J819" s="182">
        <f>AVERAGE(I819:I820)</f>
        <v>1.25</v>
      </c>
      <c r="K819" s="183">
        <f>_xlfn.STDEV.S(I819:I820)</f>
        <v>0</v>
      </c>
      <c r="L819" s="183">
        <f>100*K819/J819</f>
        <v>0</v>
      </c>
      <c r="M819" s="18">
        <f t="shared" si="25"/>
        <v>2</v>
      </c>
      <c r="N819" s="18">
        <v>1</v>
      </c>
      <c r="O819" s="18">
        <v>0</v>
      </c>
      <c r="P819" s="18">
        <v>0</v>
      </c>
      <c r="Q819" s="18">
        <v>1</v>
      </c>
      <c r="R819" s="18">
        <v>0</v>
      </c>
      <c r="S819" s="18">
        <v>1</v>
      </c>
      <c r="T819" s="184">
        <f>AVERAGE(S819:S820)</f>
        <v>1</v>
      </c>
      <c r="U819" s="18" t="s">
        <v>39</v>
      </c>
      <c r="V819" s="18">
        <v>8</v>
      </c>
      <c r="W819" s="184">
        <f>AVERAGE(V819:V820)</f>
        <v>8</v>
      </c>
    </row>
    <row r="820" spans="1:23" ht="21" x14ac:dyDescent="0.35">
      <c r="A820" s="17" t="s">
        <v>1665</v>
      </c>
      <c r="B820" s="17" t="s">
        <v>1666</v>
      </c>
      <c r="C820" s="18" t="s">
        <v>34</v>
      </c>
      <c r="D820" s="18" t="s">
        <v>35</v>
      </c>
      <c r="E820" s="19" t="s">
        <v>1667</v>
      </c>
      <c r="F820" s="18" t="s">
        <v>40</v>
      </c>
      <c r="G820" s="20">
        <v>44726</v>
      </c>
      <c r="H820" s="28" t="s">
        <v>1669</v>
      </c>
      <c r="I820" s="21">
        <f t="shared" si="26"/>
        <v>1.25</v>
      </c>
      <c r="J820" s="182"/>
      <c r="K820" s="183"/>
      <c r="L820" s="183"/>
      <c r="M820" s="18">
        <f t="shared" si="25"/>
        <v>2</v>
      </c>
      <c r="N820" s="18">
        <v>1</v>
      </c>
      <c r="O820" s="18">
        <v>0</v>
      </c>
      <c r="P820" s="18">
        <v>0</v>
      </c>
      <c r="Q820" s="18">
        <v>1</v>
      </c>
      <c r="R820" s="18">
        <v>0</v>
      </c>
      <c r="S820" s="18">
        <v>1</v>
      </c>
      <c r="T820" s="184"/>
      <c r="U820" s="18" t="s">
        <v>39</v>
      </c>
      <c r="V820" s="18">
        <v>8</v>
      </c>
      <c r="W820" s="184"/>
    </row>
    <row r="821" spans="1:23" ht="21" x14ac:dyDescent="0.35">
      <c r="A821" s="17" t="s">
        <v>1670</v>
      </c>
      <c r="B821" s="17" t="s">
        <v>1671</v>
      </c>
      <c r="C821" s="18" t="s">
        <v>34</v>
      </c>
      <c r="D821" s="18" t="s">
        <v>61</v>
      </c>
      <c r="E821" s="19" t="s">
        <v>1672</v>
      </c>
      <c r="F821" s="18" t="s">
        <v>37</v>
      </c>
      <c r="G821" s="20">
        <v>44810</v>
      </c>
      <c r="H821" s="28" t="s">
        <v>1673</v>
      </c>
      <c r="I821" s="21">
        <f t="shared" si="26"/>
        <v>4</v>
      </c>
      <c r="J821" s="182">
        <f>AVERAGE(I821:I822)</f>
        <v>3.625</v>
      </c>
      <c r="K821" s="183">
        <f>_xlfn.STDEV.S(I821:I822)</f>
        <v>0.5303300858899106</v>
      </c>
      <c r="L821" s="183">
        <f>100*K821/J821</f>
        <v>14.629795472825119</v>
      </c>
      <c r="M821" s="18">
        <f t="shared" si="25"/>
        <v>5</v>
      </c>
      <c r="N821" s="18">
        <v>2</v>
      </c>
      <c r="O821" s="18">
        <v>2</v>
      </c>
      <c r="P821" s="18">
        <v>1</v>
      </c>
      <c r="Q821" s="18">
        <v>0</v>
      </c>
      <c r="R821" s="18">
        <v>0</v>
      </c>
      <c r="S821" s="18">
        <v>3</v>
      </c>
      <c r="T821" s="184">
        <f>AVERAGE(S821:S822)</f>
        <v>2</v>
      </c>
      <c r="U821" s="18" t="s">
        <v>39</v>
      </c>
      <c r="V821" s="18">
        <v>13</v>
      </c>
      <c r="W821" s="184">
        <f>AVERAGE(V821:V822)</f>
        <v>15</v>
      </c>
    </row>
    <row r="822" spans="1:23" ht="21" x14ac:dyDescent="0.35">
      <c r="A822" s="17" t="s">
        <v>1670</v>
      </c>
      <c r="B822" s="17" t="s">
        <v>1671</v>
      </c>
      <c r="C822" s="18" t="s">
        <v>34</v>
      </c>
      <c r="D822" s="18" t="s">
        <v>61</v>
      </c>
      <c r="E822" s="19" t="s">
        <v>1672</v>
      </c>
      <c r="F822" s="18" t="s">
        <v>40</v>
      </c>
      <c r="G822" s="20">
        <v>43875</v>
      </c>
      <c r="H822" s="28" t="s">
        <v>1674</v>
      </c>
      <c r="I822" s="21">
        <f t="shared" si="26"/>
        <v>3.25</v>
      </c>
      <c r="J822" s="182"/>
      <c r="K822" s="183"/>
      <c r="L822" s="183"/>
      <c r="M822" s="18">
        <f t="shared" si="25"/>
        <v>5</v>
      </c>
      <c r="N822" s="18">
        <v>1</v>
      </c>
      <c r="O822" s="18">
        <v>2</v>
      </c>
      <c r="P822" s="18">
        <v>1</v>
      </c>
      <c r="Q822" s="18">
        <v>1</v>
      </c>
      <c r="R822" s="18">
        <v>0</v>
      </c>
      <c r="S822" s="18">
        <v>1</v>
      </c>
      <c r="T822" s="184"/>
      <c r="U822" s="18" t="s">
        <v>76</v>
      </c>
      <c r="V822" s="18">
        <v>17</v>
      </c>
      <c r="W822" s="184"/>
    </row>
    <row r="823" spans="1:23" ht="21" x14ac:dyDescent="0.35">
      <c r="A823" s="17" t="s">
        <v>1675</v>
      </c>
      <c r="B823" s="17" t="s">
        <v>1676</v>
      </c>
      <c r="C823" s="18" t="s">
        <v>34</v>
      </c>
      <c r="D823" s="18" t="s">
        <v>61</v>
      </c>
      <c r="E823" s="19" t="s">
        <v>1677</v>
      </c>
      <c r="F823" s="18" t="s">
        <v>37</v>
      </c>
      <c r="G823" s="20">
        <v>44315</v>
      </c>
      <c r="H823" s="28" t="s">
        <v>1678</v>
      </c>
      <c r="I823" s="21">
        <f t="shared" si="26"/>
        <v>2.25</v>
      </c>
      <c r="J823" s="182">
        <f>AVERAGE(I823:I824)</f>
        <v>1.5</v>
      </c>
      <c r="K823" s="183">
        <f>_xlfn.STDEV.S(I823:I824)</f>
        <v>1.0606601717798212</v>
      </c>
      <c r="L823" s="183">
        <f>100*K823/J823</f>
        <v>70.710678118654741</v>
      </c>
      <c r="M823" s="18">
        <f t="shared" si="25"/>
        <v>3</v>
      </c>
      <c r="N823" s="18">
        <v>1</v>
      </c>
      <c r="O823" s="18">
        <v>1</v>
      </c>
      <c r="P823" s="18">
        <v>1</v>
      </c>
      <c r="Q823" s="18">
        <v>0</v>
      </c>
      <c r="R823" s="18">
        <v>0</v>
      </c>
      <c r="S823" s="18">
        <v>1</v>
      </c>
      <c r="T823" s="184">
        <f>AVERAGE(S823:S824)</f>
        <v>1</v>
      </c>
      <c r="U823" s="18" t="s">
        <v>76</v>
      </c>
      <c r="V823" s="18">
        <v>11</v>
      </c>
      <c r="W823" s="184">
        <f>AVERAGE(V823:V824)</f>
        <v>7.5</v>
      </c>
    </row>
    <row r="824" spans="1:23" ht="21" x14ac:dyDescent="0.35">
      <c r="A824" s="17" t="s">
        <v>1675</v>
      </c>
      <c r="B824" s="17" t="s">
        <v>1676</v>
      </c>
      <c r="C824" s="18" t="s">
        <v>34</v>
      </c>
      <c r="D824" s="18" t="s">
        <v>61</v>
      </c>
      <c r="E824" s="19" t="s">
        <v>1677</v>
      </c>
      <c r="F824" s="18" t="s">
        <v>48</v>
      </c>
      <c r="G824" s="20">
        <v>44105</v>
      </c>
      <c r="H824" s="28" t="s">
        <v>1679</v>
      </c>
      <c r="I824" s="21">
        <f t="shared" si="26"/>
        <v>0.75</v>
      </c>
      <c r="J824" s="182"/>
      <c r="K824" s="183"/>
      <c r="L824" s="183"/>
      <c r="M824" s="18">
        <f t="shared" si="25"/>
        <v>1</v>
      </c>
      <c r="N824" s="18">
        <v>0</v>
      </c>
      <c r="O824" s="18">
        <v>1</v>
      </c>
      <c r="P824" s="18">
        <v>0</v>
      </c>
      <c r="Q824" s="18">
        <v>0</v>
      </c>
      <c r="R824" s="18">
        <v>0</v>
      </c>
      <c r="S824" s="18">
        <v>1</v>
      </c>
      <c r="T824" s="184"/>
      <c r="U824" s="18" t="s">
        <v>76</v>
      </c>
      <c r="V824" s="18">
        <v>4</v>
      </c>
      <c r="W824" s="184"/>
    </row>
    <row r="825" spans="1:23" ht="21" x14ac:dyDescent="0.35">
      <c r="A825" s="17" t="s">
        <v>1680</v>
      </c>
      <c r="B825" s="17" t="s">
        <v>1681</v>
      </c>
      <c r="C825" s="18" t="s">
        <v>84</v>
      </c>
      <c r="D825" s="18" t="s">
        <v>61</v>
      </c>
      <c r="E825" s="19" t="s">
        <v>1682</v>
      </c>
      <c r="F825" s="18" t="s">
        <v>37</v>
      </c>
      <c r="G825" s="20">
        <v>44873</v>
      </c>
      <c r="H825" s="28" t="s">
        <v>1683</v>
      </c>
      <c r="I825" s="21">
        <f t="shared" si="26"/>
        <v>3</v>
      </c>
      <c r="J825" s="182">
        <f>AVERAGE(I825:I826)</f>
        <v>3</v>
      </c>
      <c r="K825" s="183">
        <f>_xlfn.STDEV.S(I825:I826)</f>
        <v>0</v>
      </c>
      <c r="L825" s="183">
        <f>100*K825/J825</f>
        <v>0</v>
      </c>
      <c r="M825" s="18">
        <f t="shared" si="25"/>
        <v>4</v>
      </c>
      <c r="N825" s="18">
        <v>2</v>
      </c>
      <c r="O825" s="18">
        <v>1</v>
      </c>
      <c r="P825" s="18">
        <v>0</v>
      </c>
      <c r="Q825" s="18">
        <v>1</v>
      </c>
      <c r="R825" s="18">
        <v>0</v>
      </c>
      <c r="S825" s="18">
        <v>2</v>
      </c>
      <c r="T825" s="184">
        <f>AVERAGE(S825:S826)</f>
        <v>2</v>
      </c>
      <c r="U825" s="18" t="s">
        <v>39</v>
      </c>
      <c r="V825" s="18">
        <v>12</v>
      </c>
      <c r="W825" s="184">
        <f>AVERAGE(V825:V826)</f>
        <v>11.5</v>
      </c>
    </row>
    <row r="826" spans="1:23" ht="21" x14ac:dyDescent="0.35">
      <c r="A826" s="17" t="s">
        <v>1680</v>
      </c>
      <c r="B826" s="17" t="s">
        <v>1681</v>
      </c>
      <c r="C826" s="18" t="s">
        <v>84</v>
      </c>
      <c r="D826" s="18" t="s">
        <v>61</v>
      </c>
      <c r="E826" s="19" t="s">
        <v>1682</v>
      </c>
      <c r="F826" s="18" t="s">
        <v>48</v>
      </c>
      <c r="G826" s="20">
        <v>44928</v>
      </c>
      <c r="H826" s="28" t="s">
        <v>1684</v>
      </c>
      <c r="I826" s="21">
        <f t="shared" si="26"/>
        <v>3</v>
      </c>
      <c r="J826" s="182"/>
      <c r="K826" s="183"/>
      <c r="L826" s="183"/>
      <c r="M826" s="18">
        <f t="shared" si="25"/>
        <v>4</v>
      </c>
      <c r="N826" s="18">
        <v>2</v>
      </c>
      <c r="O826" s="18">
        <v>1</v>
      </c>
      <c r="P826" s="18">
        <v>0</v>
      </c>
      <c r="Q826" s="18">
        <v>1</v>
      </c>
      <c r="R826" s="18">
        <v>0</v>
      </c>
      <c r="S826" s="18">
        <v>2</v>
      </c>
      <c r="T826" s="184"/>
      <c r="U826" s="18" t="s">
        <v>39</v>
      </c>
      <c r="V826" s="18">
        <v>11</v>
      </c>
      <c r="W826" s="184"/>
    </row>
    <row r="827" spans="1:23" ht="21" x14ac:dyDescent="0.35">
      <c r="A827" s="17" t="s">
        <v>1685</v>
      </c>
      <c r="B827" s="17" t="s">
        <v>1686</v>
      </c>
      <c r="C827" s="18" t="s">
        <v>34</v>
      </c>
      <c r="D827" s="18" t="s">
        <v>61</v>
      </c>
      <c r="E827" s="19" t="s">
        <v>1687</v>
      </c>
      <c r="F827" s="18" t="s">
        <v>37</v>
      </c>
      <c r="G827" s="20">
        <v>44406</v>
      </c>
      <c r="H827" s="28" t="s">
        <v>1688</v>
      </c>
      <c r="I827" s="21">
        <f t="shared" si="26"/>
        <v>2</v>
      </c>
      <c r="J827" s="182">
        <f>AVERAGE(I827:I828)</f>
        <v>2</v>
      </c>
      <c r="K827" s="183">
        <f>_xlfn.STDEV.S(I827:I828)</f>
        <v>0</v>
      </c>
      <c r="L827" s="183">
        <f>100*K827/J827</f>
        <v>0</v>
      </c>
      <c r="M827" s="18">
        <f t="shared" si="25"/>
        <v>2</v>
      </c>
      <c r="N827" s="18">
        <v>2</v>
      </c>
      <c r="O827" s="18">
        <v>0</v>
      </c>
      <c r="P827" s="18">
        <v>0</v>
      </c>
      <c r="Q827" s="18">
        <v>0</v>
      </c>
      <c r="R827" s="18">
        <v>0</v>
      </c>
      <c r="S827" s="18">
        <v>1</v>
      </c>
      <c r="T827" s="184">
        <f>AVERAGE(S827:S828)</f>
        <v>1.5</v>
      </c>
      <c r="U827" s="18" t="s">
        <v>39</v>
      </c>
      <c r="V827" s="18">
        <v>10</v>
      </c>
      <c r="W827" s="184">
        <f>AVERAGE(V827:V828)</f>
        <v>10</v>
      </c>
    </row>
    <row r="828" spans="1:23" ht="21" x14ac:dyDescent="0.35">
      <c r="A828" s="17" t="s">
        <v>1685</v>
      </c>
      <c r="B828" s="17" t="s">
        <v>1686</v>
      </c>
      <c r="C828" s="18" t="s">
        <v>34</v>
      </c>
      <c r="D828" s="18" t="s">
        <v>61</v>
      </c>
      <c r="E828" s="19" t="s">
        <v>1687</v>
      </c>
      <c r="F828" s="18" t="s">
        <v>48</v>
      </c>
      <c r="G828" s="20">
        <v>44928</v>
      </c>
      <c r="H828" s="28" t="s">
        <v>1689</v>
      </c>
      <c r="I828" s="21">
        <f t="shared" si="26"/>
        <v>2</v>
      </c>
      <c r="J828" s="182"/>
      <c r="K828" s="183"/>
      <c r="L828" s="183"/>
      <c r="M828" s="18">
        <f t="shared" si="25"/>
        <v>2</v>
      </c>
      <c r="N828" s="18">
        <v>2</v>
      </c>
      <c r="O828" s="18">
        <v>0</v>
      </c>
      <c r="P828" s="18">
        <v>0</v>
      </c>
      <c r="Q828" s="18">
        <v>0</v>
      </c>
      <c r="R828" s="18">
        <v>0</v>
      </c>
      <c r="S828" s="18">
        <v>2</v>
      </c>
      <c r="T828" s="184"/>
      <c r="U828" s="18" t="s">
        <v>39</v>
      </c>
      <c r="V828" s="18">
        <v>10</v>
      </c>
      <c r="W828" s="184"/>
    </row>
    <row r="829" spans="1:23" ht="21" x14ac:dyDescent="0.35">
      <c r="A829" s="17" t="s">
        <v>1690</v>
      </c>
      <c r="B829" s="17" t="s">
        <v>1691</v>
      </c>
      <c r="C829" s="18" t="s">
        <v>34</v>
      </c>
      <c r="D829" s="18" t="s">
        <v>61</v>
      </c>
      <c r="E829" s="19" t="s">
        <v>1692</v>
      </c>
      <c r="F829" s="18" t="s">
        <v>37</v>
      </c>
      <c r="G829" s="20">
        <v>44610</v>
      </c>
      <c r="H829" s="28" t="s">
        <v>1693</v>
      </c>
      <c r="I829" s="21">
        <f t="shared" si="26"/>
        <v>0</v>
      </c>
      <c r="J829" s="182">
        <f>AVERAGE(I829:I830)</f>
        <v>0</v>
      </c>
      <c r="K829" s="183">
        <f>_xlfn.STDEV.S(I829:I830)</f>
        <v>0</v>
      </c>
      <c r="L829" s="183">
        <v>0</v>
      </c>
      <c r="M829" s="18">
        <f t="shared" si="25"/>
        <v>0</v>
      </c>
      <c r="N829" s="18">
        <v>0</v>
      </c>
      <c r="O829" s="18">
        <v>0</v>
      </c>
      <c r="P829" s="18">
        <v>0</v>
      </c>
      <c r="Q829" s="18">
        <v>0</v>
      </c>
      <c r="R829" s="18">
        <v>0</v>
      </c>
      <c r="S829" s="18">
        <v>0</v>
      </c>
      <c r="T829" s="184">
        <f>AVERAGE(S829:S830)</f>
        <v>0</v>
      </c>
      <c r="U829" s="18" t="s">
        <v>56</v>
      </c>
      <c r="V829" s="18">
        <v>0</v>
      </c>
      <c r="W829" s="184">
        <f>AVERAGE(V829:V830)</f>
        <v>0</v>
      </c>
    </row>
    <row r="830" spans="1:23" ht="21" x14ac:dyDescent="0.35">
      <c r="A830" s="17" t="s">
        <v>1690</v>
      </c>
      <c r="B830" s="17" t="s">
        <v>1691</v>
      </c>
      <c r="C830" s="18" t="s">
        <v>34</v>
      </c>
      <c r="D830" s="18" t="s">
        <v>61</v>
      </c>
      <c r="E830" s="19" t="s">
        <v>1692</v>
      </c>
      <c r="F830" s="18" t="s">
        <v>48</v>
      </c>
      <c r="G830" s="20">
        <v>44928</v>
      </c>
      <c r="H830" s="28" t="s">
        <v>1694</v>
      </c>
      <c r="I830" s="21">
        <f t="shared" si="26"/>
        <v>0</v>
      </c>
      <c r="J830" s="182"/>
      <c r="K830" s="183"/>
      <c r="L830" s="183"/>
      <c r="M830" s="18">
        <f t="shared" si="25"/>
        <v>0</v>
      </c>
      <c r="N830" s="18">
        <v>0</v>
      </c>
      <c r="O830" s="18">
        <v>0</v>
      </c>
      <c r="P830" s="18">
        <v>0</v>
      </c>
      <c r="Q830" s="18">
        <v>0</v>
      </c>
      <c r="R830" s="18">
        <v>0</v>
      </c>
      <c r="S830" s="18">
        <v>0</v>
      </c>
      <c r="T830" s="184"/>
      <c r="U830" s="18" t="s">
        <v>56</v>
      </c>
      <c r="V830" s="18">
        <v>0</v>
      </c>
      <c r="W830" s="184"/>
    </row>
    <row r="831" spans="1:23" ht="21" x14ac:dyDescent="0.35">
      <c r="A831" s="17" t="s">
        <v>1695</v>
      </c>
      <c r="B831" s="17" t="s">
        <v>1696</v>
      </c>
      <c r="C831" s="18" t="s">
        <v>34</v>
      </c>
      <c r="D831" s="18" t="s">
        <v>35</v>
      </c>
      <c r="E831" s="19" t="s">
        <v>1697</v>
      </c>
      <c r="F831" s="18" t="s">
        <v>37</v>
      </c>
      <c r="G831" s="20">
        <v>44791</v>
      </c>
      <c r="H831" s="28" t="s">
        <v>1698</v>
      </c>
      <c r="I831" s="21">
        <f t="shared" si="26"/>
        <v>3.25</v>
      </c>
      <c r="J831" s="182">
        <f>AVERAGE(I831:I832)</f>
        <v>3.25</v>
      </c>
      <c r="K831" s="183">
        <f>_xlfn.STDEV.S(I831:I832)</f>
        <v>0</v>
      </c>
      <c r="L831" s="183">
        <f>100*K831/J831</f>
        <v>0</v>
      </c>
      <c r="M831" s="18">
        <f t="shared" si="25"/>
        <v>5</v>
      </c>
      <c r="N831" s="18">
        <v>2</v>
      </c>
      <c r="O831" s="18">
        <v>0</v>
      </c>
      <c r="P831" s="18">
        <v>2</v>
      </c>
      <c r="Q831" s="18">
        <v>1</v>
      </c>
      <c r="R831" s="18">
        <v>0</v>
      </c>
      <c r="S831" s="18">
        <v>3</v>
      </c>
      <c r="T831" s="184">
        <f>AVERAGE(S831:S832)</f>
        <v>3</v>
      </c>
      <c r="U831" s="18" t="s">
        <v>39</v>
      </c>
      <c r="V831" s="18">
        <v>22</v>
      </c>
      <c r="W831" s="184">
        <f>AVERAGE(V831:V832)</f>
        <v>22</v>
      </c>
    </row>
    <row r="832" spans="1:23" ht="21" x14ac:dyDescent="0.35">
      <c r="A832" s="17" t="s">
        <v>1695</v>
      </c>
      <c r="B832" s="17" t="s">
        <v>1696</v>
      </c>
      <c r="C832" s="18" t="s">
        <v>34</v>
      </c>
      <c r="D832" s="18" t="s">
        <v>35</v>
      </c>
      <c r="E832" s="19" t="s">
        <v>1697</v>
      </c>
      <c r="F832" s="18" t="s">
        <v>57</v>
      </c>
      <c r="G832" s="20">
        <v>44463</v>
      </c>
      <c r="H832" s="28" t="s">
        <v>1699</v>
      </c>
      <c r="I832" s="21">
        <f t="shared" si="26"/>
        <v>3.25</v>
      </c>
      <c r="J832" s="182"/>
      <c r="K832" s="183"/>
      <c r="L832" s="183"/>
      <c r="M832" s="18">
        <f t="shared" si="25"/>
        <v>5</v>
      </c>
      <c r="N832" s="18">
        <v>2</v>
      </c>
      <c r="O832" s="18">
        <v>0</v>
      </c>
      <c r="P832" s="18">
        <v>2</v>
      </c>
      <c r="Q832" s="18">
        <v>1</v>
      </c>
      <c r="R832" s="18">
        <v>0</v>
      </c>
      <c r="S832" s="18">
        <v>3</v>
      </c>
      <c r="T832" s="184"/>
      <c r="U832" s="18" t="s">
        <v>39</v>
      </c>
      <c r="W832" s="184"/>
    </row>
    <row r="833" spans="1:23" ht="21" x14ac:dyDescent="0.35">
      <c r="A833" s="17" t="s">
        <v>1700</v>
      </c>
      <c r="B833" s="17" t="s">
        <v>1701</v>
      </c>
      <c r="C833" s="18" t="s">
        <v>34</v>
      </c>
      <c r="D833" s="18" t="s">
        <v>35</v>
      </c>
      <c r="E833" s="19" t="s">
        <v>611</v>
      </c>
      <c r="F833" s="18" t="s">
        <v>37</v>
      </c>
      <c r="G833" s="20">
        <v>44679</v>
      </c>
      <c r="H833" s="28" t="s">
        <v>1702</v>
      </c>
      <c r="I833" s="21">
        <f t="shared" si="26"/>
        <v>0</v>
      </c>
      <c r="J833" s="182">
        <f>AVERAGE(I833:I834)</f>
        <v>0</v>
      </c>
      <c r="K833" s="183">
        <f>_xlfn.STDEV.S(I833:I834)</f>
        <v>0</v>
      </c>
      <c r="L833" s="183">
        <v>0</v>
      </c>
      <c r="M833" s="18">
        <f t="shared" si="25"/>
        <v>0</v>
      </c>
      <c r="N833" s="18">
        <v>0</v>
      </c>
      <c r="O833" s="18">
        <v>0</v>
      </c>
      <c r="P833" s="18">
        <v>0</v>
      </c>
      <c r="Q833" s="18">
        <v>0</v>
      </c>
      <c r="R833" s="18">
        <v>0</v>
      </c>
      <c r="S833" s="18">
        <v>0</v>
      </c>
      <c r="T833" s="184">
        <f>AVERAGE(S833:S834)</f>
        <v>0</v>
      </c>
      <c r="U833" s="18" t="s">
        <v>56</v>
      </c>
      <c r="V833" s="18">
        <v>0</v>
      </c>
      <c r="W833" s="184">
        <f>AVERAGE(V833:V834)</f>
        <v>0</v>
      </c>
    </row>
    <row r="834" spans="1:23" ht="21" x14ac:dyDescent="0.35">
      <c r="A834" s="17" t="s">
        <v>1700</v>
      </c>
      <c r="B834" s="17" t="s">
        <v>1701</v>
      </c>
      <c r="C834" s="18" t="s">
        <v>34</v>
      </c>
      <c r="D834" s="18" t="s">
        <v>35</v>
      </c>
      <c r="E834" s="19" t="s">
        <v>611</v>
      </c>
      <c r="F834" s="18" t="s">
        <v>48</v>
      </c>
      <c r="G834" s="20">
        <v>44928</v>
      </c>
      <c r="H834" s="28" t="s">
        <v>1703</v>
      </c>
      <c r="I834" s="21">
        <f t="shared" si="26"/>
        <v>0</v>
      </c>
      <c r="J834" s="182"/>
      <c r="K834" s="183"/>
      <c r="L834" s="183"/>
      <c r="M834" s="18">
        <f t="shared" ref="M834:M897" si="27">SUM(N834:Q834)</f>
        <v>0</v>
      </c>
      <c r="N834" s="18">
        <v>0</v>
      </c>
      <c r="O834" s="18">
        <v>0</v>
      </c>
      <c r="P834" s="18">
        <v>0</v>
      </c>
      <c r="Q834" s="18">
        <v>0</v>
      </c>
      <c r="R834" s="18">
        <v>0</v>
      </c>
      <c r="S834" s="18">
        <v>0</v>
      </c>
      <c r="T834" s="184"/>
      <c r="U834" s="18" t="s">
        <v>56</v>
      </c>
      <c r="V834" s="18">
        <v>0</v>
      </c>
      <c r="W834" s="184"/>
    </row>
    <row r="835" spans="1:23" ht="21" x14ac:dyDescent="0.35">
      <c r="A835" s="17" t="s">
        <v>1704</v>
      </c>
      <c r="B835" s="17" t="s">
        <v>1705</v>
      </c>
      <c r="C835" s="18" t="s">
        <v>34</v>
      </c>
      <c r="D835" s="18" t="s">
        <v>61</v>
      </c>
      <c r="E835" s="19" t="s">
        <v>1706</v>
      </c>
      <c r="F835" s="18" t="s">
        <v>37</v>
      </c>
      <c r="G835" s="20">
        <v>44412</v>
      </c>
      <c r="H835" s="28" t="s">
        <v>1707</v>
      </c>
      <c r="I835" s="21">
        <f t="shared" si="26"/>
        <v>1.5</v>
      </c>
      <c r="J835" s="182">
        <f>AVERAGE(I835:I836)</f>
        <v>1.125</v>
      </c>
      <c r="K835" s="183">
        <f>_xlfn.STDEV.S(I835:I836)</f>
        <v>0.5303300858899106</v>
      </c>
      <c r="L835" s="183">
        <f>100*K835/J835</f>
        <v>47.140452079103163</v>
      </c>
      <c r="M835" s="18">
        <f t="shared" si="27"/>
        <v>3</v>
      </c>
      <c r="N835" s="18">
        <v>0</v>
      </c>
      <c r="O835" s="18">
        <v>1</v>
      </c>
      <c r="P835" s="18">
        <v>1</v>
      </c>
      <c r="Q835" s="18">
        <v>1</v>
      </c>
      <c r="R835" s="18">
        <v>0</v>
      </c>
      <c r="S835" s="18">
        <v>1</v>
      </c>
      <c r="T835" s="184">
        <f>AVERAGE(S835:S836)</f>
        <v>1</v>
      </c>
      <c r="U835" s="18" t="s">
        <v>76</v>
      </c>
      <c r="V835" s="18">
        <v>8</v>
      </c>
      <c r="W835" s="184">
        <f>AVERAGE(V835:V836)</f>
        <v>6</v>
      </c>
    </row>
    <row r="836" spans="1:23" ht="21" x14ac:dyDescent="0.35">
      <c r="A836" s="17" t="s">
        <v>1704</v>
      </c>
      <c r="B836" s="17" t="s">
        <v>1705</v>
      </c>
      <c r="C836" s="18" t="s">
        <v>34</v>
      </c>
      <c r="D836" s="18" t="s">
        <v>61</v>
      </c>
      <c r="E836" s="19" t="s">
        <v>1706</v>
      </c>
      <c r="F836" s="18" t="s">
        <v>48</v>
      </c>
      <c r="G836" s="20">
        <v>44928</v>
      </c>
      <c r="H836" s="28" t="s">
        <v>1708</v>
      </c>
      <c r="I836" s="21">
        <f t="shared" si="26"/>
        <v>0.75</v>
      </c>
      <c r="J836" s="182"/>
      <c r="K836" s="183"/>
      <c r="L836" s="183"/>
      <c r="M836" s="18">
        <f t="shared" si="27"/>
        <v>1</v>
      </c>
      <c r="N836" s="18">
        <v>0</v>
      </c>
      <c r="O836" s="18">
        <v>1</v>
      </c>
      <c r="P836" s="18">
        <v>0</v>
      </c>
      <c r="Q836" s="18">
        <v>0</v>
      </c>
      <c r="R836" s="18">
        <v>0</v>
      </c>
      <c r="S836" s="18">
        <v>1</v>
      </c>
      <c r="T836" s="184"/>
      <c r="U836" s="18" t="s">
        <v>76</v>
      </c>
      <c r="V836" s="18">
        <v>4</v>
      </c>
      <c r="W836" s="184"/>
    </row>
    <row r="837" spans="1:23" ht="21" x14ac:dyDescent="0.35">
      <c r="A837" s="17" t="s">
        <v>1709</v>
      </c>
      <c r="B837" s="17" t="s">
        <v>1710</v>
      </c>
      <c r="C837" s="18" t="s">
        <v>34</v>
      </c>
      <c r="D837" s="18" t="s">
        <v>35</v>
      </c>
      <c r="E837" s="19" t="s">
        <v>1711</v>
      </c>
      <c r="F837" s="18" t="s">
        <v>37</v>
      </c>
      <c r="G837" s="20">
        <v>44495</v>
      </c>
      <c r="H837" s="28" t="s">
        <v>1712</v>
      </c>
      <c r="I837" s="21">
        <f t="shared" si="26"/>
        <v>4.25</v>
      </c>
      <c r="J837" s="182">
        <f>AVERAGE(I837:I838)</f>
        <v>4.375</v>
      </c>
      <c r="K837" s="183">
        <f>_xlfn.STDEV.S(I837:I838)</f>
        <v>0.17677669529663689</v>
      </c>
      <c r="L837" s="183">
        <f>100*K837/J837</f>
        <v>4.0406101782088433</v>
      </c>
      <c r="M837" s="18">
        <f t="shared" si="27"/>
        <v>7</v>
      </c>
      <c r="N837" s="18">
        <v>1</v>
      </c>
      <c r="O837" s="18">
        <v>2</v>
      </c>
      <c r="P837" s="18">
        <v>3</v>
      </c>
      <c r="Q837" s="18">
        <v>1</v>
      </c>
      <c r="R837" s="18">
        <v>0</v>
      </c>
      <c r="S837" s="18">
        <v>4</v>
      </c>
      <c r="T837" s="184">
        <f>AVERAGE(S837:S838)</f>
        <v>3.5</v>
      </c>
      <c r="U837" s="18" t="s">
        <v>39</v>
      </c>
      <c r="V837" s="18">
        <v>23</v>
      </c>
      <c r="W837" s="184">
        <f>AVERAGE(V837:V838)</f>
        <v>23.5</v>
      </c>
    </row>
    <row r="838" spans="1:23" ht="21" x14ac:dyDescent="0.35">
      <c r="A838" s="17" t="s">
        <v>1709</v>
      </c>
      <c r="B838" s="17" t="s">
        <v>1710</v>
      </c>
      <c r="C838" s="18" t="s">
        <v>34</v>
      </c>
      <c r="D838" s="18" t="s">
        <v>35</v>
      </c>
      <c r="E838" s="19" t="s">
        <v>1711</v>
      </c>
      <c r="F838" s="18" t="s">
        <v>40</v>
      </c>
      <c r="G838" s="20">
        <v>44957</v>
      </c>
      <c r="H838" s="28" t="s">
        <v>1713</v>
      </c>
      <c r="I838" s="21">
        <f t="shared" si="26"/>
        <v>4.5</v>
      </c>
      <c r="J838" s="182"/>
      <c r="K838" s="183"/>
      <c r="L838" s="183"/>
      <c r="M838" s="18">
        <f t="shared" si="27"/>
        <v>6</v>
      </c>
      <c r="N838" s="18">
        <v>2</v>
      </c>
      <c r="O838" s="18">
        <v>2</v>
      </c>
      <c r="P838" s="18">
        <v>2</v>
      </c>
      <c r="Q838" s="18">
        <v>0</v>
      </c>
      <c r="R838" s="18">
        <v>0</v>
      </c>
      <c r="S838" s="18">
        <v>3</v>
      </c>
      <c r="T838" s="184"/>
      <c r="U838" s="18" t="s">
        <v>39</v>
      </c>
      <c r="V838" s="18">
        <v>24</v>
      </c>
      <c r="W838" s="184"/>
    </row>
    <row r="839" spans="1:23" ht="21" x14ac:dyDescent="0.35">
      <c r="A839" s="17" t="s">
        <v>1714</v>
      </c>
      <c r="B839" s="17" t="s">
        <v>1715</v>
      </c>
      <c r="C839" s="18" t="s">
        <v>34</v>
      </c>
      <c r="D839" s="18" t="s">
        <v>61</v>
      </c>
      <c r="E839" s="19" t="s">
        <v>1716</v>
      </c>
      <c r="F839" s="18" t="s">
        <v>37</v>
      </c>
      <c r="G839" s="20">
        <v>43888</v>
      </c>
      <c r="H839" s="28" t="s">
        <v>1717</v>
      </c>
      <c r="I839" s="21">
        <f t="shared" ref="I839:I902" si="28">N839+0.75*O839+0.5*P839+0.25*Q839</f>
        <v>0</v>
      </c>
      <c r="J839" s="182">
        <f>AVERAGE(I839:I840)</f>
        <v>1.5</v>
      </c>
      <c r="K839" s="183">
        <f>_xlfn.STDEV.S(I839:I840)</f>
        <v>2.1213203435596424</v>
      </c>
      <c r="L839" s="183">
        <f>100*K839/J839</f>
        <v>141.42135623730948</v>
      </c>
      <c r="M839" s="18">
        <f t="shared" si="27"/>
        <v>0</v>
      </c>
      <c r="N839" s="18">
        <v>0</v>
      </c>
      <c r="O839" s="18">
        <v>0</v>
      </c>
      <c r="P839" s="18">
        <v>0</v>
      </c>
      <c r="Q839" s="18">
        <v>0</v>
      </c>
      <c r="R839" s="18">
        <v>0</v>
      </c>
      <c r="S839" s="18">
        <v>0</v>
      </c>
      <c r="T839" s="184">
        <f>AVERAGE(S839:S840)</f>
        <v>0.5</v>
      </c>
      <c r="U839" s="18" t="s">
        <v>56</v>
      </c>
      <c r="V839" s="18">
        <v>0</v>
      </c>
      <c r="W839" s="184">
        <f>AVERAGE(V839:V840)</f>
        <v>7</v>
      </c>
    </row>
    <row r="840" spans="1:23" ht="21" x14ac:dyDescent="0.35">
      <c r="A840" s="17" t="s">
        <v>1714</v>
      </c>
      <c r="B840" s="17" t="s">
        <v>1715</v>
      </c>
      <c r="C840" s="18" t="s">
        <v>34</v>
      </c>
      <c r="D840" s="18" t="s">
        <v>61</v>
      </c>
      <c r="E840" s="19" t="s">
        <v>1716</v>
      </c>
      <c r="F840" s="18" t="s">
        <v>40</v>
      </c>
      <c r="G840" s="20">
        <v>43875</v>
      </c>
      <c r="H840" s="28" t="s">
        <v>1718</v>
      </c>
      <c r="I840" s="21">
        <f t="shared" si="28"/>
        <v>3</v>
      </c>
      <c r="J840" s="182"/>
      <c r="K840" s="183"/>
      <c r="L840" s="183"/>
      <c r="M840" s="18">
        <f t="shared" si="27"/>
        <v>4</v>
      </c>
      <c r="N840" s="18">
        <v>1</v>
      </c>
      <c r="O840" s="18">
        <v>2</v>
      </c>
      <c r="P840" s="18">
        <v>1</v>
      </c>
      <c r="Q840" s="18">
        <v>0</v>
      </c>
      <c r="R840" s="18">
        <v>0</v>
      </c>
      <c r="S840" s="18">
        <v>1</v>
      </c>
      <c r="T840" s="184"/>
      <c r="U840" s="18" t="s">
        <v>76</v>
      </c>
      <c r="V840" s="18">
        <v>14</v>
      </c>
      <c r="W840" s="184"/>
    </row>
    <row r="841" spans="1:23" ht="21" x14ac:dyDescent="0.35">
      <c r="A841" s="17" t="s">
        <v>1719</v>
      </c>
      <c r="B841" s="17" t="s">
        <v>1720</v>
      </c>
      <c r="C841" s="18" t="s">
        <v>34</v>
      </c>
      <c r="D841" s="18" t="s">
        <v>61</v>
      </c>
      <c r="E841" s="19" t="s">
        <v>1721</v>
      </c>
      <c r="F841" s="18" t="s">
        <v>37</v>
      </c>
      <c r="G841" s="20">
        <v>44836</v>
      </c>
      <c r="H841" s="28" t="s">
        <v>1722</v>
      </c>
      <c r="I841" s="21">
        <f t="shared" si="28"/>
        <v>1.75</v>
      </c>
      <c r="J841" s="182">
        <f>AVERAGE(I841:I842)</f>
        <v>0.875</v>
      </c>
      <c r="K841" s="183">
        <f>_xlfn.STDEV.S(I841:I842)</f>
        <v>1.2374368670764582</v>
      </c>
      <c r="L841" s="183">
        <f>100*K841/J841</f>
        <v>141.42135623730951</v>
      </c>
      <c r="M841" s="18">
        <f t="shared" si="27"/>
        <v>2</v>
      </c>
      <c r="N841" s="18">
        <v>1</v>
      </c>
      <c r="O841" s="18">
        <v>1</v>
      </c>
      <c r="P841" s="18">
        <v>0</v>
      </c>
      <c r="Q841" s="18">
        <v>0</v>
      </c>
      <c r="R841" s="18">
        <v>0</v>
      </c>
      <c r="S841" s="18">
        <v>1</v>
      </c>
      <c r="T841" s="184">
        <f>AVERAGE(S841:S842)</f>
        <v>0.5</v>
      </c>
      <c r="U841" s="18" t="s">
        <v>76</v>
      </c>
      <c r="V841" s="18">
        <v>8</v>
      </c>
      <c r="W841" s="184">
        <f>AVERAGE(V841:V842)</f>
        <v>4</v>
      </c>
    </row>
    <row r="842" spans="1:23" ht="21" x14ac:dyDescent="0.35">
      <c r="A842" s="17" t="s">
        <v>1719</v>
      </c>
      <c r="B842" s="17" t="s">
        <v>1720</v>
      </c>
      <c r="C842" s="18" t="s">
        <v>34</v>
      </c>
      <c r="D842" s="18" t="s">
        <v>61</v>
      </c>
      <c r="E842" s="19" t="s">
        <v>1721</v>
      </c>
      <c r="F842" s="18" t="s">
        <v>40</v>
      </c>
      <c r="G842" s="20">
        <v>43875</v>
      </c>
      <c r="H842" s="28" t="s">
        <v>1723</v>
      </c>
      <c r="I842" s="21">
        <f t="shared" si="28"/>
        <v>0</v>
      </c>
      <c r="J842" s="182"/>
      <c r="K842" s="183"/>
      <c r="L842" s="183"/>
      <c r="M842" s="18">
        <f t="shared" si="27"/>
        <v>0</v>
      </c>
      <c r="N842" s="18">
        <v>0</v>
      </c>
      <c r="O842" s="18">
        <v>0</v>
      </c>
      <c r="P842" s="18">
        <v>0</v>
      </c>
      <c r="Q842" s="18">
        <v>0</v>
      </c>
      <c r="R842" s="18">
        <v>0</v>
      </c>
      <c r="S842" s="18">
        <v>0</v>
      </c>
      <c r="T842" s="184"/>
      <c r="U842" s="18" t="s">
        <v>56</v>
      </c>
      <c r="V842" s="18">
        <v>0</v>
      </c>
      <c r="W842" s="184"/>
    </row>
    <row r="843" spans="1:23" ht="21" x14ac:dyDescent="0.35">
      <c r="A843" s="17" t="s">
        <v>1724</v>
      </c>
      <c r="B843" s="17" t="s">
        <v>1725</v>
      </c>
      <c r="C843" s="18" t="s">
        <v>34</v>
      </c>
      <c r="D843" s="18" t="s">
        <v>61</v>
      </c>
      <c r="E843" s="19" t="s">
        <v>1726</v>
      </c>
      <c r="F843" s="18" t="s">
        <v>40</v>
      </c>
      <c r="G843" s="20">
        <v>44656</v>
      </c>
      <c r="H843" s="28" t="s">
        <v>1727</v>
      </c>
      <c r="I843" s="21">
        <f t="shared" si="28"/>
        <v>1.75</v>
      </c>
      <c r="J843" s="182">
        <f>AVERAGE(I843:I844)</f>
        <v>0.875</v>
      </c>
      <c r="K843" s="183">
        <f>_xlfn.STDEV.S(I843:I844)</f>
        <v>1.2374368670764582</v>
      </c>
      <c r="L843" s="183">
        <f>100*K843/J843</f>
        <v>141.42135623730951</v>
      </c>
      <c r="M843" s="18">
        <f t="shared" si="27"/>
        <v>2</v>
      </c>
      <c r="N843" s="18">
        <v>1</v>
      </c>
      <c r="O843" s="18">
        <v>1</v>
      </c>
      <c r="P843" s="18">
        <v>0</v>
      </c>
      <c r="Q843" s="18">
        <v>0</v>
      </c>
      <c r="R843" s="18">
        <v>0</v>
      </c>
      <c r="S843" s="18">
        <v>1</v>
      </c>
      <c r="T843" s="184">
        <f>AVERAGE(S843:S844)</f>
        <v>0.5</v>
      </c>
      <c r="U843" s="18" t="s">
        <v>76</v>
      </c>
      <c r="V843" s="18">
        <v>12</v>
      </c>
      <c r="W843" s="184">
        <f>AVERAGE(V843:V844)</f>
        <v>6</v>
      </c>
    </row>
    <row r="844" spans="1:23" ht="21" x14ac:dyDescent="0.35">
      <c r="A844" s="17" t="s">
        <v>1724</v>
      </c>
      <c r="B844" s="17" t="s">
        <v>1725</v>
      </c>
      <c r="C844" s="18" t="s">
        <v>34</v>
      </c>
      <c r="D844" s="18" t="s">
        <v>61</v>
      </c>
      <c r="E844" s="19" t="s">
        <v>1726</v>
      </c>
      <c r="F844" s="18" t="s">
        <v>37</v>
      </c>
      <c r="G844" s="20">
        <v>44679</v>
      </c>
      <c r="H844" s="28" t="s">
        <v>1728</v>
      </c>
      <c r="I844" s="21">
        <f t="shared" si="28"/>
        <v>0</v>
      </c>
      <c r="J844" s="182"/>
      <c r="K844" s="183"/>
      <c r="L844" s="183"/>
      <c r="M844" s="18">
        <f t="shared" si="27"/>
        <v>0</v>
      </c>
      <c r="N844" s="18">
        <v>0</v>
      </c>
      <c r="O844" s="18">
        <v>0</v>
      </c>
      <c r="P844" s="18">
        <v>0</v>
      </c>
      <c r="Q844" s="18">
        <v>0</v>
      </c>
      <c r="R844" s="18">
        <v>0</v>
      </c>
      <c r="S844" s="18">
        <v>0</v>
      </c>
      <c r="T844" s="184"/>
      <c r="U844" s="18" t="s">
        <v>56</v>
      </c>
      <c r="V844" s="18">
        <v>0</v>
      </c>
      <c r="W844" s="184"/>
    </row>
    <row r="845" spans="1:23" ht="21" x14ac:dyDescent="0.35">
      <c r="A845" s="17" t="s">
        <v>1729</v>
      </c>
      <c r="B845" s="17" t="s">
        <v>1730</v>
      </c>
      <c r="C845" s="18" t="s">
        <v>34</v>
      </c>
      <c r="D845" s="18" t="s">
        <v>35</v>
      </c>
      <c r="E845" s="19" t="s">
        <v>1113</v>
      </c>
      <c r="F845" s="18" t="s">
        <v>37</v>
      </c>
      <c r="G845" s="20">
        <v>44371</v>
      </c>
      <c r="H845" s="28" t="s">
        <v>1731</v>
      </c>
      <c r="I845" s="21">
        <f t="shared" si="28"/>
        <v>4.25</v>
      </c>
      <c r="J845" s="182">
        <f>AVERAGE(I845:I846)</f>
        <v>4.5</v>
      </c>
      <c r="K845" s="183">
        <f>_xlfn.STDEV.S(I845:I846)</f>
        <v>0.35355339059327379</v>
      </c>
      <c r="L845" s="183">
        <f>100*K845/J845</f>
        <v>7.8567420131838617</v>
      </c>
      <c r="M845" s="18">
        <f t="shared" si="27"/>
        <v>6</v>
      </c>
      <c r="N845" s="18">
        <v>2</v>
      </c>
      <c r="O845" s="18">
        <v>1</v>
      </c>
      <c r="P845" s="18">
        <v>3</v>
      </c>
      <c r="Q845" s="18">
        <v>0</v>
      </c>
      <c r="R845" s="18">
        <v>0</v>
      </c>
      <c r="S845" s="18">
        <v>3</v>
      </c>
      <c r="T845" s="184">
        <f>AVERAGE(S845:S846)</f>
        <v>3</v>
      </c>
      <c r="U845" s="18" t="s">
        <v>39</v>
      </c>
      <c r="V845" s="18">
        <v>23</v>
      </c>
      <c r="W845" s="184">
        <f>AVERAGE(V845:V846)</f>
        <v>23</v>
      </c>
    </row>
    <row r="846" spans="1:23" ht="21" x14ac:dyDescent="0.35">
      <c r="A846" s="17" t="s">
        <v>1729</v>
      </c>
      <c r="B846" s="17" t="s">
        <v>1730</v>
      </c>
      <c r="C846" s="18" t="s">
        <v>34</v>
      </c>
      <c r="D846" s="18" t="s">
        <v>35</v>
      </c>
      <c r="E846" s="19" t="s">
        <v>1113</v>
      </c>
      <c r="F846" s="18" t="s">
        <v>40</v>
      </c>
      <c r="G846" s="20">
        <v>43875</v>
      </c>
      <c r="H846" s="28" t="s">
        <v>1732</v>
      </c>
      <c r="I846" s="21">
        <f t="shared" si="28"/>
        <v>4.75</v>
      </c>
      <c r="J846" s="182"/>
      <c r="K846" s="183"/>
      <c r="L846" s="183"/>
      <c r="M846" s="18">
        <f t="shared" si="27"/>
        <v>7</v>
      </c>
      <c r="N846" s="18">
        <v>3</v>
      </c>
      <c r="O846" s="18">
        <v>1</v>
      </c>
      <c r="P846" s="18">
        <v>1</v>
      </c>
      <c r="Q846" s="18">
        <v>2</v>
      </c>
      <c r="R846" s="18">
        <v>0</v>
      </c>
      <c r="S846" s="18">
        <v>3</v>
      </c>
      <c r="T846" s="184"/>
      <c r="U846" s="18" t="s">
        <v>39</v>
      </c>
      <c r="V846" s="18">
        <v>23</v>
      </c>
      <c r="W846" s="184"/>
    </row>
    <row r="847" spans="1:23" ht="21" x14ac:dyDescent="0.35">
      <c r="A847" s="17" t="s">
        <v>1733</v>
      </c>
      <c r="B847" s="17" t="s">
        <v>1734</v>
      </c>
      <c r="C847" s="18" t="s">
        <v>34</v>
      </c>
      <c r="D847" s="18" t="s">
        <v>61</v>
      </c>
      <c r="E847" s="19" t="s">
        <v>1735</v>
      </c>
      <c r="F847" s="18" t="s">
        <v>37</v>
      </c>
      <c r="G847" s="20">
        <v>44450</v>
      </c>
      <c r="H847" s="28" t="s">
        <v>1736</v>
      </c>
      <c r="I847" s="21">
        <f t="shared" si="28"/>
        <v>1.75</v>
      </c>
      <c r="J847" s="182">
        <f>AVERAGE(I847:I848)</f>
        <v>2.5</v>
      </c>
      <c r="K847" s="183">
        <f>_xlfn.STDEV.S(I847:I848)</f>
        <v>1.0606601717798212</v>
      </c>
      <c r="L847" s="183">
        <f>100*K847/J847</f>
        <v>42.426406871192846</v>
      </c>
      <c r="M847" s="18">
        <f t="shared" si="27"/>
        <v>3</v>
      </c>
      <c r="N847" s="18">
        <v>0</v>
      </c>
      <c r="O847" s="18">
        <v>2</v>
      </c>
      <c r="P847" s="18">
        <v>0</v>
      </c>
      <c r="Q847" s="18">
        <v>1</v>
      </c>
      <c r="R847" s="18">
        <v>0</v>
      </c>
      <c r="S847" s="18">
        <v>1</v>
      </c>
      <c r="T847" s="184">
        <f>AVERAGE(S847:S848)</f>
        <v>1</v>
      </c>
      <c r="U847" s="18" t="s">
        <v>76</v>
      </c>
      <c r="V847" s="18">
        <v>10</v>
      </c>
      <c r="W847" s="184">
        <f>AVERAGE(V847:V848)</f>
        <v>13.5</v>
      </c>
    </row>
    <row r="848" spans="1:23" ht="21" x14ac:dyDescent="0.35">
      <c r="A848" s="17" t="s">
        <v>1733</v>
      </c>
      <c r="B848" s="17" t="s">
        <v>1734</v>
      </c>
      <c r="C848" s="18" t="s">
        <v>34</v>
      </c>
      <c r="D848" s="18" t="s">
        <v>61</v>
      </c>
      <c r="E848" s="19" t="s">
        <v>1735</v>
      </c>
      <c r="F848" s="18" t="s">
        <v>40</v>
      </c>
      <c r="G848" s="20">
        <v>43875</v>
      </c>
      <c r="H848" s="28" t="s">
        <v>1737</v>
      </c>
      <c r="I848" s="21">
        <f t="shared" si="28"/>
        <v>3.25</v>
      </c>
      <c r="J848" s="182"/>
      <c r="K848" s="183"/>
      <c r="L848" s="183"/>
      <c r="M848" s="18">
        <f t="shared" si="27"/>
        <v>5</v>
      </c>
      <c r="N848" s="18">
        <v>1</v>
      </c>
      <c r="O848" s="18">
        <v>2</v>
      </c>
      <c r="P848" s="18">
        <v>1</v>
      </c>
      <c r="Q848" s="18">
        <v>1</v>
      </c>
      <c r="R848" s="18">
        <v>0</v>
      </c>
      <c r="S848" s="18">
        <v>1</v>
      </c>
      <c r="T848" s="184"/>
      <c r="U848" s="18" t="s">
        <v>76</v>
      </c>
      <c r="V848" s="18">
        <v>17</v>
      </c>
      <c r="W848" s="184"/>
    </row>
    <row r="849" spans="1:23" ht="21" x14ac:dyDescent="0.35">
      <c r="A849" s="17" t="s">
        <v>1738</v>
      </c>
      <c r="B849" s="17" t="s">
        <v>1739</v>
      </c>
      <c r="C849" s="18" t="s">
        <v>34</v>
      </c>
      <c r="D849" s="18" t="s">
        <v>61</v>
      </c>
      <c r="E849" s="19" t="s">
        <v>1740</v>
      </c>
      <c r="F849" s="18" t="s">
        <v>48</v>
      </c>
      <c r="G849" s="20">
        <v>44315</v>
      </c>
      <c r="H849" s="28" t="s">
        <v>1741</v>
      </c>
      <c r="I849" s="21">
        <f t="shared" si="28"/>
        <v>0.25</v>
      </c>
      <c r="J849" s="182">
        <f>AVERAGE(I849:I850)</f>
        <v>0.25</v>
      </c>
      <c r="K849" s="183">
        <f>_xlfn.STDEV.S(I849:I850)</f>
        <v>0</v>
      </c>
      <c r="L849" s="183">
        <f>100*K849/J849</f>
        <v>0</v>
      </c>
      <c r="M849" s="18">
        <f t="shared" si="27"/>
        <v>1</v>
      </c>
      <c r="N849" s="18">
        <v>0</v>
      </c>
      <c r="O849" s="18">
        <v>0</v>
      </c>
      <c r="P849" s="18">
        <v>0</v>
      </c>
      <c r="Q849" s="18">
        <v>1</v>
      </c>
      <c r="R849" s="18">
        <v>0</v>
      </c>
      <c r="S849" s="18">
        <v>1</v>
      </c>
      <c r="T849" s="184">
        <f>AVERAGE(S849:S850)</f>
        <v>1</v>
      </c>
      <c r="U849" s="18" t="s">
        <v>76</v>
      </c>
      <c r="V849" s="18">
        <v>4</v>
      </c>
      <c r="W849" s="184">
        <f>AVERAGE(V849:V850)</f>
        <v>4.5</v>
      </c>
    </row>
    <row r="850" spans="1:23" ht="21" x14ac:dyDescent="0.35">
      <c r="A850" s="17" t="s">
        <v>1738</v>
      </c>
      <c r="B850" s="17" t="s">
        <v>1739</v>
      </c>
      <c r="C850" s="18" t="s">
        <v>34</v>
      </c>
      <c r="D850" s="18" t="s">
        <v>61</v>
      </c>
      <c r="E850" s="19" t="s">
        <v>1740</v>
      </c>
      <c r="F850" s="18" t="s">
        <v>37</v>
      </c>
      <c r="G850" s="20">
        <v>44863</v>
      </c>
      <c r="H850" s="28" t="s">
        <v>1742</v>
      </c>
      <c r="I850" s="21">
        <f t="shared" si="28"/>
        <v>0.25</v>
      </c>
      <c r="J850" s="182"/>
      <c r="K850" s="183"/>
      <c r="L850" s="183"/>
      <c r="M850" s="18">
        <f t="shared" si="27"/>
        <v>1</v>
      </c>
      <c r="N850" s="18">
        <v>0</v>
      </c>
      <c r="O850" s="18">
        <v>0</v>
      </c>
      <c r="P850" s="18">
        <v>0</v>
      </c>
      <c r="Q850" s="18">
        <v>1</v>
      </c>
      <c r="R850" s="18">
        <v>0</v>
      </c>
      <c r="S850" s="18">
        <v>1</v>
      </c>
      <c r="T850" s="184"/>
      <c r="U850" s="18" t="s">
        <v>76</v>
      </c>
      <c r="V850" s="18">
        <v>5</v>
      </c>
      <c r="W850" s="184"/>
    </row>
    <row r="851" spans="1:23" ht="21" x14ac:dyDescent="0.35">
      <c r="A851" s="17" t="s">
        <v>1743</v>
      </c>
      <c r="B851" s="17" t="s">
        <v>1744</v>
      </c>
      <c r="C851" s="18" t="s">
        <v>34</v>
      </c>
      <c r="D851" s="18" t="s">
        <v>35</v>
      </c>
      <c r="E851" s="19" t="s">
        <v>1455</v>
      </c>
      <c r="F851" s="18" t="s">
        <v>1745</v>
      </c>
      <c r="G851" s="20">
        <v>44441</v>
      </c>
      <c r="H851" s="28" t="s">
        <v>1746</v>
      </c>
      <c r="I851" s="21">
        <f t="shared" si="28"/>
        <v>1</v>
      </c>
      <c r="J851" s="182">
        <f>AVERAGE(I851:I852)</f>
        <v>1.375</v>
      </c>
      <c r="K851" s="183">
        <f>_xlfn.STDEV.S(I851:I852)</f>
        <v>0.5303300858899106</v>
      </c>
      <c r="L851" s="183">
        <f>100*K851/J851</f>
        <v>38.5694607919935</v>
      </c>
      <c r="M851" s="18">
        <f t="shared" si="27"/>
        <v>2</v>
      </c>
      <c r="N851" s="18">
        <v>0</v>
      </c>
      <c r="O851" s="18">
        <v>0</v>
      </c>
      <c r="P851" s="18">
        <v>2</v>
      </c>
      <c r="Q851" s="18">
        <v>0</v>
      </c>
      <c r="R851" s="18">
        <v>0</v>
      </c>
      <c r="S851" s="18">
        <v>0</v>
      </c>
      <c r="T851" s="184">
        <f>AVERAGE(S851:S852)</f>
        <v>0.5</v>
      </c>
      <c r="U851" s="18" t="s">
        <v>56</v>
      </c>
      <c r="V851" s="18">
        <v>2</v>
      </c>
      <c r="W851" s="184">
        <f>AVERAGE(V851:V852)</f>
        <v>2</v>
      </c>
    </row>
    <row r="852" spans="1:23" ht="21" x14ac:dyDescent="0.35">
      <c r="A852" s="17" t="s">
        <v>1743</v>
      </c>
      <c r="B852" s="17" t="s">
        <v>1744</v>
      </c>
      <c r="C852" s="18" t="s">
        <v>34</v>
      </c>
      <c r="D852" s="18" t="s">
        <v>35</v>
      </c>
      <c r="E852" s="19" t="s">
        <v>1455</v>
      </c>
      <c r="F852" s="18" t="s">
        <v>57</v>
      </c>
      <c r="G852" s="20">
        <v>43970</v>
      </c>
      <c r="H852" s="28" t="s">
        <v>1747</v>
      </c>
      <c r="I852" s="21">
        <f t="shared" si="28"/>
        <v>1.75</v>
      </c>
      <c r="J852" s="182"/>
      <c r="K852" s="183"/>
      <c r="L852" s="183"/>
      <c r="M852" s="18">
        <f t="shared" si="27"/>
        <v>3</v>
      </c>
      <c r="N852" s="18">
        <v>0</v>
      </c>
      <c r="O852" s="18">
        <v>2</v>
      </c>
      <c r="P852" s="18">
        <v>0</v>
      </c>
      <c r="Q852" s="18">
        <v>1</v>
      </c>
      <c r="R852" s="18">
        <v>0</v>
      </c>
      <c r="S852" s="18">
        <v>1</v>
      </c>
      <c r="T852" s="184"/>
      <c r="U852" s="18" t="s">
        <v>76</v>
      </c>
      <c r="W852" s="184"/>
    </row>
    <row r="853" spans="1:23" ht="21" x14ac:dyDescent="0.35">
      <c r="A853" s="17" t="s">
        <v>1748</v>
      </c>
      <c r="B853" s="17" t="s">
        <v>1749</v>
      </c>
      <c r="C853" s="18" t="s">
        <v>34</v>
      </c>
      <c r="D853" s="18" t="s">
        <v>61</v>
      </c>
      <c r="E853" s="19" t="s">
        <v>1750</v>
      </c>
      <c r="F853" s="18" t="s">
        <v>37</v>
      </c>
      <c r="G853" s="20">
        <v>44476</v>
      </c>
      <c r="H853" s="28" t="s">
        <v>1751</v>
      </c>
      <c r="I853" s="21">
        <f t="shared" si="28"/>
        <v>3.75</v>
      </c>
      <c r="J853" s="182">
        <f>AVERAGE(I853:I854)</f>
        <v>4.125</v>
      </c>
      <c r="K853" s="183">
        <f>_xlfn.STDEV.S(I853:I854)</f>
        <v>0.5303300858899106</v>
      </c>
      <c r="L853" s="183">
        <f>100*K853/J853</f>
        <v>12.856486930664499</v>
      </c>
      <c r="M853" s="18">
        <f t="shared" si="27"/>
        <v>5</v>
      </c>
      <c r="N853" s="18">
        <v>2</v>
      </c>
      <c r="O853" s="18">
        <v>1</v>
      </c>
      <c r="P853" s="18">
        <v>2</v>
      </c>
      <c r="Q853" s="18">
        <v>0</v>
      </c>
      <c r="R853" s="18">
        <v>0</v>
      </c>
      <c r="S853" s="18">
        <v>2</v>
      </c>
      <c r="T853" s="184">
        <f>AVERAGE(S853:S854)</f>
        <v>2</v>
      </c>
      <c r="U853" s="18" t="s">
        <v>39</v>
      </c>
      <c r="V853" s="18">
        <v>13</v>
      </c>
      <c r="W853" s="184">
        <f>AVERAGE(V853:V854)</f>
        <v>14</v>
      </c>
    </row>
    <row r="854" spans="1:23" ht="21" x14ac:dyDescent="0.35">
      <c r="A854" s="17" t="s">
        <v>1748</v>
      </c>
      <c r="B854" s="17" t="s">
        <v>1749</v>
      </c>
      <c r="C854" s="18" t="s">
        <v>34</v>
      </c>
      <c r="D854" s="18" t="s">
        <v>61</v>
      </c>
      <c r="E854" s="19" t="s">
        <v>1750</v>
      </c>
      <c r="F854" s="18" t="s">
        <v>40</v>
      </c>
      <c r="G854" s="20">
        <v>44742</v>
      </c>
      <c r="H854" s="28" t="s">
        <v>1752</v>
      </c>
      <c r="I854" s="21">
        <f t="shared" si="28"/>
        <v>4.5</v>
      </c>
      <c r="J854" s="182"/>
      <c r="K854" s="183"/>
      <c r="L854" s="183"/>
      <c r="M854" s="18">
        <f t="shared" si="27"/>
        <v>6</v>
      </c>
      <c r="N854" s="18">
        <v>3</v>
      </c>
      <c r="O854" s="18">
        <v>0</v>
      </c>
      <c r="P854" s="18">
        <v>3</v>
      </c>
      <c r="Q854" s="18">
        <v>0</v>
      </c>
      <c r="R854" s="18">
        <v>0</v>
      </c>
      <c r="S854" s="18">
        <v>2</v>
      </c>
      <c r="T854" s="184"/>
      <c r="U854" s="18" t="s">
        <v>39</v>
      </c>
      <c r="V854" s="18">
        <v>15</v>
      </c>
      <c r="W854" s="184"/>
    </row>
    <row r="855" spans="1:23" ht="21" x14ac:dyDescent="0.35">
      <c r="A855" s="17" t="s">
        <v>1753</v>
      </c>
      <c r="B855" s="17" t="s">
        <v>1754</v>
      </c>
      <c r="C855" s="18" t="s">
        <v>34</v>
      </c>
      <c r="D855" s="18" t="s">
        <v>61</v>
      </c>
      <c r="E855" s="19" t="s">
        <v>1755</v>
      </c>
      <c r="F855" s="18" t="s">
        <v>37</v>
      </c>
      <c r="G855" s="20">
        <v>44499</v>
      </c>
      <c r="H855" s="28" t="s">
        <v>1756</v>
      </c>
      <c r="I855" s="21">
        <f t="shared" si="28"/>
        <v>2.25</v>
      </c>
      <c r="J855" s="182">
        <f>AVERAGE(I855:I856)</f>
        <v>1.25</v>
      </c>
      <c r="K855" s="183">
        <f>_xlfn.STDEV.S(I855:I856)</f>
        <v>1.4142135623730951</v>
      </c>
      <c r="L855" s="183">
        <f>100*K855/J855</f>
        <v>113.13708498984761</v>
      </c>
      <c r="M855" s="18">
        <f t="shared" si="27"/>
        <v>3</v>
      </c>
      <c r="N855" s="18">
        <v>2</v>
      </c>
      <c r="O855" s="18">
        <v>0</v>
      </c>
      <c r="P855" s="18">
        <v>0</v>
      </c>
      <c r="Q855" s="18">
        <v>1</v>
      </c>
      <c r="R855" s="18">
        <v>0</v>
      </c>
      <c r="S855" s="18">
        <v>2</v>
      </c>
      <c r="T855" s="184">
        <f>AVERAGE(S855:S856)</f>
        <v>1.5</v>
      </c>
      <c r="U855" s="18" t="s">
        <v>76</v>
      </c>
      <c r="V855" s="18">
        <v>6</v>
      </c>
      <c r="W855" s="184">
        <f>AVERAGE(V855:V856)</f>
        <v>5.5</v>
      </c>
    </row>
    <row r="856" spans="1:23" ht="21" x14ac:dyDescent="0.35">
      <c r="A856" s="17" t="s">
        <v>1753</v>
      </c>
      <c r="B856" s="17" t="s">
        <v>1754</v>
      </c>
      <c r="C856" s="18" t="s">
        <v>34</v>
      </c>
      <c r="D856" s="18" t="s">
        <v>61</v>
      </c>
      <c r="E856" s="19" t="s">
        <v>1755</v>
      </c>
      <c r="F856" s="18" t="s">
        <v>40</v>
      </c>
      <c r="G856" s="20">
        <v>43875</v>
      </c>
      <c r="H856" s="28" t="s">
        <v>1757</v>
      </c>
      <c r="I856" s="21">
        <f t="shared" si="28"/>
        <v>0.25</v>
      </c>
      <c r="J856" s="182"/>
      <c r="K856" s="183"/>
      <c r="L856" s="183"/>
      <c r="M856" s="18">
        <f t="shared" si="27"/>
        <v>1</v>
      </c>
      <c r="N856" s="18">
        <v>0</v>
      </c>
      <c r="O856" s="18">
        <v>0</v>
      </c>
      <c r="P856" s="18">
        <v>0</v>
      </c>
      <c r="Q856" s="18">
        <v>1</v>
      </c>
      <c r="R856" s="18">
        <v>0</v>
      </c>
      <c r="S856" s="18">
        <v>1</v>
      </c>
      <c r="T856" s="184"/>
      <c r="U856" s="18" t="s">
        <v>76</v>
      </c>
      <c r="V856" s="18">
        <v>5</v>
      </c>
      <c r="W856" s="184"/>
    </row>
    <row r="857" spans="1:23" ht="21" x14ac:dyDescent="0.35">
      <c r="A857" s="17" t="s">
        <v>1758</v>
      </c>
      <c r="B857" s="17" t="s">
        <v>1759</v>
      </c>
      <c r="C857" s="18" t="s">
        <v>34</v>
      </c>
      <c r="D857" s="18" t="s">
        <v>61</v>
      </c>
      <c r="E857" s="19" t="s">
        <v>1760</v>
      </c>
      <c r="F857" s="18" t="s">
        <v>40</v>
      </c>
      <c r="G857" s="20">
        <v>43875</v>
      </c>
      <c r="H857" s="28" t="s">
        <v>1761</v>
      </c>
      <c r="I857" s="21">
        <f t="shared" si="28"/>
        <v>1.75</v>
      </c>
      <c r="J857" s="182">
        <f>AVERAGE(I857:I858)</f>
        <v>1.375</v>
      </c>
      <c r="K857" s="183">
        <f>_xlfn.STDEV.S(I857:I858)</f>
        <v>0.5303300858899106</v>
      </c>
      <c r="L857" s="183">
        <f>100*K857/J857</f>
        <v>38.5694607919935</v>
      </c>
      <c r="M857" s="18">
        <f t="shared" si="27"/>
        <v>3</v>
      </c>
      <c r="N857" s="18">
        <v>0</v>
      </c>
      <c r="O857" s="18">
        <v>2</v>
      </c>
      <c r="P857" s="18">
        <v>0</v>
      </c>
      <c r="Q857" s="18">
        <v>1</v>
      </c>
      <c r="R857" s="18">
        <v>0</v>
      </c>
      <c r="S857" s="18">
        <v>1</v>
      </c>
      <c r="T857" s="184">
        <f>AVERAGE(S857:S858)</f>
        <v>1</v>
      </c>
      <c r="U857" s="18" t="s">
        <v>76</v>
      </c>
      <c r="V857" s="18">
        <v>11</v>
      </c>
      <c r="W857" s="184">
        <f>AVERAGE(V857:V858)</f>
        <v>9.5</v>
      </c>
    </row>
    <row r="858" spans="1:23" ht="21" x14ac:dyDescent="0.35">
      <c r="A858" s="17" t="s">
        <v>1758</v>
      </c>
      <c r="B858" s="17" t="s">
        <v>1759</v>
      </c>
      <c r="C858" s="18" t="s">
        <v>34</v>
      </c>
      <c r="D858" s="18" t="s">
        <v>61</v>
      </c>
      <c r="E858" s="19" t="s">
        <v>1760</v>
      </c>
      <c r="F858" s="18" t="s">
        <v>37</v>
      </c>
      <c r="G858" s="20">
        <v>44127</v>
      </c>
      <c r="H858" s="28" t="s">
        <v>1762</v>
      </c>
      <c r="I858" s="21">
        <f t="shared" si="28"/>
        <v>1</v>
      </c>
      <c r="J858" s="182"/>
      <c r="K858" s="183"/>
      <c r="L858" s="183"/>
      <c r="M858" s="18">
        <f t="shared" si="27"/>
        <v>2</v>
      </c>
      <c r="N858" s="18">
        <v>0</v>
      </c>
      <c r="O858" s="18">
        <v>1</v>
      </c>
      <c r="P858" s="18">
        <v>0</v>
      </c>
      <c r="Q858" s="18">
        <v>1</v>
      </c>
      <c r="R858" s="18">
        <v>0</v>
      </c>
      <c r="S858" s="18">
        <v>1</v>
      </c>
      <c r="T858" s="184"/>
      <c r="U858" s="18" t="s">
        <v>76</v>
      </c>
      <c r="V858" s="18">
        <v>8</v>
      </c>
      <c r="W858" s="184"/>
    </row>
    <row r="859" spans="1:23" ht="21" x14ac:dyDescent="0.35">
      <c r="A859" s="17" t="s">
        <v>1763</v>
      </c>
      <c r="B859" s="17" t="s">
        <v>1764</v>
      </c>
      <c r="C859" s="18" t="s">
        <v>84</v>
      </c>
      <c r="D859" s="18" t="s">
        <v>35</v>
      </c>
      <c r="E859" s="19" t="s">
        <v>1765</v>
      </c>
      <c r="F859" s="18" t="s">
        <v>37</v>
      </c>
      <c r="G859" s="20">
        <v>44840</v>
      </c>
      <c r="H859" s="28" t="s">
        <v>1766</v>
      </c>
      <c r="I859" s="21">
        <f t="shared" si="28"/>
        <v>3.25</v>
      </c>
      <c r="J859" s="182">
        <f>AVERAGE(I859:I860)</f>
        <v>3.25</v>
      </c>
      <c r="K859" s="183">
        <f>_xlfn.STDEV.S(I859:I860)</f>
        <v>0</v>
      </c>
      <c r="L859" s="183">
        <f>100*K859/J859</f>
        <v>0</v>
      </c>
      <c r="M859" s="18">
        <f t="shared" si="27"/>
        <v>4</v>
      </c>
      <c r="N859" s="18">
        <v>3</v>
      </c>
      <c r="O859" s="18">
        <v>0</v>
      </c>
      <c r="P859" s="18">
        <v>0</v>
      </c>
      <c r="Q859" s="18">
        <v>1</v>
      </c>
      <c r="R859" s="18">
        <v>0</v>
      </c>
      <c r="S859" s="18">
        <v>2</v>
      </c>
      <c r="T859" s="184">
        <f>AVERAGE(S859:S860)</f>
        <v>2</v>
      </c>
      <c r="U859" s="18" t="s">
        <v>39</v>
      </c>
      <c r="V859" s="18">
        <v>14</v>
      </c>
      <c r="W859" s="184">
        <f>AVERAGE(V859:V860)</f>
        <v>14</v>
      </c>
    </row>
    <row r="860" spans="1:23" ht="21" x14ac:dyDescent="0.35">
      <c r="A860" s="17" t="s">
        <v>1763</v>
      </c>
      <c r="B860" s="17" t="s">
        <v>1764</v>
      </c>
      <c r="C860" s="18" t="s">
        <v>84</v>
      </c>
      <c r="D860" s="18" t="s">
        <v>35</v>
      </c>
      <c r="E860" s="19" t="s">
        <v>1765</v>
      </c>
      <c r="F860" s="18" t="s">
        <v>57</v>
      </c>
      <c r="G860" s="20">
        <v>43994</v>
      </c>
      <c r="H860" s="28" t="s">
        <v>1767</v>
      </c>
      <c r="I860" s="21">
        <f t="shared" si="28"/>
        <v>3.25</v>
      </c>
      <c r="J860" s="182"/>
      <c r="K860" s="183"/>
      <c r="L860" s="183"/>
      <c r="M860" s="18">
        <f t="shared" si="27"/>
        <v>4</v>
      </c>
      <c r="N860" s="18">
        <v>3</v>
      </c>
      <c r="O860" s="18">
        <v>0</v>
      </c>
      <c r="P860" s="18">
        <v>0</v>
      </c>
      <c r="Q860" s="18">
        <v>1</v>
      </c>
      <c r="R860" s="18">
        <v>0</v>
      </c>
      <c r="S860" s="18">
        <v>2</v>
      </c>
      <c r="T860" s="184"/>
      <c r="U860" s="18" t="s">
        <v>39</v>
      </c>
      <c r="W860" s="184"/>
    </row>
    <row r="861" spans="1:23" ht="21" x14ac:dyDescent="0.35">
      <c r="A861" s="17" t="s">
        <v>1768</v>
      </c>
      <c r="B861" s="17" t="s">
        <v>1769</v>
      </c>
      <c r="C861" s="18" t="s">
        <v>34</v>
      </c>
      <c r="D861" s="18" t="s">
        <v>61</v>
      </c>
      <c r="E861" s="19" t="s">
        <v>1770</v>
      </c>
      <c r="F861" s="18" t="s">
        <v>37</v>
      </c>
      <c r="G861" s="20">
        <v>44452</v>
      </c>
      <c r="H861" s="28" t="s">
        <v>1771</v>
      </c>
      <c r="I861" s="21">
        <f t="shared" si="28"/>
        <v>0.5</v>
      </c>
      <c r="J861" s="182">
        <f>AVERAGE(I861:I862)</f>
        <v>1</v>
      </c>
      <c r="K861" s="183">
        <f>_xlfn.STDEV.S(I861:I862)</f>
        <v>0.70710678118654757</v>
      </c>
      <c r="L861" s="183">
        <f>100*K861/J861</f>
        <v>70.710678118654755</v>
      </c>
      <c r="M861" s="18">
        <f t="shared" si="27"/>
        <v>1</v>
      </c>
      <c r="N861" s="18">
        <v>0</v>
      </c>
      <c r="O861" s="18">
        <v>0</v>
      </c>
      <c r="P861" s="18">
        <v>1</v>
      </c>
      <c r="Q861" s="18">
        <v>0</v>
      </c>
      <c r="R861" s="18">
        <v>0</v>
      </c>
      <c r="S861" s="18">
        <v>1</v>
      </c>
      <c r="T861" s="184">
        <f>AVERAGE(S861:S862)</f>
        <v>1</v>
      </c>
      <c r="U861" s="18" t="s">
        <v>39</v>
      </c>
      <c r="V861" s="18">
        <v>5</v>
      </c>
      <c r="W861" s="184">
        <f>AVERAGE(V861:V862)</f>
        <v>8</v>
      </c>
    </row>
    <row r="862" spans="1:23" ht="21" x14ac:dyDescent="0.35">
      <c r="A862" s="17" t="s">
        <v>1768</v>
      </c>
      <c r="B862" s="17" t="s">
        <v>1769</v>
      </c>
      <c r="C862" s="18" t="s">
        <v>34</v>
      </c>
      <c r="D862" s="18" t="s">
        <v>61</v>
      </c>
      <c r="E862" s="19" t="s">
        <v>1770</v>
      </c>
      <c r="F862" s="18" t="s">
        <v>48</v>
      </c>
      <c r="G862" s="20">
        <v>44575</v>
      </c>
      <c r="H862" s="28" t="s">
        <v>1772</v>
      </c>
      <c r="I862" s="21">
        <f t="shared" si="28"/>
        <v>1.5</v>
      </c>
      <c r="J862" s="182"/>
      <c r="K862" s="183"/>
      <c r="L862" s="183"/>
      <c r="M862" s="18">
        <f t="shared" si="27"/>
        <v>2</v>
      </c>
      <c r="N862" s="18">
        <v>1</v>
      </c>
      <c r="O862" s="18">
        <v>0</v>
      </c>
      <c r="P862" s="18">
        <v>1</v>
      </c>
      <c r="Q862" s="18">
        <v>0</v>
      </c>
      <c r="R862" s="18">
        <v>0</v>
      </c>
      <c r="S862" s="18">
        <v>1</v>
      </c>
      <c r="T862" s="184"/>
      <c r="U862" s="18" t="s">
        <v>39</v>
      </c>
      <c r="V862" s="18">
        <v>11</v>
      </c>
      <c r="W862" s="184"/>
    </row>
    <row r="863" spans="1:23" ht="21" x14ac:dyDescent="0.35">
      <c r="A863" s="17" t="s">
        <v>1773</v>
      </c>
      <c r="B863" s="17" t="s">
        <v>1774</v>
      </c>
      <c r="C863" s="18" t="s">
        <v>34</v>
      </c>
      <c r="D863" s="18" t="s">
        <v>61</v>
      </c>
      <c r="E863" s="19" t="s">
        <v>1775</v>
      </c>
      <c r="F863" s="18" t="s">
        <v>37</v>
      </c>
      <c r="G863" s="20">
        <v>44863</v>
      </c>
      <c r="H863" s="28" t="s">
        <v>1776</v>
      </c>
      <c r="I863" s="21">
        <f t="shared" si="28"/>
        <v>1.25</v>
      </c>
      <c r="J863" s="182">
        <f>AVERAGE(I863:I864)</f>
        <v>0.625</v>
      </c>
      <c r="K863" s="183">
        <f>_xlfn.STDEV.S(I863:I864)</f>
        <v>0.88388347648318444</v>
      </c>
      <c r="L863" s="183">
        <f>100*K863/J863</f>
        <v>141.42135623730951</v>
      </c>
      <c r="M863" s="18">
        <f t="shared" si="27"/>
        <v>2</v>
      </c>
      <c r="N863" s="18">
        <v>1</v>
      </c>
      <c r="O863" s="18">
        <v>0</v>
      </c>
      <c r="P863" s="18">
        <v>0</v>
      </c>
      <c r="Q863" s="18">
        <v>1</v>
      </c>
      <c r="R863" s="18">
        <v>0</v>
      </c>
      <c r="S863" s="18">
        <v>1</v>
      </c>
      <c r="T863" s="184">
        <f>AVERAGE(S863:S864)</f>
        <v>0.5</v>
      </c>
      <c r="U863" s="18" t="s">
        <v>76</v>
      </c>
      <c r="V863" s="18">
        <v>10</v>
      </c>
      <c r="W863" s="184">
        <f>AVERAGE(V863:V864)</f>
        <v>5</v>
      </c>
    </row>
    <row r="864" spans="1:23" ht="21" x14ac:dyDescent="0.35">
      <c r="A864" s="17" t="s">
        <v>1773</v>
      </c>
      <c r="B864" s="17" t="s">
        <v>1774</v>
      </c>
      <c r="C864" s="18" t="s">
        <v>34</v>
      </c>
      <c r="D864" s="18" t="s">
        <v>61</v>
      </c>
      <c r="E864" s="19" t="s">
        <v>1775</v>
      </c>
      <c r="F864" s="18" t="s">
        <v>48</v>
      </c>
      <c r="G864" s="20">
        <v>44566</v>
      </c>
      <c r="H864" s="18" t="s">
        <v>1777</v>
      </c>
      <c r="I864" s="21">
        <f t="shared" si="28"/>
        <v>0</v>
      </c>
      <c r="J864" s="182"/>
      <c r="K864" s="183"/>
      <c r="L864" s="183"/>
      <c r="M864" s="18">
        <f t="shared" si="27"/>
        <v>0</v>
      </c>
      <c r="N864" s="18">
        <v>0</v>
      </c>
      <c r="O864" s="18">
        <v>0</v>
      </c>
      <c r="P864" s="18">
        <v>0</v>
      </c>
      <c r="Q864" s="18">
        <v>0</v>
      </c>
      <c r="R864" s="18">
        <v>0</v>
      </c>
      <c r="S864" s="18">
        <v>0</v>
      </c>
      <c r="T864" s="184"/>
      <c r="U864" s="18" t="s">
        <v>56</v>
      </c>
      <c r="V864" s="18">
        <v>0</v>
      </c>
      <c r="W864" s="184"/>
    </row>
    <row r="865" spans="1:23" ht="21" x14ac:dyDescent="0.35">
      <c r="A865" s="17" t="s">
        <v>1778</v>
      </c>
      <c r="B865" s="17" t="s">
        <v>1779</v>
      </c>
      <c r="C865" s="18" t="s">
        <v>34</v>
      </c>
      <c r="D865" s="18" t="s">
        <v>61</v>
      </c>
      <c r="E865" s="19" t="s">
        <v>1775</v>
      </c>
      <c r="F865" s="18" t="s">
        <v>37</v>
      </c>
      <c r="G865" s="20">
        <v>44649</v>
      </c>
      <c r="H865" s="28" t="s">
        <v>1780</v>
      </c>
      <c r="I865" s="21">
        <f t="shared" si="28"/>
        <v>3</v>
      </c>
      <c r="J865" s="182">
        <f>AVERAGE(I865:I866)</f>
        <v>3.625</v>
      </c>
      <c r="K865" s="183">
        <f>_xlfn.STDEV.S(I865:I866)</f>
        <v>0.88388347648318444</v>
      </c>
      <c r="L865" s="183">
        <f>100*K865/J865</f>
        <v>24.382992454708535</v>
      </c>
      <c r="M865" s="18">
        <f t="shared" si="27"/>
        <v>4</v>
      </c>
      <c r="N865" s="18">
        <v>2</v>
      </c>
      <c r="O865" s="18">
        <v>1</v>
      </c>
      <c r="P865" s="18">
        <v>0</v>
      </c>
      <c r="Q865" s="18">
        <v>1</v>
      </c>
      <c r="R865" s="18">
        <v>0</v>
      </c>
      <c r="S865" s="18">
        <v>3</v>
      </c>
      <c r="T865" s="184">
        <f>AVERAGE(S865:S866)</f>
        <v>2.5</v>
      </c>
      <c r="U865" s="18" t="s">
        <v>39</v>
      </c>
      <c r="V865" s="18">
        <v>13</v>
      </c>
      <c r="W865" s="184">
        <f>AVERAGE(V865:V866)</f>
        <v>16.5</v>
      </c>
    </row>
    <row r="866" spans="1:23" ht="21" x14ac:dyDescent="0.35">
      <c r="A866" s="17" t="s">
        <v>1778</v>
      </c>
      <c r="B866" s="17" t="s">
        <v>1779</v>
      </c>
      <c r="C866" s="18" t="s">
        <v>34</v>
      </c>
      <c r="D866" s="18" t="s">
        <v>61</v>
      </c>
      <c r="E866" s="19" t="s">
        <v>1775</v>
      </c>
      <c r="F866" s="18" t="s">
        <v>48</v>
      </c>
      <c r="G866" s="20">
        <v>44575</v>
      </c>
      <c r="H866" s="28" t="s">
        <v>1781</v>
      </c>
      <c r="I866" s="21">
        <f t="shared" si="28"/>
        <v>4.25</v>
      </c>
      <c r="J866" s="182"/>
      <c r="K866" s="183"/>
      <c r="L866" s="183"/>
      <c r="M866" s="18">
        <f t="shared" si="27"/>
        <v>7</v>
      </c>
      <c r="N866" s="18">
        <v>1</v>
      </c>
      <c r="O866" s="18">
        <v>3</v>
      </c>
      <c r="P866" s="18">
        <v>1</v>
      </c>
      <c r="Q866" s="18">
        <v>2</v>
      </c>
      <c r="R866" s="18">
        <v>0</v>
      </c>
      <c r="S866" s="18">
        <v>2</v>
      </c>
      <c r="T866" s="184"/>
      <c r="U866" s="18" t="s">
        <v>76</v>
      </c>
      <c r="V866" s="18">
        <v>20</v>
      </c>
      <c r="W866" s="184"/>
    </row>
    <row r="867" spans="1:23" ht="21" x14ac:dyDescent="0.35">
      <c r="A867" s="17" t="s">
        <v>1782</v>
      </c>
      <c r="B867" s="17" t="s">
        <v>1783</v>
      </c>
      <c r="C867" s="18" t="s">
        <v>34</v>
      </c>
      <c r="D867" s="18" t="s">
        <v>61</v>
      </c>
      <c r="E867" s="19" t="s">
        <v>1784</v>
      </c>
      <c r="F867" s="18" t="s">
        <v>37</v>
      </c>
      <c r="G867" s="20">
        <v>44476</v>
      </c>
      <c r="H867" s="28" t="s">
        <v>1785</v>
      </c>
      <c r="I867" s="21">
        <f t="shared" si="28"/>
        <v>2.5</v>
      </c>
      <c r="J867" s="182">
        <f>AVERAGE(I867:I868)</f>
        <v>3</v>
      </c>
      <c r="K867" s="183">
        <f>_xlfn.STDEV.S(I867:I868)</f>
        <v>0.70710678118654757</v>
      </c>
      <c r="L867" s="183">
        <f>100*K867/J867</f>
        <v>23.570226039551585</v>
      </c>
      <c r="M867" s="18">
        <f t="shared" si="27"/>
        <v>4</v>
      </c>
      <c r="N867" s="18">
        <v>1</v>
      </c>
      <c r="O867" s="18">
        <v>1</v>
      </c>
      <c r="P867" s="18">
        <v>1</v>
      </c>
      <c r="Q867" s="18">
        <v>1</v>
      </c>
      <c r="R867" s="18">
        <v>0</v>
      </c>
      <c r="S867" s="18">
        <v>1</v>
      </c>
      <c r="T867" s="184">
        <f>AVERAGE(S867:S868)</f>
        <v>1.5</v>
      </c>
      <c r="U867" s="18" t="s">
        <v>76</v>
      </c>
      <c r="V867" s="18">
        <v>13</v>
      </c>
      <c r="W867" s="184">
        <f>AVERAGE(V867:V868)</f>
        <v>14</v>
      </c>
    </row>
    <row r="868" spans="1:23" ht="21" x14ac:dyDescent="0.35">
      <c r="A868" s="17" t="s">
        <v>1782</v>
      </c>
      <c r="B868" s="17" t="s">
        <v>1783</v>
      </c>
      <c r="C868" s="18" t="s">
        <v>34</v>
      </c>
      <c r="D868" s="18" t="s">
        <v>61</v>
      </c>
      <c r="E868" s="19" t="s">
        <v>1784</v>
      </c>
      <c r="F868" s="18" t="s">
        <v>48</v>
      </c>
      <c r="G868" s="20">
        <v>44267</v>
      </c>
      <c r="H868" s="28" t="s">
        <v>1786</v>
      </c>
      <c r="I868" s="21">
        <f t="shared" si="28"/>
        <v>3.5</v>
      </c>
      <c r="J868" s="182"/>
      <c r="K868" s="183"/>
      <c r="L868" s="183"/>
      <c r="M868" s="18">
        <f t="shared" si="27"/>
        <v>4</v>
      </c>
      <c r="N868" s="18">
        <v>2</v>
      </c>
      <c r="O868" s="18">
        <v>2</v>
      </c>
      <c r="P868" s="18">
        <v>0</v>
      </c>
      <c r="Q868" s="18">
        <v>0</v>
      </c>
      <c r="R868" s="18">
        <v>0</v>
      </c>
      <c r="S868" s="18">
        <v>2</v>
      </c>
      <c r="T868" s="184"/>
      <c r="U868" s="18" t="s">
        <v>39</v>
      </c>
      <c r="V868" s="18">
        <v>15</v>
      </c>
      <c r="W868" s="184"/>
    </row>
    <row r="869" spans="1:23" ht="21" x14ac:dyDescent="0.35">
      <c r="A869" s="17" t="s">
        <v>1787</v>
      </c>
      <c r="B869" s="17" t="s">
        <v>1788</v>
      </c>
      <c r="C869" s="18" t="s">
        <v>34</v>
      </c>
      <c r="D869" s="18" t="s">
        <v>61</v>
      </c>
      <c r="E869" s="19" t="s">
        <v>1789</v>
      </c>
      <c r="F869" s="18" t="s">
        <v>37</v>
      </c>
      <c r="G869" s="20">
        <v>44269</v>
      </c>
      <c r="H869" s="28" t="s">
        <v>1790</v>
      </c>
      <c r="I869" s="21">
        <f t="shared" si="28"/>
        <v>2.5</v>
      </c>
      <c r="J869" s="182">
        <f>AVERAGE(I869:I870)</f>
        <v>2.625</v>
      </c>
      <c r="K869" s="183">
        <f>_xlfn.STDEV.S(I869:I870)</f>
        <v>0.17677669529663689</v>
      </c>
      <c r="L869" s="183">
        <f>100*K869/J869</f>
        <v>6.7343502970147382</v>
      </c>
      <c r="M869" s="18">
        <f t="shared" si="27"/>
        <v>4</v>
      </c>
      <c r="N869" s="18">
        <v>1</v>
      </c>
      <c r="O869" s="18">
        <v>1</v>
      </c>
      <c r="P869" s="18">
        <v>1</v>
      </c>
      <c r="Q869" s="18">
        <v>1</v>
      </c>
      <c r="R869" s="18">
        <v>0</v>
      </c>
      <c r="S869" s="18">
        <v>2</v>
      </c>
      <c r="T869" s="184">
        <f>AVERAGE(S869:S870)</f>
        <v>2</v>
      </c>
      <c r="U869" s="18" t="s">
        <v>39</v>
      </c>
      <c r="V869" s="18">
        <v>13</v>
      </c>
      <c r="W869" s="184">
        <f>AVERAGE(V869:V870)</f>
        <v>14.5</v>
      </c>
    </row>
    <row r="870" spans="1:23" ht="21" x14ac:dyDescent="0.35">
      <c r="A870" s="17" t="s">
        <v>1787</v>
      </c>
      <c r="B870" s="17" t="s">
        <v>1788</v>
      </c>
      <c r="C870" s="18" t="s">
        <v>34</v>
      </c>
      <c r="D870" s="18" t="s">
        <v>61</v>
      </c>
      <c r="E870" s="19" t="s">
        <v>1789</v>
      </c>
      <c r="F870" s="18" t="s">
        <v>40</v>
      </c>
      <c r="G870" s="20">
        <v>43875</v>
      </c>
      <c r="H870" s="28" t="s">
        <v>1791</v>
      </c>
      <c r="I870" s="21">
        <f t="shared" si="28"/>
        <v>2.75</v>
      </c>
      <c r="J870" s="182"/>
      <c r="K870" s="183"/>
      <c r="L870" s="183"/>
      <c r="M870" s="18">
        <f t="shared" si="27"/>
        <v>5</v>
      </c>
      <c r="N870" s="18">
        <v>2</v>
      </c>
      <c r="O870" s="18">
        <v>0</v>
      </c>
      <c r="P870" s="18">
        <v>0</v>
      </c>
      <c r="Q870" s="18">
        <v>3</v>
      </c>
      <c r="R870" s="18">
        <v>0</v>
      </c>
      <c r="S870" s="18">
        <v>2</v>
      </c>
      <c r="T870" s="184"/>
      <c r="U870" s="18" t="s">
        <v>39</v>
      </c>
      <c r="V870" s="18">
        <v>16</v>
      </c>
      <c r="W870" s="184"/>
    </row>
    <row r="871" spans="1:23" ht="21" x14ac:dyDescent="0.35">
      <c r="A871" s="17" t="s">
        <v>1792</v>
      </c>
      <c r="B871" s="17" t="s">
        <v>1793</v>
      </c>
      <c r="C871" s="18" t="s">
        <v>34</v>
      </c>
      <c r="D871" s="18" t="s">
        <v>61</v>
      </c>
      <c r="E871" s="19" t="s">
        <v>1794</v>
      </c>
      <c r="F871" s="18" t="s">
        <v>37</v>
      </c>
      <c r="G871" s="20">
        <v>43851</v>
      </c>
      <c r="H871" s="28" t="s">
        <v>1795</v>
      </c>
      <c r="I871" s="21">
        <f t="shared" si="28"/>
        <v>0</v>
      </c>
      <c r="J871" s="182">
        <f>AVERAGE(I871:I872)</f>
        <v>0.125</v>
      </c>
      <c r="K871" s="183">
        <f>_xlfn.STDEV.S(I871:I872)</f>
        <v>0.17677669529663689</v>
      </c>
      <c r="L871" s="183">
        <f>100*K871/J871</f>
        <v>141.42135623730951</v>
      </c>
      <c r="M871" s="18">
        <f t="shared" si="27"/>
        <v>0</v>
      </c>
      <c r="N871" s="18">
        <v>0</v>
      </c>
      <c r="O871" s="18">
        <v>0</v>
      </c>
      <c r="P871" s="18">
        <v>0</v>
      </c>
      <c r="Q871" s="18">
        <v>0</v>
      </c>
      <c r="R871" s="18">
        <v>0</v>
      </c>
      <c r="S871" s="18">
        <v>0</v>
      </c>
      <c r="T871" s="184">
        <f>AVERAGE(S871:S872)</f>
        <v>0.5</v>
      </c>
      <c r="U871" s="18" t="s">
        <v>56</v>
      </c>
      <c r="V871" s="18">
        <v>0</v>
      </c>
      <c r="W871" s="184">
        <f>AVERAGE(V871:V872)</f>
        <v>2</v>
      </c>
    </row>
    <row r="872" spans="1:23" ht="21" x14ac:dyDescent="0.35">
      <c r="A872" s="17" t="s">
        <v>1792</v>
      </c>
      <c r="B872" s="17" t="s">
        <v>1793</v>
      </c>
      <c r="C872" s="18" t="s">
        <v>34</v>
      </c>
      <c r="D872" s="18" t="s">
        <v>61</v>
      </c>
      <c r="E872" s="19" t="s">
        <v>1794</v>
      </c>
      <c r="F872" s="18" t="s">
        <v>48</v>
      </c>
      <c r="G872" s="20">
        <v>44147</v>
      </c>
      <c r="H872" s="28" t="s">
        <v>1796</v>
      </c>
      <c r="I872" s="21">
        <f t="shared" si="28"/>
        <v>0.25</v>
      </c>
      <c r="J872" s="182"/>
      <c r="K872" s="183"/>
      <c r="L872" s="183"/>
      <c r="M872" s="18">
        <f t="shared" si="27"/>
        <v>1</v>
      </c>
      <c r="N872" s="18">
        <v>0</v>
      </c>
      <c r="O872" s="18">
        <v>0</v>
      </c>
      <c r="P872" s="18">
        <v>0</v>
      </c>
      <c r="Q872" s="18">
        <v>1</v>
      </c>
      <c r="R872" s="18">
        <v>0</v>
      </c>
      <c r="S872" s="18">
        <v>1</v>
      </c>
      <c r="T872" s="184"/>
      <c r="U872" s="18" t="s">
        <v>76</v>
      </c>
      <c r="V872" s="18">
        <v>4</v>
      </c>
      <c r="W872" s="184"/>
    </row>
    <row r="873" spans="1:23" ht="21" x14ac:dyDescent="0.35">
      <c r="A873" s="17" t="s">
        <v>1797</v>
      </c>
      <c r="B873" s="17" t="s">
        <v>1798</v>
      </c>
      <c r="C873" s="18" t="s">
        <v>84</v>
      </c>
      <c r="D873" s="18" t="s">
        <v>61</v>
      </c>
      <c r="E873" s="19" t="s">
        <v>1799</v>
      </c>
      <c r="F873" s="18" t="s">
        <v>37</v>
      </c>
      <c r="G873" s="20">
        <v>44458</v>
      </c>
      <c r="H873" s="28" t="s">
        <v>1800</v>
      </c>
      <c r="I873" s="21">
        <f t="shared" si="28"/>
        <v>4.5</v>
      </c>
      <c r="J873" s="182">
        <f>AVERAGE(I873:I874)</f>
        <v>4</v>
      </c>
      <c r="K873" s="183">
        <f>_xlfn.STDEV.S(I873:I874)</f>
        <v>0.70710678118654757</v>
      </c>
      <c r="L873" s="183">
        <f>100*K873/J873</f>
        <v>17.677669529663689</v>
      </c>
      <c r="M873" s="18">
        <f t="shared" si="27"/>
        <v>5</v>
      </c>
      <c r="N873" s="18">
        <v>4</v>
      </c>
      <c r="O873" s="18">
        <v>0</v>
      </c>
      <c r="P873" s="18">
        <v>1</v>
      </c>
      <c r="Q873" s="18">
        <v>0</v>
      </c>
      <c r="R873" s="18">
        <v>0</v>
      </c>
      <c r="S873" s="18">
        <v>4</v>
      </c>
      <c r="T873" s="184">
        <f>AVERAGE(S873:S874)</f>
        <v>3.5</v>
      </c>
      <c r="U873" s="18" t="s">
        <v>39</v>
      </c>
      <c r="V873" s="18">
        <v>21</v>
      </c>
      <c r="W873" s="184">
        <f>AVERAGE(V873:V874)</f>
        <v>13.5</v>
      </c>
    </row>
    <row r="874" spans="1:23" ht="21" x14ac:dyDescent="0.35">
      <c r="A874" s="17" t="s">
        <v>1797</v>
      </c>
      <c r="B874" s="17" t="s">
        <v>1798</v>
      </c>
      <c r="C874" s="18" t="s">
        <v>84</v>
      </c>
      <c r="D874" s="18" t="s">
        <v>61</v>
      </c>
      <c r="E874" s="19" t="s">
        <v>1799</v>
      </c>
      <c r="F874" s="18" t="s">
        <v>77</v>
      </c>
      <c r="G874" s="20">
        <v>44314</v>
      </c>
      <c r="H874" s="28" t="s">
        <v>1801</v>
      </c>
      <c r="I874" s="21">
        <f t="shared" si="28"/>
        <v>3.5</v>
      </c>
      <c r="J874" s="182"/>
      <c r="K874" s="183"/>
      <c r="L874" s="183"/>
      <c r="M874" s="18">
        <f t="shared" si="27"/>
        <v>4</v>
      </c>
      <c r="N874" s="18">
        <v>3</v>
      </c>
      <c r="O874" s="18">
        <v>0</v>
      </c>
      <c r="P874" s="18">
        <v>1</v>
      </c>
      <c r="Q874" s="18">
        <v>0</v>
      </c>
      <c r="R874" s="18">
        <v>0</v>
      </c>
      <c r="S874" s="18">
        <v>3</v>
      </c>
      <c r="T874" s="184"/>
      <c r="U874" s="18" t="s">
        <v>39</v>
      </c>
      <c r="V874" s="18">
        <v>6</v>
      </c>
      <c r="W874" s="184"/>
    </row>
    <row r="875" spans="1:23" ht="21" x14ac:dyDescent="0.35">
      <c r="A875" s="17" t="s">
        <v>1802</v>
      </c>
      <c r="B875" s="17" t="s">
        <v>1803</v>
      </c>
      <c r="C875" s="18" t="s">
        <v>84</v>
      </c>
      <c r="D875" s="18" t="s">
        <v>61</v>
      </c>
      <c r="E875" s="19" t="s">
        <v>1804</v>
      </c>
      <c r="F875" s="18" t="s">
        <v>37</v>
      </c>
      <c r="G875" s="20">
        <v>44456</v>
      </c>
      <c r="H875" s="28" t="s">
        <v>1805</v>
      </c>
      <c r="I875" s="21">
        <f t="shared" si="28"/>
        <v>0.75</v>
      </c>
      <c r="J875" s="182">
        <f>AVERAGE(I875:I876)</f>
        <v>0.75</v>
      </c>
      <c r="K875" s="183">
        <f>_xlfn.STDEV.S(I875:I876)</f>
        <v>0</v>
      </c>
      <c r="L875" s="183">
        <f>100*K875/J875</f>
        <v>0</v>
      </c>
      <c r="M875" s="18">
        <f t="shared" si="27"/>
        <v>1</v>
      </c>
      <c r="N875" s="18">
        <v>0</v>
      </c>
      <c r="O875" s="18">
        <v>1</v>
      </c>
      <c r="P875" s="18">
        <v>0</v>
      </c>
      <c r="Q875" s="18">
        <v>0</v>
      </c>
      <c r="R875" s="18">
        <v>0</v>
      </c>
      <c r="S875" s="18">
        <v>1</v>
      </c>
      <c r="T875" s="184">
        <f>AVERAGE(S875:S876)</f>
        <v>1</v>
      </c>
      <c r="U875" s="18" t="s">
        <v>76</v>
      </c>
      <c r="V875" s="18">
        <v>4</v>
      </c>
      <c r="W875" s="184">
        <f>AVERAGE(V875:V876)</f>
        <v>5.5</v>
      </c>
    </row>
    <row r="876" spans="1:23" ht="21" x14ac:dyDescent="0.35">
      <c r="A876" s="17" t="s">
        <v>1802</v>
      </c>
      <c r="B876" s="17" t="s">
        <v>1803</v>
      </c>
      <c r="C876" s="18" t="s">
        <v>84</v>
      </c>
      <c r="D876" s="18" t="s">
        <v>61</v>
      </c>
      <c r="E876" s="19" t="s">
        <v>1804</v>
      </c>
      <c r="F876" s="18" t="s">
        <v>40</v>
      </c>
      <c r="G876" s="20">
        <v>43875</v>
      </c>
      <c r="H876" s="28" t="s">
        <v>1806</v>
      </c>
      <c r="I876" s="21">
        <f t="shared" si="28"/>
        <v>0.75</v>
      </c>
      <c r="J876" s="182"/>
      <c r="K876" s="183"/>
      <c r="L876" s="183"/>
      <c r="M876" s="18">
        <f t="shared" si="27"/>
        <v>1</v>
      </c>
      <c r="N876" s="18">
        <v>0</v>
      </c>
      <c r="O876" s="18">
        <v>1</v>
      </c>
      <c r="P876" s="18">
        <v>0</v>
      </c>
      <c r="Q876" s="18">
        <v>0</v>
      </c>
      <c r="R876" s="18">
        <v>0</v>
      </c>
      <c r="S876" s="18">
        <v>1</v>
      </c>
      <c r="T876" s="184"/>
      <c r="U876" s="18" t="s">
        <v>76</v>
      </c>
      <c r="V876" s="18">
        <v>7</v>
      </c>
      <c r="W876" s="184"/>
    </row>
    <row r="877" spans="1:23" ht="21" x14ac:dyDescent="0.35">
      <c r="A877" s="17" t="s">
        <v>1807</v>
      </c>
      <c r="B877" s="17" t="s">
        <v>1808</v>
      </c>
      <c r="C877" s="18" t="s">
        <v>34</v>
      </c>
      <c r="D877" s="18" t="s">
        <v>61</v>
      </c>
      <c r="E877" s="19" t="s">
        <v>1809</v>
      </c>
      <c r="F877" s="18" t="s">
        <v>37</v>
      </c>
      <c r="G877" s="20">
        <v>44853</v>
      </c>
      <c r="H877" s="28" t="s">
        <v>1810</v>
      </c>
      <c r="I877" s="21">
        <f t="shared" si="28"/>
        <v>3</v>
      </c>
      <c r="J877" s="182">
        <f>AVERAGE(I877:I878)</f>
        <v>3.625</v>
      </c>
      <c r="K877" s="183">
        <f>_xlfn.STDEV.S(I877:I878)</f>
        <v>0.88388347648318444</v>
      </c>
      <c r="L877" s="183">
        <f>100*K877/J877</f>
        <v>24.382992454708535</v>
      </c>
      <c r="M877" s="18">
        <f t="shared" si="27"/>
        <v>5</v>
      </c>
      <c r="N877" s="18">
        <v>1</v>
      </c>
      <c r="O877" s="18">
        <v>1</v>
      </c>
      <c r="P877" s="18">
        <v>2</v>
      </c>
      <c r="Q877" s="18">
        <v>1</v>
      </c>
      <c r="R877" s="18">
        <v>0</v>
      </c>
      <c r="S877" s="18">
        <v>2</v>
      </c>
      <c r="T877" s="184">
        <f>AVERAGE(S877:S878)</f>
        <v>2.5</v>
      </c>
      <c r="U877" s="18" t="s">
        <v>39</v>
      </c>
      <c r="V877" s="18">
        <v>10</v>
      </c>
      <c r="W877" s="184">
        <f>AVERAGE(V877:V878)</f>
        <v>14.5</v>
      </c>
    </row>
    <row r="878" spans="1:23" ht="21" x14ac:dyDescent="0.35">
      <c r="A878" s="17" t="s">
        <v>1807</v>
      </c>
      <c r="B878" s="17" t="s">
        <v>1808</v>
      </c>
      <c r="C878" s="18" t="s">
        <v>34</v>
      </c>
      <c r="D878" s="18" t="s">
        <v>61</v>
      </c>
      <c r="E878" s="19" t="s">
        <v>1809</v>
      </c>
      <c r="F878" s="18" t="s">
        <v>48</v>
      </c>
      <c r="G878" s="20">
        <v>43859</v>
      </c>
      <c r="H878" s="28" t="s">
        <v>1811</v>
      </c>
      <c r="I878" s="21">
        <f t="shared" si="28"/>
        <v>4.25</v>
      </c>
      <c r="J878" s="182"/>
      <c r="K878" s="183"/>
      <c r="L878" s="183"/>
      <c r="M878" s="18">
        <f t="shared" si="27"/>
        <v>7</v>
      </c>
      <c r="N878" s="18">
        <v>2</v>
      </c>
      <c r="O878" s="18">
        <v>1</v>
      </c>
      <c r="P878" s="18">
        <v>2</v>
      </c>
      <c r="Q878" s="18">
        <v>2</v>
      </c>
      <c r="R878" s="18">
        <v>0</v>
      </c>
      <c r="S878" s="18">
        <v>3</v>
      </c>
      <c r="T878" s="184"/>
      <c r="U878" s="18" t="s">
        <v>39</v>
      </c>
      <c r="V878" s="18">
        <v>19</v>
      </c>
      <c r="W878" s="184"/>
    </row>
    <row r="879" spans="1:23" ht="21" x14ac:dyDescent="0.35">
      <c r="A879" s="17" t="s">
        <v>1812</v>
      </c>
      <c r="B879" s="17" t="s">
        <v>1813</v>
      </c>
      <c r="C879" s="18" t="s">
        <v>84</v>
      </c>
      <c r="D879" s="18" t="s">
        <v>61</v>
      </c>
      <c r="E879" s="19" t="s">
        <v>1814</v>
      </c>
      <c r="F879" s="24" t="s">
        <v>37</v>
      </c>
      <c r="G879" s="20">
        <v>44765</v>
      </c>
      <c r="H879" s="18" t="s">
        <v>1815</v>
      </c>
      <c r="I879" s="21">
        <f t="shared" si="28"/>
        <v>2</v>
      </c>
      <c r="J879" s="182">
        <f>AVERAGE(I879:I880)</f>
        <v>2.5</v>
      </c>
      <c r="K879" s="183">
        <f>_xlfn.STDEV.S(I879:I880)</f>
        <v>0.70710678118654757</v>
      </c>
      <c r="L879" s="183">
        <f>100*K879/J879</f>
        <v>28.284271247461902</v>
      </c>
      <c r="M879" s="18">
        <f t="shared" si="27"/>
        <v>3</v>
      </c>
      <c r="N879" s="18">
        <v>0</v>
      </c>
      <c r="O879" s="18">
        <v>2</v>
      </c>
      <c r="P879" s="18">
        <v>1</v>
      </c>
      <c r="Q879" s="18">
        <v>0</v>
      </c>
      <c r="R879" s="18">
        <v>0</v>
      </c>
      <c r="S879" s="18">
        <v>1</v>
      </c>
      <c r="T879" s="184">
        <f>AVERAGE(S879:S880)</f>
        <v>1</v>
      </c>
      <c r="U879" s="18" t="s">
        <v>76</v>
      </c>
      <c r="V879" s="18">
        <v>13</v>
      </c>
      <c r="W879" s="184">
        <f>AVERAGE(V879:V880)</f>
        <v>13.5</v>
      </c>
    </row>
    <row r="880" spans="1:23" ht="21" x14ac:dyDescent="0.35">
      <c r="A880" s="17" t="s">
        <v>1812</v>
      </c>
      <c r="B880" s="17" t="s">
        <v>1813</v>
      </c>
      <c r="C880" s="18" t="s">
        <v>84</v>
      </c>
      <c r="D880" s="18" t="s">
        <v>61</v>
      </c>
      <c r="E880" s="19" t="s">
        <v>1814</v>
      </c>
      <c r="F880" s="24" t="s">
        <v>40</v>
      </c>
      <c r="G880" s="20">
        <v>44895</v>
      </c>
      <c r="H880" s="18" t="s">
        <v>1816</v>
      </c>
      <c r="I880" s="21">
        <f t="shared" si="28"/>
        <v>3</v>
      </c>
      <c r="J880" s="182"/>
      <c r="K880" s="183"/>
      <c r="L880" s="183"/>
      <c r="M880" s="18">
        <f t="shared" si="27"/>
        <v>4</v>
      </c>
      <c r="N880" s="18">
        <v>1</v>
      </c>
      <c r="O880" s="18">
        <v>2</v>
      </c>
      <c r="P880" s="18">
        <v>1</v>
      </c>
      <c r="Q880" s="18">
        <v>0</v>
      </c>
      <c r="R880" s="18">
        <v>0</v>
      </c>
      <c r="S880" s="18">
        <v>1</v>
      </c>
      <c r="T880" s="184"/>
      <c r="U880" s="18" t="s">
        <v>76</v>
      </c>
      <c r="V880" s="18">
        <v>14</v>
      </c>
      <c r="W880" s="184"/>
    </row>
    <row r="881" spans="1:23" ht="21" x14ac:dyDescent="0.35">
      <c r="A881" s="17" t="s">
        <v>1817</v>
      </c>
      <c r="B881" s="17" t="s">
        <v>1818</v>
      </c>
      <c r="C881" s="18" t="s">
        <v>84</v>
      </c>
      <c r="D881" s="18" t="s">
        <v>61</v>
      </c>
      <c r="E881" s="19" t="s">
        <v>1819</v>
      </c>
      <c r="F881" s="24" t="s">
        <v>37</v>
      </c>
      <c r="G881" s="20">
        <v>44853</v>
      </c>
      <c r="H881" s="18" t="s">
        <v>1820</v>
      </c>
      <c r="I881" s="21">
        <f t="shared" si="28"/>
        <v>1.75</v>
      </c>
      <c r="J881" s="182">
        <f>AVERAGE(I881:I882)</f>
        <v>1.75</v>
      </c>
      <c r="K881" s="183">
        <f>_xlfn.STDEV.S(I881:I882)</f>
        <v>0</v>
      </c>
      <c r="L881" s="183">
        <f>100*K881/J881</f>
        <v>0</v>
      </c>
      <c r="M881" s="18">
        <f t="shared" si="27"/>
        <v>2</v>
      </c>
      <c r="N881" s="18">
        <v>1</v>
      </c>
      <c r="O881" s="18">
        <v>1</v>
      </c>
      <c r="P881" s="18">
        <v>0</v>
      </c>
      <c r="Q881" s="18">
        <v>0</v>
      </c>
      <c r="R881" s="18">
        <v>0</v>
      </c>
      <c r="S881" s="18">
        <v>2</v>
      </c>
      <c r="T881" s="184">
        <f>AVERAGE(S881:S882)</f>
        <v>2</v>
      </c>
      <c r="U881" s="18" t="s">
        <v>39</v>
      </c>
      <c r="V881" s="18">
        <v>9</v>
      </c>
      <c r="W881" s="184">
        <f>AVERAGE(V881:V882)</f>
        <v>9.5</v>
      </c>
    </row>
    <row r="882" spans="1:23" ht="21" x14ac:dyDescent="0.35">
      <c r="A882" s="17" t="s">
        <v>1817</v>
      </c>
      <c r="B882" s="17" t="s">
        <v>1818</v>
      </c>
      <c r="C882" s="18" t="s">
        <v>84</v>
      </c>
      <c r="D882" s="18" t="s">
        <v>61</v>
      </c>
      <c r="E882" s="19" t="s">
        <v>1819</v>
      </c>
      <c r="F882" s="24" t="s">
        <v>40</v>
      </c>
      <c r="G882" s="20">
        <v>43875</v>
      </c>
      <c r="H882" s="18" t="s">
        <v>1821</v>
      </c>
      <c r="I882" s="21">
        <f t="shared" si="28"/>
        <v>1.75</v>
      </c>
      <c r="J882" s="182"/>
      <c r="K882" s="183"/>
      <c r="L882" s="183"/>
      <c r="M882" s="18">
        <f t="shared" si="27"/>
        <v>2</v>
      </c>
      <c r="N882" s="18">
        <v>1</v>
      </c>
      <c r="O882" s="18">
        <v>1</v>
      </c>
      <c r="P882" s="18">
        <v>0</v>
      </c>
      <c r="Q882" s="18">
        <v>0</v>
      </c>
      <c r="R882" s="18">
        <v>0</v>
      </c>
      <c r="S882" s="18">
        <v>2</v>
      </c>
      <c r="T882" s="184"/>
      <c r="U882" s="18" t="s">
        <v>39</v>
      </c>
      <c r="V882" s="18">
        <v>10</v>
      </c>
      <c r="W882" s="184"/>
    </row>
    <row r="883" spans="1:23" ht="21" x14ac:dyDescent="0.35">
      <c r="A883" s="17" t="s">
        <v>1822</v>
      </c>
      <c r="B883" s="17" t="s">
        <v>1823</v>
      </c>
      <c r="C883" s="18" t="s">
        <v>34</v>
      </c>
      <c r="D883" s="18" t="s">
        <v>61</v>
      </c>
      <c r="E883" s="19" t="s">
        <v>1824</v>
      </c>
      <c r="F883" s="24" t="s">
        <v>37</v>
      </c>
      <c r="G883" s="20">
        <v>43845</v>
      </c>
      <c r="H883" s="18" t="s">
        <v>1825</v>
      </c>
      <c r="I883" s="21">
        <f t="shared" si="28"/>
        <v>0</v>
      </c>
      <c r="J883" s="182">
        <f>AVERAGE(I883:I884)</f>
        <v>0</v>
      </c>
      <c r="K883" s="183">
        <f>_xlfn.STDEV.S(I883:I884)</f>
        <v>0</v>
      </c>
      <c r="L883" s="183">
        <v>0</v>
      </c>
      <c r="M883" s="18">
        <f t="shared" si="27"/>
        <v>0</v>
      </c>
      <c r="N883" s="18">
        <v>0</v>
      </c>
      <c r="O883" s="18">
        <v>0</v>
      </c>
      <c r="P883" s="18">
        <v>0</v>
      </c>
      <c r="Q883" s="18">
        <v>0</v>
      </c>
      <c r="R883" s="18">
        <v>0</v>
      </c>
      <c r="S883" s="18">
        <v>0</v>
      </c>
      <c r="T883" s="184">
        <f>AVERAGE(S883:S884)</f>
        <v>0</v>
      </c>
      <c r="U883" s="18" t="s">
        <v>56</v>
      </c>
      <c r="V883" s="18">
        <v>0</v>
      </c>
      <c r="W883" s="184">
        <f>AVERAGE(V883:V884)</f>
        <v>0</v>
      </c>
    </row>
    <row r="884" spans="1:23" ht="21" x14ac:dyDescent="0.35">
      <c r="A884" s="17" t="s">
        <v>1822</v>
      </c>
      <c r="B884" s="17" t="s">
        <v>1823</v>
      </c>
      <c r="C884" s="18" t="s">
        <v>34</v>
      </c>
      <c r="D884" s="18" t="s">
        <v>61</v>
      </c>
      <c r="E884" s="19" t="s">
        <v>1824</v>
      </c>
      <c r="F884" s="24" t="s">
        <v>40</v>
      </c>
      <c r="G884" s="20">
        <v>43879</v>
      </c>
      <c r="H884" s="18" t="s">
        <v>1826</v>
      </c>
      <c r="I884" s="21">
        <f t="shared" si="28"/>
        <v>0</v>
      </c>
      <c r="J884" s="182"/>
      <c r="K884" s="183"/>
      <c r="L884" s="183"/>
      <c r="M884" s="18">
        <f t="shared" si="27"/>
        <v>0</v>
      </c>
      <c r="N884" s="18">
        <v>0</v>
      </c>
      <c r="O884" s="18">
        <v>0</v>
      </c>
      <c r="P884" s="18">
        <v>0</v>
      </c>
      <c r="Q884" s="18">
        <v>0</v>
      </c>
      <c r="R884" s="18">
        <v>0</v>
      </c>
      <c r="S884" s="18">
        <v>0</v>
      </c>
      <c r="T884" s="184"/>
      <c r="U884" s="18" t="s">
        <v>56</v>
      </c>
      <c r="V884" s="18">
        <v>0</v>
      </c>
      <c r="W884" s="184"/>
    </row>
    <row r="885" spans="1:23" ht="21" x14ac:dyDescent="0.35">
      <c r="A885" s="17" t="s">
        <v>1827</v>
      </c>
      <c r="B885" s="17" t="s">
        <v>1828</v>
      </c>
      <c r="C885" s="18" t="s">
        <v>84</v>
      </c>
      <c r="D885" s="18" t="s">
        <v>61</v>
      </c>
      <c r="E885" s="19" t="s">
        <v>1829</v>
      </c>
      <c r="F885" s="24" t="s">
        <v>37</v>
      </c>
      <c r="G885" s="20">
        <v>44326</v>
      </c>
      <c r="H885" s="18" t="s">
        <v>1830</v>
      </c>
      <c r="I885" s="21">
        <f t="shared" si="28"/>
        <v>0.75</v>
      </c>
      <c r="J885" s="182">
        <f>AVERAGE(I885:I886)</f>
        <v>0.75</v>
      </c>
      <c r="K885" s="183">
        <f>_xlfn.STDEV.S(I885:I886)</f>
        <v>0</v>
      </c>
      <c r="L885" s="183">
        <f>100*K885/J885</f>
        <v>0</v>
      </c>
      <c r="M885" s="18">
        <f t="shared" si="27"/>
        <v>1</v>
      </c>
      <c r="N885" s="18">
        <v>0</v>
      </c>
      <c r="O885" s="18">
        <v>1</v>
      </c>
      <c r="P885" s="18">
        <v>0</v>
      </c>
      <c r="Q885" s="18">
        <v>0</v>
      </c>
      <c r="R885" s="18">
        <v>0</v>
      </c>
      <c r="S885" s="18">
        <v>1</v>
      </c>
      <c r="T885" s="184">
        <f>AVERAGE(S885:S886)</f>
        <v>1</v>
      </c>
      <c r="U885" s="18" t="s">
        <v>76</v>
      </c>
      <c r="V885" s="18">
        <v>6</v>
      </c>
      <c r="W885" s="184">
        <f>AVERAGE(V885:V886)</f>
        <v>6</v>
      </c>
    </row>
    <row r="886" spans="1:23" ht="21" x14ac:dyDescent="0.35">
      <c r="A886" s="17" t="s">
        <v>1827</v>
      </c>
      <c r="B886" s="17" t="s">
        <v>1828</v>
      </c>
      <c r="C886" s="18" t="s">
        <v>84</v>
      </c>
      <c r="D886" s="18" t="s">
        <v>61</v>
      </c>
      <c r="E886" s="19" t="s">
        <v>1829</v>
      </c>
      <c r="F886" s="24" t="s">
        <v>40</v>
      </c>
      <c r="G886" s="20">
        <v>43875</v>
      </c>
      <c r="H886" s="18" t="s">
        <v>1831</v>
      </c>
      <c r="I886" s="21">
        <f t="shared" si="28"/>
        <v>0.75</v>
      </c>
      <c r="J886" s="182"/>
      <c r="K886" s="183"/>
      <c r="L886" s="183"/>
      <c r="M886" s="18">
        <f t="shared" si="27"/>
        <v>1</v>
      </c>
      <c r="N886" s="18">
        <v>0</v>
      </c>
      <c r="O886" s="18">
        <v>1</v>
      </c>
      <c r="P886" s="18">
        <v>0</v>
      </c>
      <c r="Q886" s="18">
        <v>0</v>
      </c>
      <c r="R886" s="18">
        <v>0</v>
      </c>
      <c r="S886" s="18">
        <v>1</v>
      </c>
      <c r="T886" s="184"/>
      <c r="U886" s="18" t="s">
        <v>76</v>
      </c>
      <c r="V886" s="18">
        <v>6</v>
      </c>
      <c r="W886" s="184"/>
    </row>
    <row r="887" spans="1:23" ht="21" x14ac:dyDescent="0.35">
      <c r="A887" s="17" t="s">
        <v>1832</v>
      </c>
      <c r="B887" s="17" t="s">
        <v>1833</v>
      </c>
      <c r="C887" s="18" t="s">
        <v>34</v>
      </c>
      <c r="D887" s="18" t="s">
        <v>61</v>
      </c>
      <c r="E887" s="19" t="s">
        <v>1834</v>
      </c>
      <c r="F887" s="24" t="s">
        <v>37</v>
      </c>
      <c r="G887" s="20">
        <v>43844</v>
      </c>
      <c r="H887" s="28" t="s">
        <v>1835</v>
      </c>
      <c r="I887" s="21">
        <f t="shared" si="28"/>
        <v>0</v>
      </c>
      <c r="J887" s="182">
        <f>AVERAGE(I887:I888)</f>
        <v>0</v>
      </c>
      <c r="K887" s="183">
        <f>_xlfn.STDEV.S(I887:I888)</f>
        <v>0</v>
      </c>
      <c r="L887" s="183">
        <v>0</v>
      </c>
      <c r="M887" s="18">
        <f t="shared" si="27"/>
        <v>0</v>
      </c>
      <c r="N887" s="18">
        <v>0</v>
      </c>
      <c r="O887" s="18">
        <v>0</v>
      </c>
      <c r="P887" s="18">
        <v>0</v>
      </c>
      <c r="Q887" s="18">
        <v>0</v>
      </c>
      <c r="R887" s="18">
        <v>0</v>
      </c>
      <c r="S887" s="18">
        <v>0</v>
      </c>
      <c r="T887" s="184">
        <f>AVERAGE(S887:S888)</f>
        <v>0</v>
      </c>
      <c r="U887" s="18" t="s">
        <v>56</v>
      </c>
      <c r="V887" s="18">
        <v>0</v>
      </c>
      <c r="W887" s="184">
        <f>AVERAGE(V887:V888)</f>
        <v>0</v>
      </c>
    </row>
    <row r="888" spans="1:23" ht="21" x14ac:dyDescent="0.35">
      <c r="A888" s="17" t="s">
        <v>1832</v>
      </c>
      <c r="B888" s="17" t="s">
        <v>1833</v>
      </c>
      <c r="C888" s="18" t="s">
        <v>34</v>
      </c>
      <c r="D888" s="18" t="s">
        <v>61</v>
      </c>
      <c r="E888" s="19" t="s">
        <v>1834</v>
      </c>
      <c r="F888" s="24" t="s">
        <v>40</v>
      </c>
      <c r="G888" s="20">
        <v>43880</v>
      </c>
      <c r="H888" s="18" t="s">
        <v>1836</v>
      </c>
      <c r="I888" s="21">
        <f t="shared" si="28"/>
        <v>0</v>
      </c>
      <c r="J888" s="182"/>
      <c r="K888" s="183"/>
      <c r="L888" s="183"/>
      <c r="M888" s="18">
        <f t="shared" si="27"/>
        <v>0</v>
      </c>
      <c r="N888" s="18">
        <v>0</v>
      </c>
      <c r="O888" s="18">
        <v>0</v>
      </c>
      <c r="P888" s="18">
        <v>0</v>
      </c>
      <c r="Q888" s="18">
        <v>0</v>
      </c>
      <c r="R888" s="18">
        <v>0</v>
      </c>
      <c r="S888" s="18">
        <v>0</v>
      </c>
      <c r="T888" s="184"/>
      <c r="U888" s="18" t="s">
        <v>56</v>
      </c>
      <c r="V888" s="18">
        <v>0</v>
      </c>
      <c r="W888" s="184"/>
    </row>
    <row r="889" spans="1:23" ht="21" x14ac:dyDescent="0.35">
      <c r="A889" s="17" t="s">
        <v>1837</v>
      </c>
      <c r="B889" s="17" t="s">
        <v>1838</v>
      </c>
      <c r="C889" s="18" t="s">
        <v>34</v>
      </c>
      <c r="D889" s="18" t="s">
        <v>61</v>
      </c>
      <c r="E889" s="19" t="s">
        <v>1839</v>
      </c>
      <c r="F889" s="24" t="s">
        <v>37</v>
      </c>
      <c r="G889" s="20">
        <v>44497</v>
      </c>
      <c r="H889" s="18" t="s">
        <v>1840</v>
      </c>
      <c r="I889" s="21">
        <f t="shared" si="28"/>
        <v>0</v>
      </c>
      <c r="J889" s="182">
        <f>AVERAGE(I889:I890)</f>
        <v>0</v>
      </c>
      <c r="K889" s="183">
        <f>_xlfn.STDEV.S(I889:I890)</f>
        <v>0</v>
      </c>
      <c r="L889" s="183">
        <v>0</v>
      </c>
      <c r="M889" s="18">
        <f t="shared" si="27"/>
        <v>0</v>
      </c>
      <c r="N889" s="18">
        <v>0</v>
      </c>
      <c r="O889" s="18">
        <v>0</v>
      </c>
      <c r="P889" s="18">
        <v>0</v>
      </c>
      <c r="Q889" s="18">
        <v>0</v>
      </c>
      <c r="R889" s="18">
        <v>0</v>
      </c>
      <c r="S889" s="18">
        <v>0</v>
      </c>
      <c r="T889" s="184">
        <f>AVERAGE(S889:S890)</f>
        <v>0</v>
      </c>
      <c r="U889" s="18" t="s">
        <v>56</v>
      </c>
      <c r="V889" s="18">
        <v>0</v>
      </c>
      <c r="W889" s="184">
        <f>AVERAGE(V889:V890)</f>
        <v>0</v>
      </c>
    </row>
    <row r="890" spans="1:23" ht="21" x14ac:dyDescent="0.35">
      <c r="A890" s="17" t="s">
        <v>1837</v>
      </c>
      <c r="B890" s="17" t="s">
        <v>1838</v>
      </c>
      <c r="C890" s="18" t="s">
        <v>34</v>
      </c>
      <c r="D890" s="18" t="s">
        <v>61</v>
      </c>
      <c r="E890" s="19" t="s">
        <v>1839</v>
      </c>
      <c r="F890" s="24" t="s">
        <v>40</v>
      </c>
      <c r="G890" s="20">
        <v>44642</v>
      </c>
      <c r="H890" s="18" t="s">
        <v>1841</v>
      </c>
      <c r="I890" s="21">
        <f t="shared" si="28"/>
        <v>0</v>
      </c>
      <c r="J890" s="182"/>
      <c r="K890" s="183"/>
      <c r="L890" s="183"/>
      <c r="M890" s="18">
        <f t="shared" si="27"/>
        <v>0</v>
      </c>
      <c r="N890" s="18">
        <v>0</v>
      </c>
      <c r="O890" s="18">
        <v>0</v>
      </c>
      <c r="P890" s="18">
        <v>0</v>
      </c>
      <c r="Q890" s="18">
        <v>0</v>
      </c>
      <c r="R890" s="18">
        <v>0</v>
      </c>
      <c r="S890" s="18">
        <v>0</v>
      </c>
      <c r="T890" s="184"/>
      <c r="U890" s="18" t="s">
        <v>56</v>
      </c>
      <c r="V890" s="18">
        <v>0</v>
      </c>
      <c r="W890" s="184"/>
    </row>
    <row r="891" spans="1:23" ht="21" x14ac:dyDescent="0.35">
      <c r="A891" s="17" t="s">
        <v>1842</v>
      </c>
      <c r="B891" s="17" t="s">
        <v>1843</v>
      </c>
      <c r="C891" s="18" t="s">
        <v>34</v>
      </c>
      <c r="D891" s="18" t="s">
        <v>35</v>
      </c>
      <c r="E891" s="19" t="s">
        <v>1844</v>
      </c>
      <c r="F891" s="24" t="s">
        <v>37</v>
      </c>
      <c r="G891" s="20">
        <v>43845</v>
      </c>
      <c r="H891" s="18" t="s">
        <v>1845</v>
      </c>
      <c r="I891" s="21">
        <f t="shared" si="28"/>
        <v>0</v>
      </c>
      <c r="J891" s="182">
        <f>AVERAGE(I891:I892)</f>
        <v>2.5</v>
      </c>
      <c r="K891" s="183">
        <f>_xlfn.STDEV.S(I891:I892)</f>
        <v>3.5355339059327378</v>
      </c>
      <c r="L891" s="183">
        <f>100*K891/J891</f>
        <v>141.42135623730951</v>
      </c>
      <c r="M891" s="18">
        <f t="shared" si="27"/>
        <v>0</v>
      </c>
      <c r="N891" s="18">
        <v>0</v>
      </c>
      <c r="O891" s="18">
        <v>0</v>
      </c>
      <c r="P891" s="18">
        <v>0</v>
      </c>
      <c r="Q891" s="18">
        <v>0</v>
      </c>
      <c r="R891" s="18">
        <v>0</v>
      </c>
      <c r="S891" s="18">
        <v>0</v>
      </c>
      <c r="T891" s="184">
        <f>AVERAGE(S891:S892)</f>
        <v>1</v>
      </c>
      <c r="U891" s="18" t="s">
        <v>56</v>
      </c>
      <c r="V891" s="18">
        <v>0</v>
      </c>
      <c r="W891" s="184">
        <f>AVERAGE(V891:V892)</f>
        <v>7</v>
      </c>
    </row>
    <row r="892" spans="1:23" ht="21" x14ac:dyDescent="0.35">
      <c r="A892" s="17" t="s">
        <v>1842</v>
      </c>
      <c r="B892" s="17" t="s">
        <v>1843</v>
      </c>
      <c r="C892" s="18" t="s">
        <v>34</v>
      </c>
      <c r="D892" s="18" t="s">
        <v>35</v>
      </c>
      <c r="E892" s="19" t="s">
        <v>1844</v>
      </c>
      <c r="F892" s="24" t="s">
        <v>40</v>
      </c>
      <c r="G892" s="20">
        <v>43875</v>
      </c>
      <c r="H892" s="18" t="s">
        <v>1846</v>
      </c>
      <c r="I892" s="21">
        <f t="shared" si="28"/>
        <v>5</v>
      </c>
      <c r="J892" s="182"/>
      <c r="K892" s="183"/>
      <c r="L892" s="183"/>
      <c r="M892" s="18">
        <f t="shared" si="27"/>
        <v>6</v>
      </c>
      <c r="N892" s="18">
        <v>2</v>
      </c>
      <c r="O892" s="18">
        <v>4</v>
      </c>
      <c r="P892" s="18">
        <v>0</v>
      </c>
      <c r="Q892" s="18">
        <v>0</v>
      </c>
      <c r="R892" s="18">
        <v>0</v>
      </c>
      <c r="S892" s="18">
        <v>2</v>
      </c>
      <c r="T892" s="184"/>
      <c r="U892" s="18" t="s">
        <v>39</v>
      </c>
      <c r="V892" s="18">
        <v>14</v>
      </c>
      <c r="W892" s="184"/>
    </row>
    <row r="893" spans="1:23" ht="21" x14ac:dyDescent="0.35">
      <c r="A893" s="17" t="s">
        <v>1847</v>
      </c>
      <c r="B893" s="17" t="s">
        <v>1848</v>
      </c>
      <c r="C893" s="18" t="s">
        <v>34</v>
      </c>
      <c r="D893" s="18" t="s">
        <v>61</v>
      </c>
      <c r="E893" s="19" t="s">
        <v>1849</v>
      </c>
      <c r="F893" s="24" t="s">
        <v>37</v>
      </c>
      <c r="G893" s="20">
        <v>44672</v>
      </c>
      <c r="H893" s="18" t="s">
        <v>1850</v>
      </c>
      <c r="I893" s="21">
        <f t="shared" si="28"/>
        <v>3.75</v>
      </c>
      <c r="J893" s="182">
        <f>AVERAGE(I893:I894)</f>
        <v>3.75</v>
      </c>
      <c r="K893" s="183">
        <f>_xlfn.STDEV.S(I893:I894)</f>
        <v>0</v>
      </c>
      <c r="L893" s="183">
        <f>100*K893/J893</f>
        <v>0</v>
      </c>
      <c r="M893" s="18">
        <f t="shared" si="27"/>
        <v>5</v>
      </c>
      <c r="N893" s="18">
        <v>2</v>
      </c>
      <c r="O893" s="18">
        <v>2</v>
      </c>
      <c r="P893" s="18">
        <v>0</v>
      </c>
      <c r="Q893" s="18">
        <v>1</v>
      </c>
      <c r="R893" s="18">
        <v>0</v>
      </c>
      <c r="S893" s="18">
        <v>3</v>
      </c>
      <c r="T893" s="184">
        <f>AVERAGE(S893:S894)</f>
        <v>2.5</v>
      </c>
      <c r="U893" s="18" t="s">
        <v>39</v>
      </c>
      <c r="V893" s="18">
        <v>14</v>
      </c>
      <c r="W893" s="184">
        <f>AVERAGE(V893:V894)</f>
        <v>14.5</v>
      </c>
    </row>
    <row r="894" spans="1:23" ht="21" x14ac:dyDescent="0.35">
      <c r="A894" s="17" t="s">
        <v>1847</v>
      </c>
      <c r="B894" s="17" t="s">
        <v>1848</v>
      </c>
      <c r="C894" s="18" t="s">
        <v>34</v>
      </c>
      <c r="D894" s="18" t="s">
        <v>61</v>
      </c>
      <c r="E894" s="19" t="s">
        <v>1849</v>
      </c>
      <c r="F894" s="24" t="s">
        <v>40</v>
      </c>
      <c r="G894" s="20">
        <v>43875</v>
      </c>
      <c r="H894" s="18" t="s">
        <v>1851</v>
      </c>
      <c r="I894" s="21">
        <f t="shared" si="28"/>
        <v>3.75</v>
      </c>
      <c r="J894" s="182"/>
      <c r="K894" s="183"/>
      <c r="L894" s="183"/>
      <c r="M894" s="18">
        <f t="shared" si="27"/>
        <v>5</v>
      </c>
      <c r="N894" s="18">
        <v>3</v>
      </c>
      <c r="O894" s="18">
        <v>0</v>
      </c>
      <c r="P894" s="18">
        <v>1</v>
      </c>
      <c r="Q894" s="18">
        <v>1</v>
      </c>
      <c r="R894" s="18">
        <v>0</v>
      </c>
      <c r="S894" s="18">
        <v>2</v>
      </c>
      <c r="T894" s="184"/>
      <c r="U894" s="18" t="s">
        <v>39</v>
      </c>
      <c r="V894" s="18">
        <v>15</v>
      </c>
      <c r="W894" s="184"/>
    </row>
    <row r="895" spans="1:23" ht="21" x14ac:dyDescent="0.35">
      <c r="A895" s="17" t="s">
        <v>1852</v>
      </c>
      <c r="B895" s="17" t="s">
        <v>1853</v>
      </c>
      <c r="C895" s="18" t="s">
        <v>34</v>
      </c>
      <c r="D895" s="18" t="s">
        <v>61</v>
      </c>
      <c r="E895" s="19" t="s">
        <v>1662</v>
      </c>
      <c r="F895" s="24" t="s">
        <v>37</v>
      </c>
      <c r="G895" s="20">
        <v>44348</v>
      </c>
      <c r="H895" s="18" t="s">
        <v>1854</v>
      </c>
      <c r="I895" s="21">
        <f t="shared" si="28"/>
        <v>0</v>
      </c>
      <c r="J895" s="182">
        <f>AVERAGE(I895:I896)</f>
        <v>1.5</v>
      </c>
      <c r="K895" s="183">
        <f>_xlfn.STDEV.S(I895:I896)</f>
        <v>2.1213203435596424</v>
      </c>
      <c r="L895" s="183">
        <f>100*K895/J895</f>
        <v>141.42135623730948</v>
      </c>
      <c r="M895" s="18">
        <f t="shared" si="27"/>
        <v>0</v>
      </c>
      <c r="N895" s="18">
        <v>0</v>
      </c>
      <c r="O895" s="18">
        <v>0</v>
      </c>
      <c r="P895" s="18">
        <v>0</v>
      </c>
      <c r="Q895" s="18">
        <v>0</v>
      </c>
      <c r="R895" s="18">
        <v>0</v>
      </c>
      <c r="S895" s="18">
        <v>0</v>
      </c>
      <c r="T895" s="184">
        <f>AVERAGE(S895:S896)</f>
        <v>0.5</v>
      </c>
      <c r="U895" s="18" t="s">
        <v>56</v>
      </c>
      <c r="V895" s="18">
        <v>0</v>
      </c>
      <c r="W895" s="184">
        <f>AVERAGE(V895:V896)</f>
        <v>7</v>
      </c>
    </row>
    <row r="896" spans="1:23" ht="21" x14ac:dyDescent="0.35">
      <c r="A896" s="17" t="s">
        <v>1852</v>
      </c>
      <c r="B896" s="17" t="s">
        <v>1853</v>
      </c>
      <c r="C896" s="18" t="s">
        <v>34</v>
      </c>
      <c r="D896" s="18" t="s">
        <v>61</v>
      </c>
      <c r="E896" s="19" t="s">
        <v>1662</v>
      </c>
      <c r="F896" s="24" t="s">
        <v>40</v>
      </c>
      <c r="G896" s="20">
        <v>43875</v>
      </c>
      <c r="H896" s="18" t="s">
        <v>1855</v>
      </c>
      <c r="I896" s="21">
        <f t="shared" si="28"/>
        <v>3</v>
      </c>
      <c r="J896" s="182"/>
      <c r="K896" s="183"/>
      <c r="L896" s="183"/>
      <c r="M896" s="18">
        <f t="shared" si="27"/>
        <v>4</v>
      </c>
      <c r="N896" s="18">
        <v>1</v>
      </c>
      <c r="O896" s="18">
        <v>2</v>
      </c>
      <c r="P896" s="18">
        <v>1</v>
      </c>
      <c r="Q896" s="18">
        <v>0</v>
      </c>
      <c r="R896" s="18">
        <v>0</v>
      </c>
      <c r="S896" s="18">
        <v>1</v>
      </c>
      <c r="T896" s="184"/>
      <c r="U896" s="18" t="s">
        <v>76</v>
      </c>
      <c r="V896" s="18">
        <v>14</v>
      </c>
      <c r="W896" s="184"/>
    </row>
    <row r="897" spans="1:23" ht="21" x14ac:dyDescent="0.35">
      <c r="A897" s="17" t="s">
        <v>1856</v>
      </c>
      <c r="B897" s="17" t="s">
        <v>1857</v>
      </c>
      <c r="C897" s="18" t="s">
        <v>34</v>
      </c>
      <c r="D897" s="18" t="s">
        <v>35</v>
      </c>
      <c r="E897" s="19" t="s">
        <v>1858</v>
      </c>
      <c r="F897" s="24" t="s">
        <v>37</v>
      </c>
      <c r="G897" s="20">
        <v>44728</v>
      </c>
      <c r="H897" s="18" t="s">
        <v>1859</v>
      </c>
      <c r="I897" s="21">
        <f t="shared" si="28"/>
        <v>0</v>
      </c>
      <c r="J897" s="182">
        <f>AVERAGE(I897:I898)</f>
        <v>1</v>
      </c>
      <c r="K897" s="183">
        <f>_xlfn.STDEV.S(I897:I898)</f>
        <v>1.4142135623730951</v>
      </c>
      <c r="L897" s="183">
        <f>100*K897/J897</f>
        <v>141.42135623730951</v>
      </c>
      <c r="M897" s="18">
        <f t="shared" si="27"/>
        <v>0</v>
      </c>
      <c r="N897" s="18">
        <v>0</v>
      </c>
      <c r="O897" s="18">
        <v>0</v>
      </c>
      <c r="P897" s="18">
        <v>0</v>
      </c>
      <c r="Q897" s="18">
        <v>0</v>
      </c>
      <c r="R897" s="18">
        <v>0</v>
      </c>
      <c r="S897" s="18">
        <v>0</v>
      </c>
      <c r="T897" s="184">
        <f>AVERAGE(S897:S898)</f>
        <v>0.5</v>
      </c>
      <c r="U897" s="18" t="s">
        <v>56</v>
      </c>
      <c r="V897" s="18">
        <v>0</v>
      </c>
      <c r="W897" s="184">
        <f>AVERAGE(V897:V898)</f>
        <v>6.5</v>
      </c>
    </row>
    <row r="898" spans="1:23" ht="21" x14ac:dyDescent="0.35">
      <c r="A898" s="17" t="s">
        <v>1856</v>
      </c>
      <c r="B898" s="17" t="s">
        <v>1857</v>
      </c>
      <c r="C898" s="18" t="s">
        <v>34</v>
      </c>
      <c r="D898" s="18" t="s">
        <v>35</v>
      </c>
      <c r="E898" s="19" t="s">
        <v>1858</v>
      </c>
      <c r="F898" s="24" t="s">
        <v>48</v>
      </c>
      <c r="G898" s="20">
        <v>44183</v>
      </c>
      <c r="H898" s="18" t="s">
        <v>1860</v>
      </c>
      <c r="I898" s="21">
        <f t="shared" si="28"/>
        <v>2</v>
      </c>
      <c r="J898" s="182"/>
      <c r="K898" s="183"/>
      <c r="L898" s="183"/>
      <c r="M898" s="18">
        <f t="shared" ref="M898:M961" si="29">SUM(N898:Q898)</f>
        <v>3</v>
      </c>
      <c r="N898" s="18">
        <v>0</v>
      </c>
      <c r="O898" s="18">
        <v>2</v>
      </c>
      <c r="P898" s="18">
        <v>1</v>
      </c>
      <c r="Q898" s="18">
        <v>0</v>
      </c>
      <c r="R898" s="18">
        <v>0</v>
      </c>
      <c r="S898" s="18">
        <v>1</v>
      </c>
      <c r="T898" s="184"/>
      <c r="U898" s="18" t="s">
        <v>76</v>
      </c>
      <c r="V898" s="18">
        <v>13</v>
      </c>
      <c r="W898" s="184"/>
    </row>
    <row r="899" spans="1:23" ht="21" x14ac:dyDescent="0.35">
      <c r="A899" s="17" t="s">
        <v>1861</v>
      </c>
      <c r="B899" s="17" t="s">
        <v>1862</v>
      </c>
      <c r="C899" s="18" t="s">
        <v>34</v>
      </c>
      <c r="D899" s="18" t="s">
        <v>35</v>
      </c>
      <c r="E899" s="19" t="s">
        <v>1863</v>
      </c>
      <c r="F899" s="24" t="s">
        <v>37</v>
      </c>
      <c r="G899" s="20">
        <v>43845</v>
      </c>
      <c r="H899" s="18" t="s">
        <v>1864</v>
      </c>
      <c r="I899" s="21">
        <f t="shared" si="28"/>
        <v>3.25</v>
      </c>
      <c r="J899" s="182">
        <f>AVERAGE(I899:I900)</f>
        <v>3.5</v>
      </c>
      <c r="K899" s="183">
        <f>_xlfn.STDEV.S(I899:I900)</f>
        <v>0.35355339059327379</v>
      </c>
      <c r="L899" s="183">
        <f>100*K899/J899</f>
        <v>10.101525445522109</v>
      </c>
      <c r="M899" s="18">
        <f t="shared" si="29"/>
        <v>5</v>
      </c>
      <c r="N899" s="18">
        <v>2</v>
      </c>
      <c r="O899" s="18">
        <v>0</v>
      </c>
      <c r="P899" s="18">
        <v>2</v>
      </c>
      <c r="Q899" s="18">
        <v>1</v>
      </c>
      <c r="R899" s="18">
        <v>0</v>
      </c>
      <c r="S899" s="18">
        <v>2</v>
      </c>
      <c r="T899" s="184">
        <f>AVERAGE(S899:S900)</f>
        <v>2</v>
      </c>
      <c r="U899" s="18" t="s">
        <v>39</v>
      </c>
      <c r="V899" s="18">
        <v>12</v>
      </c>
      <c r="W899" s="184">
        <f>AVERAGE(V899:V900)</f>
        <v>12.5</v>
      </c>
    </row>
    <row r="900" spans="1:23" ht="21" x14ac:dyDescent="0.35">
      <c r="A900" s="17" t="s">
        <v>1861</v>
      </c>
      <c r="B900" s="17" t="s">
        <v>1862</v>
      </c>
      <c r="C900" s="18" t="s">
        <v>34</v>
      </c>
      <c r="D900" s="18" t="s">
        <v>35</v>
      </c>
      <c r="E900" s="19" t="s">
        <v>1863</v>
      </c>
      <c r="F900" s="24" t="s">
        <v>40</v>
      </c>
      <c r="G900" s="20">
        <v>43875</v>
      </c>
      <c r="H900" s="18" t="s">
        <v>1865</v>
      </c>
      <c r="I900" s="21">
        <f t="shared" si="28"/>
        <v>3.75</v>
      </c>
      <c r="J900" s="182"/>
      <c r="K900" s="183"/>
      <c r="L900" s="183"/>
      <c r="M900" s="18">
        <f t="shared" si="29"/>
        <v>5</v>
      </c>
      <c r="N900" s="18">
        <v>3</v>
      </c>
      <c r="O900" s="18">
        <v>0</v>
      </c>
      <c r="P900" s="18">
        <v>1</v>
      </c>
      <c r="Q900" s="18">
        <v>1</v>
      </c>
      <c r="R900" s="18">
        <v>0</v>
      </c>
      <c r="S900" s="18">
        <v>2</v>
      </c>
      <c r="T900" s="184"/>
      <c r="U900" s="18" t="s">
        <v>39</v>
      </c>
      <c r="V900" s="18">
        <v>13</v>
      </c>
      <c r="W900" s="184"/>
    </row>
    <row r="901" spans="1:23" ht="21" x14ac:dyDescent="0.35">
      <c r="A901" s="17" t="s">
        <v>1866</v>
      </c>
      <c r="B901" s="17" t="s">
        <v>1867</v>
      </c>
      <c r="C901" s="18" t="s">
        <v>34</v>
      </c>
      <c r="D901" s="18" t="s">
        <v>61</v>
      </c>
      <c r="E901" s="19" t="s">
        <v>1868</v>
      </c>
      <c r="F901" s="24" t="s">
        <v>37</v>
      </c>
      <c r="G901" s="20">
        <v>44646</v>
      </c>
      <c r="H901" s="18" t="s">
        <v>1869</v>
      </c>
      <c r="I901" s="21">
        <f t="shared" si="28"/>
        <v>0</v>
      </c>
      <c r="J901" s="182">
        <f>AVERAGE(I901:I902)</f>
        <v>0</v>
      </c>
      <c r="K901" s="183">
        <f>_xlfn.STDEV.S(I901:I902)</f>
        <v>0</v>
      </c>
      <c r="L901" s="183">
        <v>0</v>
      </c>
      <c r="M901" s="18">
        <f t="shared" si="29"/>
        <v>0</v>
      </c>
      <c r="N901" s="18">
        <v>0</v>
      </c>
      <c r="O901" s="18">
        <v>0</v>
      </c>
      <c r="P901" s="18">
        <v>0</v>
      </c>
      <c r="Q901" s="18">
        <v>0</v>
      </c>
      <c r="R901" s="18">
        <v>0</v>
      </c>
      <c r="S901" s="18">
        <v>0</v>
      </c>
      <c r="T901" s="184">
        <f>AVERAGE(S901:S902)</f>
        <v>0</v>
      </c>
      <c r="U901" s="18" t="s">
        <v>56</v>
      </c>
      <c r="V901" s="18">
        <v>0</v>
      </c>
      <c r="W901" s="184">
        <f>AVERAGE(V901:V902)</f>
        <v>0.5</v>
      </c>
    </row>
    <row r="902" spans="1:23" ht="21" x14ac:dyDescent="0.35">
      <c r="A902" s="17" t="s">
        <v>1866</v>
      </c>
      <c r="B902" s="17" t="s">
        <v>1867</v>
      </c>
      <c r="C902" s="18" t="s">
        <v>34</v>
      </c>
      <c r="D902" s="18" t="s">
        <v>61</v>
      </c>
      <c r="E902" s="19" t="s">
        <v>1868</v>
      </c>
      <c r="F902" s="24" t="s">
        <v>40</v>
      </c>
      <c r="G902" s="20">
        <v>43875</v>
      </c>
      <c r="H902" s="18" t="s">
        <v>1870</v>
      </c>
      <c r="I902" s="21">
        <f t="shared" si="28"/>
        <v>0</v>
      </c>
      <c r="J902" s="182"/>
      <c r="K902" s="183"/>
      <c r="L902" s="183"/>
      <c r="M902" s="18">
        <f t="shared" si="29"/>
        <v>0</v>
      </c>
      <c r="N902" s="18">
        <v>0</v>
      </c>
      <c r="O902" s="18">
        <v>0</v>
      </c>
      <c r="P902" s="18">
        <v>0</v>
      </c>
      <c r="Q902" s="18">
        <v>0</v>
      </c>
      <c r="R902" s="18">
        <v>0</v>
      </c>
      <c r="S902" s="18">
        <v>0</v>
      </c>
      <c r="T902" s="184"/>
      <c r="U902" s="18" t="s">
        <v>76</v>
      </c>
      <c r="V902" s="18">
        <v>1</v>
      </c>
      <c r="W902" s="184"/>
    </row>
    <row r="903" spans="1:23" ht="21" x14ac:dyDescent="0.35">
      <c r="A903" s="17" t="s">
        <v>1871</v>
      </c>
      <c r="B903" s="17" t="s">
        <v>1872</v>
      </c>
      <c r="C903" s="18" t="s">
        <v>34</v>
      </c>
      <c r="D903" s="18" t="s">
        <v>61</v>
      </c>
      <c r="E903" s="19" t="s">
        <v>194</v>
      </c>
      <c r="F903" s="24" t="s">
        <v>37</v>
      </c>
      <c r="G903" s="20">
        <v>43881</v>
      </c>
      <c r="H903" s="18" t="s">
        <v>1873</v>
      </c>
      <c r="I903" s="21">
        <f t="shared" ref="I903:I966" si="30">N903+0.75*O903+0.5*P903+0.25*Q903</f>
        <v>1</v>
      </c>
      <c r="J903" s="182">
        <f>AVERAGE(I903:I904)</f>
        <v>2.125</v>
      </c>
      <c r="K903" s="183">
        <f>_xlfn.STDEV.S(I903:I904)</f>
        <v>1.5909902576697319</v>
      </c>
      <c r="L903" s="183">
        <f>100*K903/J903</f>
        <v>74.870129772693275</v>
      </c>
      <c r="M903" s="18">
        <f t="shared" si="29"/>
        <v>2</v>
      </c>
      <c r="N903" s="18">
        <v>0</v>
      </c>
      <c r="O903" s="18">
        <v>1</v>
      </c>
      <c r="P903" s="18">
        <v>0</v>
      </c>
      <c r="Q903" s="18">
        <v>1</v>
      </c>
      <c r="R903" s="18">
        <v>0</v>
      </c>
      <c r="S903" s="18">
        <v>1</v>
      </c>
      <c r="T903" s="184">
        <f>AVERAGE(S903:S904)</f>
        <v>1</v>
      </c>
      <c r="U903" s="18" t="s">
        <v>76</v>
      </c>
      <c r="V903" s="18">
        <v>8</v>
      </c>
      <c r="W903" s="184">
        <f>AVERAGE(V903:V904)</f>
        <v>12.5</v>
      </c>
    </row>
    <row r="904" spans="1:23" ht="21" x14ac:dyDescent="0.35">
      <c r="A904" s="17" t="s">
        <v>1871</v>
      </c>
      <c r="B904" s="17" t="s">
        <v>1872</v>
      </c>
      <c r="C904" s="18" t="s">
        <v>34</v>
      </c>
      <c r="D904" s="18" t="s">
        <v>61</v>
      </c>
      <c r="E904" s="19" t="s">
        <v>194</v>
      </c>
      <c r="F904" s="24" t="s">
        <v>40</v>
      </c>
      <c r="G904" s="20">
        <v>43875</v>
      </c>
      <c r="H904" s="18" t="s">
        <v>1874</v>
      </c>
      <c r="I904" s="21">
        <f t="shared" si="30"/>
        <v>3.25</v>
      </c>
      <c r="J904" s="182"/>
      <c r="K904" s="183"/>
      <c r="L904" s="183"/>
      <c r="M904" s="18">
        <f t="shared" si="29"/>
        <v>5</v>
      </c>
      <c r="N904" s="18">
        <v>1</v>
      </c>
      <c r="O904" s="18">
        <v>2</v>
      </c>
      <c r="P904" s="18">
        <v>1</v>
      </c>
      <c r="Q904" s="18">
        <v>1</v>
      </c>
      <c r="R904" s="18">
        <v>0</v>
      </c>
      <c r="S904" s="18">
        <v>1</v>
      </c>
      <c r="T904" s="184"/>
      <c r="U904" s="18" t="s">
        <v>76</v>
      </c>
      <c r="V904" s="18">
        <v>17</v>
      </c>
      <c r="W904" s="184"/>
    </row>
    <row r="905" spans="1:23" ht="21" x14ac:dyDescent="0.35">
      <c r="A905" s="17" t="s">
        <v>1875</v>
      </c>
      <c r="B905" s="17" t="s">
        <v>1876</v>
      </c>
      <c r="C905" s="18" t="s">
        <v>34</v>
      </c>
      <c r="D905" s="18" t="s">
        <v>35</v>
      </c>
      <c r="E905" s="19" t="s">
        <v>647</v>
      </c>
      <c r="F905" s="24" t="s">
        <v>37</v>
      </c>
      <c r="G905" s="20">
        <v>44765</v>
      </c>
      <c r="H905" s="18" t="s">
        <v>1877</v>
      </c>
      <c r="I905" s="21">
        <f t="shared" si="30"/>
        <v>6</v>
      </c>
      <c r="J905" s="182">
        <f>AVERAGE(I905:I906)</f>
        <v>5.875</v>
      </c>
      <c r="K905" s="183">
        <f>_xlfn.STDEV.S(I905:I906)</f>
        <v>0.17677669529663689</v>
      </c>
      <c r="L905" s="183">
        <f>100*K905/J905</f>
        <v>3.0089650263257344</v>
      </c>
      <c r="M905" s="18">
        <f t="shared" si="29"/>
        <v>10</v>
      </c>
      <c r="N905" s="18">
        <v>1</v>
      </c>
      <c r="O905" s="18">
        <v>4</v>
      </c>
      <c r="P905" s="18">
        <v>3</v>
      </c>
      <c r="Q905" s="18">
        <v>2</v>
      </c>
      <c r="R905" s="18">
        <v>0</v>
      </c>
      <c r="S905" s="18">
        <v>3</v>
      </c>
      <c r="T905" s="184">
        <f>AVERAGE(S905:S906)</f>
        <v>3</v>
      </c>
      <c r="U905" s="18" t="s">
        <v>39</v>
      </c>
      <c r="V905" s="18">
        <v>25</v>
      </c>
      <c r="W905" s="184">
        <f>AVERAGE(V905:V906)</f>
        <v>25.5</v>
      </c>
    </row>
    <row r="906" spans="1:23" ht="21" x14ac:dyDescent="0.35">
      <c r="A906" s="17" t="s">
        <v>1875</v>
      </c>
      <c r="B906" s="17" t="s">
        <v>1876</v>
      </c>
      <c r="C906" s="18" t="s">
        <v>34</v>
      </c>
      <c r="D906" s="18" t="s">
        <v>35</v>
      </c>
      <c r="E906" s="19" t="s">
        <v>647</v>
      </c>
      <c r="F906" s="24" t="s">
        <v>40</v>
      </c>
      <c r="G906" s="20">
        <v>43886</v>
      </c>
      <c r="H906" s="18" t="s">
        <v>1878</v>
      </c>
      <c r="I906" s="21">
        <f t="shared" si="30"/>
        <v>5.75</v>
      </c>
      <c r="J906" s="182"/>
      <c r="K906" s="183"/>
      <c r="L906" s="183"/>
      <c r="M906" s="18">
        <f t="shared" si="29"/>
        <v>9</v>
      </c>
      <c r="N906" s="18">
        <v>2</v>
      </c>
      <c r="O906" s="18">
        <v>3</v>
      </c>
      <c r="P906" s="18">
        <v>2</v>
      </c>
      <c r="Q906" s="18">
        <v>2</v>
      </c>
      <c r="R906" s="18">
        <v>0</v>
      </c>
      <c r="S906" s="18">
        <v>3</v>
      </c>
      <c r="T906" s="184"/>
      <c r="U906" s="18" t="s">
        <v>39</v>
      </c>
      <c r="V906" s="18">
        <v>26</v>
      </c>
      <c r="W906" s="184"/>
    </row>
    <row r="907" spans="1:23" ht="21" x14ac:dyDescent="0.35">
      <c r="A907" s="17" t="s">
        <v>1879</v>
      </c>
      <c r="B907" s="17" t="s">
        <v>1880</v>
      </c>
      <c r="C907" s="18" t="s">
        <v>34</v>
      </c>
      <c r="D907" s="18" t="s">
        <v>61</v>
      </c>
      <c r="E907" s="19" t="s">
        <v>1881</v>
      </c>
      <c r="F907" s="24" t="s">
        <v>37</v>
      </c>
      <c r="G907" s="20">
        <v>44646</v>
      </c>
      <c r="H907" s="18" t="s">
        <v>1882</v>
      </c>
      <c r="I907" s="21">
        <f t="shared" si="30"/>
        <v>0</v>
      </c>
      <c r="J907" s="182">
        <f>AVERAGE(I907:I908)</f>
        <v>0</v>
      </c>
      <c r="K907" s="183">
        <f>_xlfn.STDEV.S(I907:I908)</f>
        <v>0</v>
      </c>
      <c r="L907" s="183">
        <v>0</v>
      </c>
      <c r="M907" s="18">
        <f t="shared" si="29"/>
        <v>0</v>
      </c>
      <c r="N907" s="18">
        <v>0</v>
      </c>
      <c r="O907" s="18">
        <v>0</v>
      </c>
      <c r="P907" s="18">
        <v>0</v>
      </c>
      <c r="Q907" s="18">
        <v>0</v>
      </c>
      <c r="R907" s="18">
        <v>0</v>
      </c>
      <c r="S907" s="18">
        <v>0</v>
      </c>
      <c r="T907" s="184">
        <f>AVERAGE(S907:S908)</f>
        <v>0</v>
      </c>
      <c r="U907" s="18" t="s">
        <v>56</v>
      </c>
      <c r="V907" s="18">
        <v>0</v>
      </c>
      <c r="W907" s="184">
        <f>AVERAGE(V907:V908)</f>
        <v>0</v>
      </c>
    </row>
    <row r="908" spans="1:23" ht="21" x14ac:dyDescent="0.35">
      <c r="A908" s="17" t="s">
        <v>1879</v>
      </c>
      <c r="B908" s="17" t="s">
        <v>1880</v>
      </c>
      <c r="C908" s="18" t="s">
        <v>34</v>
      </c>
      <c r="D908" s="18" t="s">
        <v>61</v>
      </c>
      <c r="E908" s="19" t="s">
        <v>1881</v>
      </c>
      <c r="F908" s="24" t="s">
        <v>48</v>
      </c>
      <c r="G908" s="20">
        <v>44782</v>
      </c>
      <c r="H908" s="18" t="s">
        <v>1883</v>
      </c>
      <c r="I908" s="21">
        <f t="shared" si="30"/>
        <v>0</v>
      </c>
      <c r="J908" s="182"/>
      <c r="K908" s="183"/>
      <c r="L908" s="183"/>
      <c r="M908" s="18">
        <f t="shared" si="29"/>
        <v>0</v>
      </c>
      <c r="N908" s="18">
        <v>0</v>
      </c>
      <c r="O908" s="18">
        <v>0</v>
      </c>
      <c r="P908" s="18">
        <v>0</v>
      </c>
      <c r="Q908" s="18">
        <v>0</v>
      </c>
      <c r="R908" s="18">
        <v>0</v>
      </c>
      <c r="S908" s="18">
        <v>0</v>
      </c>
      <c r="T908" s="184"/>
      <c r="U908" s="18" t="s">
        <v>56</v>
      </c>
      <c r="V908" s="18">
        <v>0</v>
      </c>
      <c r="W908" s="184"/>
    </row>
    <row r="909" spans="1:23" ht="21" x14ac:dyDescent="0.35">
      <c r="A909" s="17" t="s">
        <v>1884</v>
      </c>
      <c r="B909" s="17" t="s">
        <v>1885</v>
      </c>
      <c r="C909" s="18" t="s">
        <v>34</v>
      </c>
      <c r="D909" s="18" t="s">
        <v>61</v>
      </c>
      <c r="E909" s="19" t="s">
        <v>1886</v>
      </c>
      <c r="F909" s="24" t="s">
        <v>37</v>
      </c>
      <c r="G909" s="20">
        <v>43845</v>
      </c>
      <c r="H909" s="18" t="s">
        <v>1887</v>
      </c>
      <c r="I909" s="21">
        <f t="shared" si="30"/>
        <v>2</v>
      </c>
      <c r="J909" s="182">
        <f>AVERAGE(I909:I910)</f>
        <v>2</v>
      </c>
      <c r="K909" s="183">
        <f>_xlfn.STDEV.S(I909:I910)</f>
        <v>0</v>
      </c>
      <c r="L909" s="183">
        <f>100*K909/J909</f>
        <v>0</v>
      </c>
      <c r="M909" s="18">
        <f t="shared" si="29"/>
        <v>3</v>
      </c>
      <c r="N909" s="18">
        <v>0</v>
      </c>
      <c r="O909" s="18">
        <v>2</v>
      </c>
      <c r="P909" s="18">
        <v>1</v>
      </c>
      <c r="Q909" s="18">
        <v>0</v>
      </c>
      <c r="R909" s="18">
        <v>0</v>
      </c>
      <c r="S909" s="18">
        <v>1</v>
      </c>
      <c r="T909" s="184">
        <f>AVERAGE(S909:S910)</f>
        <v>1</v>
      </c>
      <c r="U909" s="18" t="s">
        <v>76</v>
      </c>
      <c r="V909" s="18">
        <v>13</v>
      </c>
      <c r="W909" s="184">
        <f>AVERAGE(V909:V910)</f>
        <v>13</v>
      </c>
    </row>
    <row r="910" spans="1:23" ht="21" x14ac:dyDescent="0.35">
      <c r="A910" s="17" t="s">
        <v>1884</v>
      </c>
      <c r="B910" s="17" t="s">
        <v>1885</v>
      </c>
      <c r="C910" s="18" t="s">
        <v>34</v>
      </c>
      <c r="D910" s="18" t="s">
        <v>61</v>
      </c>
      <c r="E910" s="19" t="s">
        <v>1886</v>
      </c>
      <c r="F910" s="24" t="s">
        <v>48</v>
      </c>
      <c r="G910" s="20">
        <v>43859</v>
      </c>
      <c r="H910" s="18" t="s">
        <v>1888</v>
      </c>
      <c r="I910" s="21">
        <f t="shared" si="30"/>
        <v>2</v>
      </c>
      <c r="J910" s="182"/>
      <c r="K910" s="183"/>
      <c r="L910" s="183"/>
      <c r="M910" s="18">
        <f t="shared" si="29"/>
        <v>3</v>
      </c>
      <c r="N910" s="18">
        <v>0</v>
      </c>
      <c r="O910" s="18">
        <v>2</v>
      </c>
      <c r="P910" s="18">
        <v>1</v>
      </c>
      <c r="Q910" s="18">
        <v>0</v>
      </c>
      <c r="R910" s="18">
        <v>0</v>
      </c>
      <c r="S910" s="18">
        <v>1</v>
      </c>
      <c r="T910" s="184"/>
      <c r="U910" s="18" t="s">
        <v>76</v>
      </c>
      <c r="V910" s="18">
        <v>13</v>
      </c>
      <c r="W910" s="184"/>
    </row>
    <row r="911" spans="1:23" ht="21" x14ac:dyDescent="0.35">
      <c r="A911" s="17" t="s">
        <v>1889</v>
      </c>
      <c r="B911" s="17" t="s">
        <v>1890</v>
      </c>
      <c r="C911" s="18" t="s">
        <v>34</v>
      </c>
      <c r="D911" s="18" t="s">
        <v>61</v>
      </c>
      <c r="E911" s="19" t="s">
        <v>1891</v>
      </c>
      <c r="F911" s="18" t="s">
        <v>37</v>
      </c>
      <c r="G911" s="20">
        <v>43845</v>
      </c>
      <c r="H911" s="18" t="s">
        <v>1892</v>
      </c>
      <c r="I911" s="21">
        <f t="shared" si="30"/>
        <v>2</v>
      </c>
      <c r="J911" s="182">
        <f>AVERAGE(I911:I912)</f>
        <v>2</v>
      </c>
      <c r="K911" s="183">
        <f>_xlfn.STDEV.S(I911:I912)</f>
        <v>0</v>
      </c>
      <c r="L911" s="183">
        <f>100*K911/J911</f>
        <v>0</v>
      </c>
      <c r="M911" s="18">
        <f t="shared" si="29"/>
        <v>3</v>
      </c>
      <c r="N911" s="18">
        <v>0</v>
      </c>
      <c r="O911" s="18">
        <v>2</v>
      </c>
      <c r="P911" s="18">
        <v>1</v>
      </c>
      <c r="Q911" s="18">
        <v>0</v>
      </c>
      <c r="R911" s="18">
        <v>0</v>
      </c>
      <c r="S911" s="18">
        <v>1</v>
      </c>
      <c r="T911" s="184">
        <f>AVERAGE(S911:S912)</f>
        <v>1</v>
      </c>
      <c r="U911" s="18" t="s">
        <v>76</v>
      </c>
      <c r="V911" s="18">
        <v>13</v>
      </c>
      <c r="W911" s="184">
        <f>AVERAGE(V911:V912)</f>
        <v>13</v>
      </c>
    </row>
    <row r="912" spans="1:23" ht="21" x14ac:dyDescent="0.35">
      <c r="A912" s="17" t="s">
        <v>1889</v>
      </c>
      <c r="B912" s="17" t="s">
        <v>1890</v>
      </c>
      <c r="C912" s="18" t="s">
        <v>34</v>
      </c>
      <c r="D912" s="18" t="s">
        <v>61</v>
      </c>
      <c r="E912" s="19" t="s">
        <v>1891</v>
      </c>
      <c r="F912" s="18" t="s">
        <v>48</v>
      </c>
      <c r="G912" s="20">
        <v>43859</v>
      </c>
      <c r="H912" s="18" t="s">
        <v>1893</v>
      </c>
      <c r="I912" s="21">
        <f t="shared" si="30"/>
        <v>2</v>
      </c>
      <c r="J912" s="182"/>
      <c r="K912" s="183"/>
      <c r="L912" s="183"/>
      <c r="M912" s="18">
        <f t="shared" si="29"/>
        <v>3</v>
      </c>
      <c r="N912" s="18">
        <v>0</v>
      </c>
      <c r="O912" s="18">
        <v>2</v>
      </c>
      <c r="P912" s="18">
        <v>1</v>
      </c>
      <c r="Q912" s="18">
        <v>0</v>
      </c>
      <c r="R912" s="18">
        <v>0</v>
      </c>
      <c r="S912" s="18">
        <v>1</v>
      </c>
      <c r="T912" s="184"/>
      <c r="U912" s="18" t="s">
        <v>76</v>
      </c>
      <c r="V912" s="18">
        <v>13</v>
      </c>
      <c r="W912" s="184"/>
    </row>
    <row r="913" spans="1:23" ht="21" x14ac:dyDescent="0.35">
      <c r="A913" s="17" t="s">
        <v>1894</v>
      </c>
      <c r="B913" s="17" t="s">
        <v>1895</v>
      </c>
      <c r="C913" s="18" t="s">
        <v>34</v>
      </c>
      <c r="D913" s="18" t="s">
        <v>61</v>
      </c>
      <c r="E913" s="19" t="s">
        <v>1896</v>
      </c>
      <c r="F913" s="18" t="s">
        <v>48</v>
      </c>
      <c r="G913" s="20">
        <v>44435</v>
      </c>
      <c r="H913" s="28" t="s">
        <v>1897</v>
      </c>
      <c r="I913" s="21">
        <f t="shared" si="30"/>
        <v>3</v>
      </c>
      <c r="J913" s="182">
        <f>AVERAGE(I913:I914)</f>
        <v>3</v>
      </c>
      <c r="K913" s="183">
        <f>_xlfn.STDEV.S(I913:I914)</f>
        <v>0</v>
      </c>
      <c r="L913" s="183">
        <f>100*K913/J913</f>
        <v>0</v>
      </c>
      <c r="M913" s="18">
        <f t="shared" si="29"/>
        <v>4</v>
      </c>
      <c r="N913" s="18">
        <v>1</v>
      </c>
      <c r="O913" s="18">
        <v>2</v>
      </c>
      <c r="P913" s="18">
        <v>1</v>
      </c>
      <c r="Q913" s="18">
        <v>0</v>
      </c>
      <c r="R913" s="18">
        <v>0</v>
      </c>
      <c r="S913" s="18">
        <v>1</v>
      </c>
      <c r="T913" s="184">
        <f>AVERAGE(S913:S914)</f>
        <v>1</v>
      </c>
      <c r="U913" s="18" t="s">
        <v>39</v>
      </c>
      <c r="V913" s="18">
        <v>15</v>
      </c>
      <c r="W913" s="184">
        <f>AVERAGE(V913:V914)</f>
        <v>14.5</v>
      </c>
    </row>
    <row r="914" spans="1:23" ht="21" x14ac:dyDescent="0.35">
      <c r="A914" s="17" t="s">
        <v>1894</v>
      </c>
      <c r="B914" s="17" t="s">
        <v>1895</v>
      </c>
      <c r="C914" s="18" t="s">
        <v>34</v>
      </c>
      <c r="D914" s="18" t="s">
        <v>61</v>
      </c>
      <c r="E914" s="19" t="s">
        <v>1896</v>
      </c>
      <c r="F914" s="24" t="s">
        <v>40</v>
      </c>
      <c r="G914" s="20">
        <v>43875</v>
      </c>
      <c r="H914" s="28" t="s">
        <v>1898</v>
      </c>
      <c r="I914" s="21">
        <f t="shared" si="30"/>
        <v>3</v>
      </c>
      <c r="J914" s="182"/>
      <c r="K914" s="183"/>
      <c r="L914" s="183"/>
      <c r="M914" s="18">
        <f t="shared" si="29"/>
        <v>4</v>
      </c>
      <c r="N914" s="18">
        <v>1</v>
      </c>
      <c r="O914" s="18">
        <v>2</v>
      </c>
      <c r="P914" s="18">
        <v>1</v>
      </c>
      <c r="Q914" s="18">
        <v>0</v>
      </c>
      <c r="R914" s="18">
        <v>0</v>
      </c>
      <c r="S914" s="18">
        <v>1</v>
      </c>
      <c r="T914" s="184"/>
      <c r="U914" s="18" t="s">
        <v>76</v>
      </c>
      <c r="V914" s="18">
        <v>14</v>
      </c>
      <c r="W914" s="184"/>
    </row>
    <row r="915" spans="1:23" ht="21" x14ac:dyDescent="0.35">
      <c r="A915" s="17" t="s">
        <v>1899</v>
      </c>
      <c r="B915" s="17" t="s">
        <v>1900</v>
      </c>
      <c r="C915" s="18" t="s">
        <v>34</v>
      </c>
      <c r="D915" s="18" t="s">
        <v>61</v>
      </c>
      <c r="E915" s="19" t="s">
        <v>1901</v>
      </c>
      <c r="F915" s="24" t="s">
        <v>37</v>
      </c>
      <c r="G915" s="20">
        <v>44800</v>
      </c>
      <c r="H915" s="18" t="s">
        <v>1902</v>
      </c>
      <c r="I915" s="21">
        <f t="shared" si="30"/>
        <v>5.25</v>
      </c>
      <c r="J915" s="182">
        <f>AVERAGE(I915:I916)</f>
        <v>6.125</v>
      </c>
      <c r="K915" s="183">
        <f>_xlfn.STDEV.S(I915:I916)</f>
        <v>1.2374368670764582</v>
      </c>
      <c r="L915" s="183">
        <f>100*K915/J915</f>
        <v>20.203050891044217</v>
      </c>
      <c r="M915" s="18">
        <f t="shared" si="29"/>
        <v>7</v>
      </c>
      <c r="N915" s="18">
        <v>3</v>
      </c>
      <c r="O915" s="18">
        <v>2</v>
      </c>
      <c r="P915" s="18">
        <v>1</v>
      </c>
      <c r="Q915" s="18">
        <v>1</v>
      </c>
      <c r="R915" s="18">
        <v>0</v>
      </c>
      <c r="S915" s="18">
        <v>4</v>
      </c>
      <c r="T915" s="184">
        <f>AVERAGE(S915:S916)</f>
        <v>4</v>
      </c>
      <c r="U915" s="18" t="s">
        <v>39</v>
      </c>
      <c r="V915" s="18">
        <v>17</v>
      </c>
      <c r="W915" s="184">
        <f>AVERAGE(V915:V916)</f>
        <v>17</v>
      </c>
    </row>
    <row r="916" spans="1:23" ht="21" x14ac:dyDescent="0.35">
      <c r="A916" s="17" t="s">
        <v>1899</v>
      </c>
      <c r="B916" s="17" t="s">
        <v>1900</v>
      </c>
      <c r="C916" s="18" t="s">
        <v>34</v>
      </c>
      <c r="D916" s="18" t="s">
        <v>61</v>
      </c>
      <c r="E916" s="19" t="s">
        <v>1901</v>
      </c>
      <c r="F916" s="24" t="s">
        <v>159</v>
      </c>
      <c r="G916" s="20">
        <v>44865</v>
      </c>
      <c r="H916" s="18" t="s">
        <v>1903</v>
      </c>
      <c r="I916" s="21">
        <f t="shared" si="30"/>
        <v>7</v>
      </c>
      <c r="J916" s="182"/>
      <c r="K916" s="183"/>
      <c r="L916" s="183"/>
      <c r="M916" s="18">
        <f t="shared" si="29"/>
        <v>9</v>
      </c>
      <c r="N916" s="18">
        <v>4</v>
      </c>
      <c r="O916" s="18">
        <v>3</v>
      </c>
      <c r="P916" s="18">
        <v>1</v>
      </c>
      <c r="Q916" s="18">
        <v>1</v>
      </c>
      <c r="R916" s="18">
        <v>0</v>
      </c>
      <c r="S916" s="18">
        <v>4</v>
      </c>
      <c r="T916" s="184"/>
      <c r="U916" s="18" t="s">
        <v>39</v>
      </c>
      <c r="V916" s="30"/>
      <c r="W916" s="184"/>
    </row>
    <row r="917" spans="1:23" ht="21" x14ac:dyDescent="0.35">
      <c r="A917" s="17" t="s">
        <v>1904</v>
      </c>
      <c r="B917" s="17" t="s">
        <v>1905</v>
      </c>
      <c r="C917" s="18" t="s">
        <v>34</v>
      </c>
      <c r="D917" s="18" t="s">
        <v>61</v>
      </c>
      <c r="E917" s="19" t="s">
        <v>1906</v>
      </c>
      <c r="F917" s="24" t="s">
        <v>48</v>
      </c>
      <c r="G917" s="20">
        <v>44714</v>
      </c>
      <c r="H917" s="18" t="s">
        <v>1907</v>
      </c>
      <c r="I917" s="21">
        <f t="shared" si="30"/>
        <v>2</v>
      </c>
      <c r="J917" s="182">
        <f>AVERAGE(I917:I918)</f>
        <v>2.5</v>
      </c>
      <c r="K917" s="183">
        <f>_xlfn.STDEV.S(I917:I918)</f>
        <v>0.70710678118654757</v>
      </c>
      <c r="L917" s="183">
        <f>100*K917/J917</f>
        <v>28.284271247461902</v>
      </c>
      <c r="M917" s="18">
        <f t="shared" si="29"/>
        <v>3</v>
      </c>
      <c r="N917" s="18">
        <v>0</v>
      </c>
      <c r="O917" s="18">
        <v>2</v>
      </c>
      <c r="P917" s="18">
        <v>1</v>
      </c>
      <c r="Q917" s="18">
        <v>0</v>
      </c>
      <c r="R917" s="18">
        <v>0</v>
      </c>
      <c r="S917" s="18">
        <v>1</v>
      </c>
      <c r="T917" s="184">
        <f>AVERAGE(S917:S918)</f>
        <v>1</v>
      </c>
      <c r="U917" s="18" t="s">
        <v>76</v>
      </c>
      <c r="V917" s="18">
        <v>13</v>
      </c>
      <c r="W917" s="184">
        <f>AVERAGE(V917:V918)</f>
        <v>13.5</v>
      </c>
    </row>
    <row r="918" spans="1:23" ht="21" x14ac:dyDescent="0.35">
      <c r="A918" s="17" t="s">
        <v>1904</v>
      </c>
      <c r="B918" s="17" t="s">
        <v>1905</v>
      </c>
      <c r="C918" s="18" t="s">
        <v>34</v>
      </c>
      <c r="D918" s="18" t="s">
        <v>61</v>
      </c>
      <c r="E918" s="19" t="s">
        <v>1906</v>
      </c>
      <c r="F918" s="18" t="s">
        <v>40</v>
      </c>
      <c r="G918" s="20">
        <v>43875</v>
      </c>
      <c r="H918" s="18" t="s">
        <v>1908</v>
      </c>
      <c r="I918" s="21">
        <f t="shared" si="30"/>
        <v>3</v>
      </c>
      <c r="J918" s="182"/>
      <c r="K918" s="183"/>
      <c r="L918" s="183"/>
      <c r="M918" s="18">
        <f t="shared" si="29"/>
        <v>4</v>
      </c>
      <c r="N918" s="18">
        <v>1</v>
      </c>
      <c r="O918" s="18">
        <v>2</v>
      </c>
      <c r="P918" s="18">
        <v>1</v>
      </c>
      <c r="Q918" s="18">
        <v>0</v>
      </c>
      <c r="R918" s="18">
        <v>0</v>
      </c>
      <c r="S918" s="18">
        <v>1</v>
      </c>
      <c r="T918" s="184"/>
      <c r="U918" s="18" t="s">
        <v>76</v>
      </c>
      <c r="V918" s="18">
        <v>14</v>
      </c>
      <c r="W918" s="184"/>
    </row>
    <row r="919" spans="1:23" ht="21" x14ac:dyDescent="0.35">
      <c r="A919" s="17" t="s">
        <v>1909</v>
      </c>
      <c r="B919" s="17" t="s">
        <v>1910</v>
      </c>
      <c r="C919" s="18" t="s">
        <v>34</v>
      </c>
      <c r="D919" s="18" t="s">
        <v>61</v>
      </c>
      <c r="E919" s="19" t="s">
        <v>1911</v>
      </c>
      <c r="F919" s="18" t="s">
        <v>48</v>
      </c>
      <c r="G919" s="20">
        <v>44784</v>
      </c>
      <c r="H919" s="18" t="s">
        <v>1912</v>
      </c>
      <c r="I919" s="21">
        <f t="shared" si="30"/>
        <v>2</v>
      </c>
      <c r="J919" s="182">
        <f>AVERAGE(I919:I920)</f>
        <v>2.5</v>
      </c>
      <c r="K919" s="183">
        <f>_xlfn.STDEV.S(I919:I920)</f>
        <v>0.70710678118654757</v>
      </c>
      <c r="L919" s="183">
        <f>100*K919/J919</f>
        <v>28.284271247461902</v>
      </c>
      <c r="M919" s="18">
        <f t="shared" si="29"/>
        <v>3</v>
      </c>
      <c r="N919" s="18">
        <v>0</v>
      </c>
      <c r="O919" s="18">
        <v>2</v>
      </c>
      <c r="P919" s="18">
        <v>1</v>
      </c>
      <c r="Q919" s="18">
        <v>0</v>
      </c>
      <c r="R919" s="18">
        <v>0</v>
      </c>
      <c r="S919" s="18">
        <v>1</v>
      </c>
      <c r="T919" s="184">
        <f>AVERAGE(S919:S920)</f>
        <v>1</v>
      </c>
      <c r="U919" s="18" t="s">
        <v>76</v>
      </c>
      <c r="V919" s="18">
        <v>13</v>
      </c>
      <c r="W919" s="184">
        <f>AVERAGE(V919:V920)</f>
        <v>13.5</v>
      </c>
    </row>
    <row r="920" spans="1:23" ht="21" x14ac:dyDescent="0.35">
      <c r="A920" s="17" t="s">
        <v>1909</v>
      </c>
      <c r="B920" s="17" t="s">
        <v>1910</v>
      </c>
      <c r="C920" s="18" t="s">
        <v>34</v>
      </c>
      <c r="D920" s="18" t="s">
        <v>61</v>
      </c>
      <c r="E920" s="19" t="s">
        <v>1911</v>
      </c>
      <c r="F920" s="18" t="s">
        <v>40</v>
      </c>
      <c r="G920" s="20">
        <v>43875</v>
      </c>
      <c r="H920" s="18" t="s">
        <v>1913</v>
      </c>
      <c r="I920" s="21">
        <f t="shared" si="30"/>
        <v>3</v>
      </c>
      <c r="J920" s="182"/>
      <c r="K920" s="183"/>
      <c r="L920" s="183"/>
      <c r="M920" s="18">
        <f t="shared" si="29"/>
        <v>4</v>
      </c>
      <c r="N920" s="18">
        <v>1</v>
      </c>
      <c r="O920" s="18">
        <v>2</v>
      </c>
      <c r="P920" s="18">
        <v>1</v>
      </c>
      <c r="Q920" s="18">
        <v>0</v>
      </c>
      <c r="R920" s="18">
        <v>0</v>
      </c>
      <c r="S920" s="18">
        <v>1</v>
      </c>
      <c r="T920" s="184"/>
      <c r="U920" s="18" t="s">
        <v>76</v>
      </c>
      <c r="V920" s="18">
        <v>14</v>
      </c>
      <c r="W920" s="184"/>
    </row>
    <row r="921" spans="1:23" ht="21" x14ac:dyDescent="0.35">
      <c r="A921" s="17" t="s">
        <v>1914</v>
      </c>
      <c r="B921" s="17" t="s">
        <v>1915</v>
      </c>
      <c r="C921" s="18" t="s">
        <v>84</v>
      </c>
      <c r="D921" s="18" t="s">
        <v>61</v>
      </c>
      <c r="E921" s="19" t="s">
        <v>1916</v>
      </c>
      <c r="F921" s="18" t="s">
        <v>37</v>
      </c>
      <c r="G921" s="20">
        <v>44853</v>
      </c>
      <c r="H921" s="18" t="s">
        <v>1917</v>
      </c>
      <c r="I921" s="21">
        <f t="shared" si="30"/>
        <v>1.5</v>
      </c>
      <c r="J921" s="182">
        <f>AVERAGE(I921:I922)</f>
        <v>1.5</v>
      </c>
      <c r="K921" s="183">
        <f>_xlfn.STDEV.S(I921:I922)</f>
        <v>0</v>
      </c>
      <c r="L921" s="183">
        <f>100*K921/J921</f>
        <v>0</v>
      </c>
      <c r="M921" s="18">
        <f t="shared" si="29"/>
        <v>3</v>
      </c>
      <c r="N921" s="18">
        <v>0</v>
      </c>
      <c r="O921" s="18">
        <v>1</v>
      </c>
      <c r="P921" s="18">
        <v>1</v>
      </c>
      <c r="Q921" s="18">
        <v>1</v>
      </c>
      <c r="R921" s="18">
        <v>0</v>
      </c>
      <c r="S921" s="18">
        <v>2</v>
      </c>
      <c r="T921" s="184">
        <f>AVERAGE(S921:S922)</f>
        <v>1.5</v>
      </c>
      <c r="U921" s="18" t="s">
        <v>39</v>
      </c>
      <c r="V921" s="18">
        <v>11</v>
      </c>
      <c r="W921" s="184">
        <f>AVERAGE(V921:V922)</f>
        <v>12</v>
      </c>
    </row>
    <row r="922" spans="1:23" ht="21" x14ac:dyDescent="0.35">
      <c r="A922" s="17" t="s">
        <v>1914</v>
      </c>
      <c r="B922" s="17" t="s">
        <v>1915</v>
      </c>
      <c r="C922" s="18" t="s">
        <v>84</v>
      </c>
      <c r="D922" s="18" t="s">
        <v>61</v>
      </c>
      <c r="E922" s="19" t="s">
        <v>1916</v>
      </c>
      <c r="F922" s="18" t="s">
        <v>40</v>
      </c>
      <c r="G922" s="20">
        <v>43875</v>
      </c>
      <c r="H922" s="18" t="s">
        <v>1918</v>
      </c>
      <c r="I922" s="21">
        <f t="shared" si="30"/>
        <v>1.5</v>
      </c>
      <c r="J922" s="182"/>
      <c r="K922" s="183"/>
      <c r="L922" s="183"/>
      <c r="M922" s="18">
        <f t="shared" si="29"/>
        <v>3</v>
      </c>
      <c r="N922" s="18">
        <v>0</v>
      </c>
      <c r="O922" s="18">
        <v>1</v>
      </c>
      <c r="P922" s="18">
        <v>1</v>
      </c>
      <c r="Q922" s="18">
        <v>1</v>
      </c>
      <c r="R922" s="18">
        <v>0</v>
      </c>
      <c r="S922" s="18">
        <v>1</v>
      </c>
      <c r="T922" s="184"/>
      <c r="U922" s="18" t="s">
        <v>39</v>
      </c>
      <c r="V922" s="18">
        <v>13</v>
      </c>
      <c r="W922" s="184"/>
    </row>
    <row r="923" spans="1:23" ht="21" x14ac:dyDescent="0.35">
      <c r="A923" s="17" t="s">
        <v>1919</v>
      </c>
      <c r="B923" s="17" t="s">
        <v>1920</v>
      </c>
      <c r="C923" s="18" t="s">
        <v>84</v>
      </c>
      <c r="D923" s="18" t="s">
        <v>61</v>
      </c>
      <c r="E923" s="19" t="s">
        <v>1921</v>
      </c>
      <c r="F923" s="18" t="s">
        <v>37</v>
      </c>
      <c r="G923" s="20">
        <v>44800</v>
      </c>
      <c r="H923" s="18" t="s">
        <v>1922</v>
      </c>
      <c r="I923" s="21">
        <f t="shared" si="30"/>
        <v>4</v>
      </c>
      <c r="J923" s="182">
        <f>AVERAGE(I923:I924)</f>
        <v>3.125</v>
      </c>
      <c r="K923" s="183">
        <f>_xlfn.STDEV.S(I923:I924)</f>
        <v>1.2374368670764582</v>
      </c>
      <c r="L923" s="183">
        <f>100*K923/J923</f>
        <v>39.597979746446661</v>
      </c>
      <c r="M923" s="18">
        <f t="shared" si="29"/>
        <v>6</v>
      </c>
      <c r="N923" s="18">
        <v>2</v>
      </c>
      <c r="O923" s="18">
        <v>2</v>
      </c>
      <c r="P923" s="18">
        <v>0</v>
      </c>
      <c r="Q923" s="18">
        <v>2</v>
      </c>
      <c r="R923" s="18">
        <v>0</v>
      </c>
      <c r="S923" s="18">
        <v>3</v>
      </c>
      <c r="T923" s="184">
        <f>AVERAGE(S923:S924)</f>
        <v>2.5</v>
      </c>
      <c r="U923" s="18" t="s">
        <v>39</v>
      </c>
      <c r="V923" s="18">
        <v>11</v>
      </c>
      <c r="W923" s="184">
        <f>AVERAGE(V923:V924)</f>
        <v>11.5</v>
      </c>
    </row>
    <row r="924" spans="1:23" ht="21" x14ac:dyDescent="0.35">
      <c r="A924" s="17" t="s">
        <v>1919</v>
      </c>
      <c r="B924" s="17" t="s">
        <v>1920</v>
      </c>
      <c r="C924" s="18" t="s">
        <v>84</v>
      </c>
      <c r="D924" s="18" t="s">
        <v>61</v>
      </c>
      <c r="E924" s="19" t="s">
        <v>1921</v>
      </c>
      <c r="F924" s="18" t="s">
        <v>40</v>
      </c>
      <c r="G924" s="20">
        <v>43875</v>
      </c>
      <c r="H924" s="18" t="s">
        <v>1923</v>
      </c>
      <c r="I924" s="21">
        <f t="shared" si="30"/>
        <v>2.25</v>
      </c>
      <c r="J924" s="182"/>
      <c r="K924" s="183"/>
      <c r="L924" s="183"/>
      <c r="M924" s="18">
        <f t="shared" si="29"/>
        <v>4</v>
      </c>
      <c r="N924" s="18">
        <v>1</v>
      </c>
      <c r="O924" s="18">
        <v>1</v>
      </c>
      <c r="P924" s="18">
        <v>0</v>
      </c>
      <c r="Q924" s="18">
        <v>2</v>
      </c>
      <c r="R924" s="18">
        <v>0</v>
      </c>
      <c r="S924" s="18">
        <v>2</v>
      </c>
      <c r="T924" s="184"/>
      <c r="U924" s="18" t="s">
        <v>39</v>
      </c>
      <c r="V924" s="18">
        <v>12</v>
      </c>
      <c r="W924" s="184"/>
    </row>
    <row r="925" spans="1:23" ht="21" x14ac:dyDescent="0.35">
      <c r="A925" s="17" t="s">
        <v>1924</v>
      </c>
      <c r="B925" s="17" t="s">
        <v>1925</v>
      </c>
      <c r="C925" s="18" t="s">
        <v>84</v>
      </c>
      <c r="D925" s="18" t="s">
        <v>61</v>
      </c>
      <c r="E925" s="19" t="s">
        <v>1926</v>
      </c>
      <c r="F925" s="18" t="s">
        <v>37</v>
      </c>
      <c r="G925" s="20">
        <v>44863</v>
      </c>
      <c r="H925" s="18" t="s">
        <v>1927</v>
      </c>
      <c r="I925" s="21">
        <f t="shared" si="30"/>
        <v>0.75</v>
      </c>
      <c r="J925" s="182">
        <f>AVERAGE(I925:I926)</f>
        <v>0.75</v>
      </c>
      <c r="K925" s="183">
        <f>_xlfn.STDEV.S(I925:I926)</f>
        <v>0</v>
      </c>
      <c r="L925" s="183">
        <f>100*K925/J925</f>
        <v>0</v>
      </c>
      <c r="M925" s="18">
        <f t="shared" si="29"/>
        <v>1</v>
      </c>
      <c r="N925" s="18">
        <v>0</v>
      </c>
      <c r="O925" s="18">
        <v>1</v>
      </c>
      <c r="P925" s="18">
        <v>0</v>
      </c>
      <c r="Q925" s="18">
        <v>0</v>
      </c>
      <c r="R925" s="18">
        <v>0</v>
      </c>
      <c r="S925" s="18">
        <v>1</v>
      </c>
      <c r="T925" s="184">
        <f>AVERAGE(S925:S926)</f>
        <v>1</v>
      </c>
      <c r="U925" s="18" t="s">
        <v>76</v>
      </c>
      <c r="V925" s="18">
        <v>4</v>
      </c>
      <c r="W925" s="184">
        <f>AVERAGE(V925:V926)</f>
        <v>4</v>
      </c>
    </row>
    <row r="926" spans="1:23" ht="21" x14ac:dyDescent="0.35">
      <c r="A926" s="17" t="s">
        <v>1924</v>
      </c>
      <c r="B926" s="17" t="s">
        <v>1925</v>
      </c>
      <c r="C926" s="18" t="s">
        <v>84</v>
      </c>
      <c r="D926" s="18" t="s">
        <v>61</v>
      </c>
      <c r="E926" s="19" t="s">
        <v>1926</v>
      </c>
      <c r="F926" s="18" t="s">
        <v>48</v>
      </c>
      <c r="G926" s="20">
        <v>44568</v>
      </c>
      <c r="H926" s="18" t="s">
        <v>1928</v>
      </c>
      <c r="I926" s="21">
        <f t="shared" si="30"/>
        <v>0.75</v>
      </c>
      <c r="J926" s="182"/>
      <c r="K926" s="183"/>
      <c r="L926" s="183"/>
      <c r="M926" s="18">
        <f t="shared" si="29"/>
        <v>1</v>
      </c>
      <c r="N926" s="18">
        <v>0</v>
      </c>
      <c r="O926" s="18">
        <v>1</v>
      </c>
      <c r="P926" s="18">
        <v>0</v>
      </c>
      <c r="Q926" s="18">
        <v>0</v>
      </c>
      <c r="R926" s="18">
        <v>0</v>
      </c>
      <c r="S926" s="18">
        <v>1</v>
      </c>
      <c r="T926" s="184"/>
      <c r="U926" s="18" t="s">
        <v>76</v>
      </c>
      <c r="V926" s="18">
        <v>4</v>
      </c>
      <c r="W926" s="184"/>
    </row>
    <row r="927" spans="1:23" ht="21" x14ac:dyDescent="0.35">
      <c r="A927" s="17" t="s">
        <v>1929</v>
      </c>
      <c r="B927" s="17" t="s">
        <v>1930</v>
      </c>
      <c r="C927" s="18" t="s">
        <v>34</v>
      </c>
      <c r="D927" s="18" t="s">
        <v>61</v>
      </c>
      <c r="E927" s="19" t="s">
        <v>1931</v>
      </c>
      <c r="F927" s="18" t="s">
        <v>37</v>
      </c>
      <c r="G927" s="20">
        <v>44269</v>
      </c>
      <c r="H927" s="18" t="s">
        <v>1932</v>
      </c>
      <c r="I927" s="21">
        <f t="shared" si="30"/>
        <v>2.5</v>
      </c>
      <c r="J927" s="182">
        <f>AVERAGE(I927:I928)</f>
        <v>1.375</v>
      </c>
      <c r="K927" s="183">
        <f>_xlfn.STDEV.S(I927:I928)</f>
        <v>1.5909902576697319</v>
      </c>
      <c r="L927" s="183">
        <f>100*K927/J927</f>
        <v>115.70838237598051</v>
      </c>
      <c r="M927" s="18">
        <f t="shared" si="29"/>
        <v>5</v>
      </c>
      <c r="N927" s="18">
        <v>0</v>
      </c>
      <c r="O927" s="18">
        <v>1</v>
      </c>
      <c r="P927" s="18">
        <v>3</v>
      </c>
      <c r="Q927" s="18">
        <v>1</v>
      </c>
      <c r="R927" s="18">
        <v>0</v>
      </c>
      <c r="S927" s="18">
        <v>2</v>
      </c>
      <c r="T927" s="184">
        <f>AVERAGE(S927:S928)</f>
        <v>1.5</v>
      </c>
      <c r="U927" s="18" t="s">
        <v>76</v>
      </c>
      <c r="V927" s="18">
        <v>14</v>
      </c>
      <c r="W927" s="184">
        <f>AVERAGE(V927:V928)</f>
        <v>9</v>
      </c>
    </row>
    <row r="928" spans="1:23" ht="21" x14ac:dyDescent="0.35">
      <c r="A928" s="17" t="s">
        <v>1929</v>
      </c>
      <c r="B928" s="17" t="s">
        <v>1930</v>
      </c>
      <c r="C928" s="18" t="s">
        <v>34</v>
      </c>
      <c r="D928" s="18" t="s">
        <v>61</v>
      </c>
      <c r="E928" s="19" t="s">
        <v>1931</v>
      </c>
      <c r="F928" s="18" t="s">
        <v>48</v>
      </c>
      <c r="G928" s="20">
        <v>43854</v>
      </c>
      <c r="H928" s="18" t="s">
        <v>1933</v>
      </c>
      <c r="I928" s="21">
        <f t="shared" si="30"/>
        <v>0.25</v>
      </c>
      <c r="J928" s="182"/>
      <c r="K928" s="183"/>
      <c r="L928" s="183"/>
      <c r="M928" s="18">
        <f t="shared" si="29"/>
        <v>1</v>
      </c>
      <c r="N928" s="18">
        <v>0</v>
      </c>
      <c r="O928" s="18">
        <v>0</v>
      </c>
      <c r="P928" s="18">
        <v>0</v>
      </c>
      <c r="Q928" s="18">
        <v>1</v>
      </c>
      <c r="R928" s="18">
        <v>0</v>
      </c>
      <c r="S928" s="18">
        <v>1</v>
      </c>
      <c r="T928" s="184"/>
      <c r="U928" s="18" t="s">
        <v>76</v>
      </c>
      <c r="V928" s="18">
        <v>4</v>
      </c>
      <c r="W928" s="184"/>
    </row>
    <row r="929" spans="1:23" ht="21" x14ac:dyDescent="0.35">
      <c r="A929" s="17" t="s">
        <v>1934</v>
      </c>
      <c r="B929" s="17" t="s">
        <v>1935</v>
      </c>
      <c r="C929" s="18" t="s">
        <v>34</v>
      </c>
      <c r="D929" s="18" t="s">
        <v>35</v>
      </c>
      <c r="E929" s="19" t="s">
        <v>1936</v>
      </c>
      <c r="F929" s="18" t="s">
        <v>37</v>
      </c>
      <c r="G929" s="20">
        <v>43858</v>
      </c>
      <c r="H929" s="18" t="s">
        <v>1937</v>
      </c>
      <c r="I929" s="21">
        <f t="shared" si="30"/>
        <v>4.75</v>
      </c>
      <c r="J929" s="182">
        <f>AVERAGE(I929:I930)</f>
        <v>4.625</v>
      </c>
      <c r="K929" s="183">
        <f>_xlfn.STDEV.S(I929:I930)</f>
        <v>0.17677669529663689</v>
      </c>
      <c r="L929" s="183">
        <f>100*K929/J929</f>
        <v>3.8221988172245815</v>
      </c>
      <c r="M929" s="18">
        <f t="shared" si="29"/>
        <v>9</v>
      </c>
      <c r="N929" s="18">
        <v>2</v>
      </c>
      <c r="O929" s="18">
        <v>1</v>
      </c>
      <c r="P929" s="18">
        <v>2</v>
      </c>
      <c r="Q929" s="18">
        <v>4</v>
      </c>
      <c r="R929" s="18">
        <v>0</v>
      </c>
      <c r="S929" s="18">
        <v>2</v>
      </c>
      <c r="T929" s="184">
        <f>AVERAGE(S929:S930)</f>
        <v>2</v>
      </c>
      <c r="U929" s="18" t="s">
        <v>39</v>
      </c>
      <c r="V929" s="18">
        <v>18</v>
      </c>
      <c r="W929" s="184">
        <f>AVERAGE(V929:V930)</f>
        <v>18</v>
      </c>
    </row>
    <row r="930" spans="1:23" ht="21" x14ac:dyDescent="0.35">
      <c r="A930" s="17" t="s">
        <v>1934</v>
      </c>
      <c r="B930" s="17" t="s">
        <v>1935</v>
      </c>
      <c r="C930" s="18" t="s">
        <v>34</v>
      </c>
      <c r="D930" s="18" t="s">
        <v>35</v>
      </c>
      <c r="E930" s="19" t="s">
        <v>1936</v>
      </c>
      <c r="F930" s="18" t="s">
        <v>40</v>
      </c>
      <c r="G930" s="20">
        <v>43875</v>
      </c>
      <c r="H930" s="18" t="s">
        <v>1938</v>
      </c>
      <c r="I930" s="21">
        <f t="shared" si="30"/>
        <v>4.5</v>
      </c>
      <c r="J930" s="182"/>
      <c r="K930" s="183"/>
      <c r="L930" s="183"/>
      <c r="M930" s="18">
        <f t="shared" si="29"/>
        <v>8</v>
      </c>
      <c r="N930" s="18">
        <v>3</v>
      </c>
      <c r="O930" s="18">
        <v>0</v>
      </c>
      <c r="P930" s="18">
        <v>1</v>
      </c>
      <c r="Q930" s="18">
        <v>4</v>
      </c>
      <c r="R930" s="18">
        <v>0</v>
      </c>
      <c r="S930" s="18">
        <v>2</v>
      </c>
      <c r="T930" s="184"/>
      <c r="U930" s="18" t="s">
        <v>39</v>
      </c>
      <c r="V930" s="18">
        <v>18</v>
      </c>
      <c r="W930" s="184"/>
    </row>
    <row r="931" spans="1:23" ht="21" x14ac:dyDescent="0.35">
      <c r="A931" s="17" t="s">
        <v>1939</v>
      </c>
      <c r="B931" s="17" t="s">
        <v>1940</v>
      </c>
      <c r="C931" s="18" t="s">
        <v>34</v>
      </c>
      <c r="D931" s="18" t="s">
        <v>61</v>
      </c>
      <c r="E931" s="19" t="s">
        <v>1941</v>
      </c>
      <c r="F931" s="18" t="s">
        <v>37</v>
      </c>
      <c r="G931" s="20">
        <v>44651</v>
      </c>
      <c r="H931" s="18" t="s">
        <v>1942</v>
      </c>
      <c r="I931" s="21">
        <f t="shared" si="30"/>
        <v>4.5</v>
      </c>
      <c r="J931" s="182">
        <f>AVERAGE(I931:I932)</f>
        <v>2.25</v>
      </c>
      <c r="K931" s="183">
        <f>_xlfn.STDEV.S(I931:I932)</f>
        <v>3.1819805153394638</v>
      </c>
      <c r="L931" s="183">
        <f>100*K931/J931</f>
        <v>141.42135623730951</v>
      </c>
      <c r="M931" s="18">
        <f t="shared" si="29"/>
        <v>6</v>
      </c>
      <c r="N931" s="18">
        <v>3</v>
      </c>
      <c r="O931" s="18">
        <v>1</v>
      </c>
      <c r="P931" s="18">
        <v>1</v>
      </c>
      <c r="Q931" s="18">
        <v>1</v>
      </c>
      <c r="R931" s="18">
        <v>0</v>
      </c>
      <c r="S931" s="18">
        <v>2</v>
      </c>
      <c r="T931" s="184">
        <f>AVERAGE(S931:S932)</f>
        <v>1</v>
      </c>
      <c r="U931" s="18" t="s">
        <v>76</v>
      </c>
      <c r="V931" s="18">
        <v>18</v>
      </c>
      <c r="W931" s="184">
        <f>AVERAGE(V931:V932)</f>
        <v>9</v>
      </c>
    </row>
    <row r="932" spans="1:23" ht="21" x14ac:dyDescent="0.35">
      <c r="A932" s="17" t="s">
        <v>1939</v>
      </c>
      <c r="B932" s="17" t="s">
        <v>1940</v>
      </c>
      <c r="C932" s="18" t="s">
        <v>34</v>
      </c>
      <c r="D932" s="18" t="s">
        <v>61</v>
      </c>
      <c r="E932" s="19" t="s">
        <v>1941</v>
      </c>
      <c r="F932" s="18" t="s">
        <v>48</v>
      </c>
      <c r="G932" s="20">
        <v>44928</v>
      </c>
      <c r="H932" s="18" t="s">
        <v>1943</v>
      </c>
      <c r="I932" s="21">
        <f t="shared" si="30"/>
        <v>0</v>
      </c>
      <c r="J932" s="182"/>
      <c r="K932" s="183"/>
      <c r="L932" s="183"/>
      <c r="M932" s="18">
        <f t="shared" si="29"/>
        <v>0</v>
      </c>
      <c r="N932" s="18">
        <v>0</v>
      </c>
      <c r="O932" s="18">
        <v>0</v>
      </c>
      <c r="P932" s="18">
        <v>0</v>
      </c>
      <c r="Q932" s="18">
        <v>0</v>
      </c>
      <c r="R932" s="18">
        <v>0</v>
      </c>
      <c r="S932" s="18">
        <v>0</v>
      </c>
      <c r="T932" s="184"/>
      <c r="U932" s="18" t="s">
        <v>56</v>
      </c>
      <c r="V932" s="18">
        <v>0</v>
      </c>
      <c r="W932" s="184"/>
    </row>
    <row r="933" spans="1:23" ht="21" x14ac:dyDescent="0.35">
      <c r="A933" s="17" t="s">
        <v>1944</v>
      </c>
      <c r="B933" s="17" t="s">
        <v>1945</v>
      </c>
      <c r="C933" s="18" t="s">
        <v>34</v>
      </c>
      <c r="D933" s="18" t="s">
        <v>35</v>
      </c>
      <c r="E933" s="19" t="s">
        <v>1946</v>
      </c>
      <c r="F933" s="18" t="s">
        <v>37</v>
      </c>
      <c r="G933" s="20">
        <v>44252</v>
      </c>
      <c r="H933" s="18" t="s">
        <v>1947</v>
      </c>
      <c r="I933" s="21">
        <f t="shared" si="30"/>
        <v>6</v>
      </c>
      <c r="J933" s="182">
        <f>AVERAGE(I933:I934)</f>
        <v>6.25</v>
      </c>
      <c r="K933" s="183">
        <f>_xlfn.STDEV.S(I933:I934)</f>
        <v>0.35355339059327379</v>
      </c>
      <c r="L933" s="183">
        <f>100*K933/J933</f>
        <v>5.6568542494923806</v>
      </c>
      <c r="M933" s="18">
        <f t="shared" si="29"/>
        <v>9</v>
      </c>
      <c r="N933" s="18">
        <v>3</v>
      </c>
      <c r="O933" s="18">
        <v>1</v>
      </c>
      <c r="P933" s="18">
        <v>4</v>
      </c>
      <c r="Q933" s="18">
        <v>1</v>
      </c>
      <c r="R933" s="18">
        <v>0</v>
      </c>
      <c r="S933" s="18">
        <v>4</v>
      </c>
      <c r="T933" s="184">
        <f>AVERAGE(S933:S934)</f>
        <v>3.5</v>
      </c>
      <c r="U933" s="18" t="s">
        <v>39</v>
      </c>
      <c r="V933" s="18">
        <v>26</v>
      </c>
      <c r="W933" s="184">
        <f>AVERAGE(V933:V934)</f>
        <v>26.5</v>
      </c>
    </row>
    <row r="934" spans="1:23" ht="21" x14ac:dyDescent="0.35">
      <c r="A934" s="17" t="s">
        <v>1944</v>
      </c>
      <c r="B934" s="17" t="s">
        <v>1945</v>
      </c>
      <c r="C934" s="18" t="s">
        <v>34</v>
      </c>
      <c r="D934" s="18" t="s">
        <v>35</v>
      </c>
      <c r="E934" s="19" t="s">
        <v>1946</v>
      </c>
      <c r="F934" s="18" t="s">
        <v>40</v>
      </c>
      <c r="G934" s="20">
        <v>43875</v>
      </c>
      <c r="H934" s="18" t="s">
        <v>1948</v>
      </c>
      <c r="I934" s="21">
        <f t="shared" si="30"/>
        <v>6.5</v>
      </c>
      <c r="J934" s="182"/>
      <c r="K934" s="183"/>
      <c r="L934" s="183"/>
      <c r="M934" s="18">
        <f t="shared" si="29"/>
        <v>9</v>
      </c>
      <c r="N934" s="18">
        <v>4</v>
      </c>
      <c r="O934" s="18">
        <v>1</v>
      </c>
      <c r="P934" s="18">
        <v>3</v>
      </c>
      <c r="Q934" s="18">
        <v>1</v>
      </c>
      <c r="R934" s="18">
        <v>0</v>
      </c>
      <c r="S934" s="18">
        <v>3</v>
      </c>
      <c r="T934" s="184"/>
      <c r="U934" s="18" t="s">
        <v>39</v>
      </c>
      <c r="V934" s="18">
        <v>27</v>
      </c>
      <c r="W934" s="184"/>
    </row>
    <row r="935" spans="1:23" ht="21" x14ac:dyDescent="0.35">
      <c r="A935" s="17" t="s">
        <v>1949</v>
      </c>
      <c r="B935" s="17" t="s">
        <v>1950</v>
      </c>
      <c r="C935" s="18" t="s">
        <v>34</v>
      </c>
      <c r="D935" s="18" t="s">
        <v>61</v>
      </c>
      <c r="E935" s="19" t="s">
        <v>118</v>
      </c>
      <c r="F935" s="18" t="s">
        <v>37</v>
      </c>
      <c r="G935" s="20">
        <v>44252</v>
      </c>
      <c r="H935" s="28" t="s">
        <v>1951</v>
      </c>
      <c r="I935" s="21">
        <f t="shared" si="30"/>
        <v>4.5</v>
      </c>
      <c r="J935" s="182">
        <f>AVERAGE(I935:I936)</f>
        <v>4.75</v>
      </c>
      <c r="K935" s="183">
        <f>_xlfn.STDEV.S(I935:I936)</f>
        <v>0.35355339059327379</v>
      </c>
      <c r="L935" s="183">
        <f>100*K935/J935</f>
        <v>7.4432292756478686</v>
      </c>
      <c r="M935" s="18">
        <f t="shared" si="29"/>
        <v>6</v>
      </c>
      <c r="N935" s="18">
        <v>3</v>
      </c>
      <c r="O935" s="18">
        <v>1</v>
      </c>
      <c r="P935" s="18">
        <v>1</v>
      </c>
      <c r="Q935" s="18">
        <v>1</v>
      </c>
      <c r="R935" s="18">
        <v>0</v>
      </c>
      <c r="S935" s="18">
        <v>2</v>
      </c>
      <c r="T935" s="184">
        <f>AVERAGE(S935:S936)</f>
        <v>2</v>
      </c>
      <c r="U935" s="18" t="s">
        <v>39</v>
      </c>
      <c r="V935" s="18">
        <v>18</v>
      </c>
      <c r="W935" s="184">
        <f>AVERAGE(V935:V936)</f>
        <v>17</v>
      </c>
    </row>
    <row r="936" spans="1:23" ht="21" x14ac:dyDescent="0.35">
      <c r="A936" s="17" t="s">
        <v>1949</v>
      </c>
      <c r="B936" s="17" t="s">
        <v>1950</v>
      </c>
      <c r="C936" s="18" t="s">
        <v>34</v>
      </c>
      <c r="D936" s="18" t="s">
        <v>61</v>
      </c>
      <c r="E936" s="19" t="s">
        <v>118</v>
      </c>
      <c r="F936" s="18" t="s">
        <v>40</v>
      </c>
      <c r="G936" s="20">
        <v>43875</v>
      </c>
      <c r="H936" s="18" t="s">
        <v>1952</v>
      </c>
      <c r="I936" s="21">
        <f t="shared" si="30"/>
        <v>5</v>
      </c>
      <c r="J936" s="182"/>
      <c r="K936" s="183"/>
      <c r="L936" s="183"/>
      <c r="M936" s="18">
        <f t="shared" si="29"/>
        <v>7</v>
      </c>
      <c r="N936" s="18">
        <v>3</v>
      </c>
      <c r="O936" s="18">
        <v>1</v>
      </c>
      <c r="P936" s="18">
        <v>2</v>
      </c>
      <c r="Q936" s="18">
        <v>1</v>
      </c>
      <c r="R936" s="18">
        <v>0</v>
      </c>
      <c r="S936" s="18">
        <v>2</v>
      </c>
      <c r="T936" s="184"/>
      <c r="U936" s="18" t="s">
        <v>39</v>
      </c>
      <c r="V936" s="18">
        <v>16</v>
      </c>
      <c r="W936" s="184"/>
    </row>
    <row r="937" spans="1:23" ht="21" x14ac:dyDescent="0.35">
      <c r="A937" s="17" t="s">
        <v>1953</v>
      </c>
      <c r="B937" s="17" t="s">
        <v>1954</v>
      </c>
      <c r="C937" s="18" t="s">
        <v>34</v>
      </c>
      <c r="D937" s="18" t="s">
        <v>61</v>
      </c>
      <c r="E937" s="19" t="s">
        <v>1955</v>
      </c>
      <c r="F937" s="18" t="s">
        <v>37</v>
      </c>
      <c r="G937" s="20">
        <v>44798</v>
      </c>
      <c r="H937" s="18" t="s">
        <v>1956</v>
      </c>
      <c r="I937" s="21">
        <f t="shared" si="30"/>
        <v>3</v>
      </c>
      <c r="J937" s="182">
        <f>AVERAGE(I937:I938)</f>
        <v>2.75</v>
      </c>
      <c r="K937" s="183">
        <f>_xlfn.STDEV.S(I937:I938)</f>
        <v>0.35355339059327379</v>
      </c>
      <c r="L937" s="183">
        <f>100*K937/J937</f>
        <v>12.8564869306645</v>
      </c>
      <c r="M937" s="18">
        <f t="shared" si="29"/>
        <v>4</v>
      </c>
      <c r="N937" s="18">
        <v>2</v>
      </c>
      <c r="O937" s="18">
        <v>1</v>
      </c>
      <c r="P937" s="18">
        <v>0</v>
      </c>
      <c r="Q937" s="18">
        <v>1</v>
      </c>
      <c r="R937" s="18">
        <v>0</v>
      </c>
      <c r="S937" s="18">
        <v>3</v>
      </c>
      <c r="T937" s="184">
        <f>AVERAGE(S937:S938)</f>
        <v>2</v>
      </c>
      <c r="U937" s="18" t="s">
        <v>76</v>
      </c>
      <c r="V937" s="18">
        <v>8</v>
      </c>
      <c r="W937" s="184">
        <f>AVERAGE(V937:V938)</f>
        <v>11.5</v>
      </c>
    </row>
    <row r="938" spans="1:23" ht="21" x14ac:dyDescent="0.35">
      <c r="A938" s="17" t="s">
        <v>1953</v>
      </c>
      <c r="B938" s="17" t="s">
        <v>1954</v>
      </c>
      <c r="C938" s="18" t="s">
        <v>34</v>
      </c>
      <c r="D938" s="18" t="s">
        <v>61</v>
      </c>
      <c r="E938" s="19" t="s">
        <v>1955</v>
      </c>
      <c r="F938" s="18" t="s">
        <v>48</v>
      </c>
      <c r="G938" s="20">
        <v>44928</v>
      </c>
      <c r="H938" s="18" t="s">
        <v>1957</v>
      </c>
      <c r="I938" s="21">
        <f t="shared" si="30"/>
        <v>2.5</v>
      </c>
      <c r="J938" s="182"/>
      <c r="K938" s="183"/>
      <c r="L938" s="183"/>
      <c r="M938" s="18">
        <f t="shared" si="29"/>
        <v>5</v>
      </c>
      <c r="N938" s="18">
        <v>0</v>
      </c>
      <c r="O938" s="18">
        <v>2</v>
      </c>
      <c r="P938" s="18">
        <v>1</v>
      </c>
      <c r="Q938" s="18">
        <v>2</v>
      </c>
      <c r="R938" s="18">
        <v>0</v>
      </c>
      <c r="S938" s="18">
        <v>1</v>
      </c>
      <c r="T938" s="184"/>
      <c r="U938" s="18" t="s">
        <v>76</v>
      </c>
      <c r="V938" s="18">
        <v>15</v>
      </c>
      <c r="W938" s="184"/>
    </row>
    <row r="939" spans="1:23" ht="21" x14ac:dyDescent="0.35">
      <c r="A939" s="17" t="s">
        <v>1958</v>
      </c>
      <c r="B939" s="17" t="s">
        <v>1959</v>
      </c>
      <c r="C939" s="18" t="s">
        <v>34</v>
      </c>
      <c r="D939" s="18" t="s">
        <v>61</v>
      </c>
      <c r="E939" s="19" t="s">
        <v>1960</v>
      </c>
      <c r="F939" s="18" t="s">
        <v>37</v>
      </c>
      <c r="G939" s="20">
        <v>44104</v>
      </c>
      <c r="H939" s="18" t="s">
        <v>1961</v>
      </c>
      <c r="I939" s="21">
        <f t="shared" si="30"/>
        <v>0</v>
      </c>
      <c r="J939" s="182">
        <f>AVERAGE(I939:I940)</f>
        <v>0</v>
      </c>
      <c r="K939" s="183">
        <f>_xlfn.STDEV.S(I939:I940)</f>
        <v>0</v>
      </c>
      <c r="L939" s="183">
        <v>0</v>
      </c>
      <c r="M939" s="18">
        <f t="shared" si="29"/>
        <v>0</v>
      </c>
      <c r="N939" s="18">
        <v>0</v>
      </c>
      <c r="O939" s="18">
        <v>0</v>
      </c>
      <c r="P939" s="18">
        <v>0</v>
      </c>
      <c r="Q939" s="18">
        <v>0</v>
      </c>
      <c r="R939" s="18">
        <v>0</v>
      </c>
      <c r="S939" s="18">
        <v>0</v>
      </c>
      <c r="T939" s="184">
        <f>AVERAGE(S939:S940)</f>
        <v>0</v>
      </c>
      <c r="U939" s="18" t="s">
        <v>56</v>
      </c>
      <c r="V939" s="18">
        <v>0</v>
      </c>
      <c r="W939" s="184">
        <f>AVERAGE(V939:V940)</f>
        <v>0</v>
      </c>
    </row>
    <row r="940" spans="1:23" ht="21" x14ac:dyDescent="0.35">
      <c r="A940" s="17" t="s">
        <v>1958</v>
      </c>
      <c r="B940" s="17" t="s">
        <v>1959</v>
      </c>
      <c r="C940" s="18" t="s">
        <v>34</v>
      </c>
      <c r="D940" s="18" t="s">
        <v>61</v>
      </c>
      <c r="E940" s="19" t="s">
        <v>1960</v>
      </c>
      <c r="F940" s="18" t="s">
        <v>48</v>
      </c>
      <c r="G940" s="20">
        <v>44928</v>
      </c>
      <c r="H940" s="18" t="s">
        <v>1962</v>
      </c>
      <c r="I940" s="21">
        <f t="shared" si="30"/>
        <v>0</v>
      </c>
      <c r="J940" s="182"/>
      <c r="K940" s="183"/>
      <c r="L940" s="183"/>
      <c r="M940" s="18">
        <f t="shared" si="29"/>
        <v>0</v>
      </c>
      <c r="N940" s="18">
        <v>0</v>
      </c>
      <c r="O940" s="18">
        <v>0</v>
      </c>
      <c r="P940" s="18">
        <v>0</v>
      </c>
      <c r="Q940" s="18">
        <v>0</v>
      </c>
      <c r="R940" s="18">
        <v>0</v>
      </c>
      <c r="S940" s="18">
        <v>0</v>
      </c>
      <c r="T940" s="184"/>
      <c r="U940" s="18" t="s">
        <v>56</v>
      </c>
      <c r="V940" s="18">
        <v>0</v>
      </c>
      <c r="W940" s="184"/>
    </row>
    <row r="941" spans="1:23" ht="21" x14ac:dyDescent="0.35">
      <c r="A941" s="17" t="s">
        <v>1963</v>
      </c>
      <c r="B941" s="17" t="s">
        <v>1964</v>
      </c>
      <c r="C941" s="18" t="s">
        <v>34</v>
      </c>
      <c r="D941" s="18" t="s">
        <v>61</v>
      </c>
      <c r="E941" s="19" t="s">
        <v>1965</v>
      </c>
      <c r="F941" s="18" t="s">
        <v>37</v>
      </c>
      <c r="G941" s="20">
        <v>44587</v>
      </c>
      <c r="H941" s="18" t="s">
        <v>1966</v>
      </c>
      <c r="I941" s="21">
        <f t="shared" si="30"/>
        <v>1.5</v>
      </c>
      <c r="J941" s="182">
        <f>AVERAGE(I941:I942)</f>
        <v>1.125</v>
      </c>
      <c r="K941" s="183">
        <f>_xlfn.STDEV.S(I941:I942)</f>
        <v>0.5303300858899106</v>
      </c>
      <c r="L941" s="183">
        <f>100*K941/J941</f>
        <v>47.140452079103163</v>
      </c>
      <c r="M941" s="18">
        <f t="shared" si="29"/>
        <v>2</v>
      </c>
      <c r="N941" s="18">
        <v>0</v>
      </c>
      <c r="O941" s="18">
        <v>2</v>
      </c>
      <c r="P941" s="18">
        <v>0</v>
      </c>
      <c r="Q941" s="18">
        <v>0</v>
      </c>
      <c r="R941" s="18">
        <v>0</v>
      </c>
      <c r="S941" s="18">
        <v>1</v>
      </c>
      <c r="T941" s="184">
        <f>AVERAGE(S941:S942)</f>
        <v>1</v>
      </c>
      <c r="U941" s="18" t="s">
        <v>56</v>
      </c>
      <c r="V941" s="18">
        <v>3</v>
      </c>
      <c r="W941" s="184">
        <f>AVERAGE(V941:V942)</f>
        <v>3.5</v>
      </c>
    </row>
    <row r="942" spans="1:23" ht="21" x14ac:dyDescent="0.35">
      <c r="A942" s="17" t="s">
        <v>1963</v>
      </c>
      <c r="B942" s="17" t="s">
        <v>1964</v>
      </c>
      <c r="C942" s="18" t="s">
        <v>34</v>
      </c>
      <c r="D942" s="18" t="s">
        <v>61</v>
      </c>
      <c r="E942" s="19" t="s">
        <v>1965</v>
      </c>
      <c r="F942" s="18" t="s">
        <v>48</v>
      </c>
      <c r="G942" s="20">
        <v>44928</v>
      </c>
      <c r="H942" s="18" t="s">
        <v>1967</v>
      </c>
      <c r="I942" s="21">
        <f t="shared" si="30"/>
        <v>0.75</v>
      </c>
      <c r="J942" s="182"/>
      <c r="K942" s="183"/>
      <c r="L942" s="183"/>
      <c r="M942" s="18">
        <f t="shared" si="29"/>
        <v>1</v>
      </c>
      <c r="N942" s="18">
        <v>0</v>
      </c>
      <c r="O942" s="18">
        <v>1</v>
      </c>
      <c r="P942" s="18">
        <v>0</v>
      </c>
      <c r="Q942" s="18">
        <v>0</v>
      </c>
      <c r="R942" s="18">
        <v>0</v>
      </c>
      <c r="S942" s="18">
        <v>1</v>
      </c>
      <c r="T942" s="184"/>
      <c r="U942" s="18" t="s">
        <v>76</v>
      </c>
      <c r="V942" s="18">
        <v>4</v>
      </c>
      <c r="W942" s="184"/>
    </row>
    <row r="943" spans="1:23" ht="21" x14ac:dyDescent="0.35">
      <c r="A943" s="17" t="s">
        <v>1968</v>
      </c>
      <c r="B943" s="17" t="s">
        <v>1969</v>
      </c>
      <c r="C943" s="18" t="s">
        <v>34</v>
      </c>
      <c r="D943" s="18" t="s">
        <v>61</v>
      </c>
      <c r="E943" s="19" t="s">
        <v>1970</v>
      </c>
      <c r="F943" s="18" t="s">
        <v>37</v>
      </c>
      <c r="G943" s="20">
        <v>44810</v>
      </c>
      <c r="H943" s="18" t="s">
        <v>1971</v>
      </c>
      <c r="I943" s="21">
        <f t="shared" si="30"/>
        <v>2.75</v>
      </c>
      <c r="J943" s="182">
        <f>AVERAGE(I943:I944)</f>
        <v>2.375</v>
      </c>
      <c r="K943" s="183">
        <f>_xlfn.STDEV.S(I943:I944)</f>
        <v>0.5303300858899106</v>
      </c>
      <c r="L943" s="183">
        <f>100*K943/J943</f>
        <v>22.329687826943605</v>
      </c>
      <c r="M943" s="18">
        <f t="shared" si="29"/>
        <v>3</v>
      </c>
      <c r="N943" s="18">
        <v>2</v>
      </c>
      <c r="O943" s="18">
        <v>1</v>
      </c>
      <c r="P943" s="18">
        <v>0</v>
      </c>
      <c r="Q943" s="18">
        <v>0</v>
      </c>
      <c r="R943" s="18">
        <v>0</v>
      </c>
      <c r="S943" s="18">
        <v>2</v>
      </c>
      <c r="T943" s="184">
        <f>AVERAGE(S943:S944)</f>
        <v>1.5</v>
      </c>
      <c r="U943" s="18" t="s">
        <v>39</v>
      </c>
      <c r="V943" s="18">
        <v>13</v>
      </c>
      <c r="W943" s="184">
        <f>AVERAGE(V943:V944)</f>
        <v>13</v>
      </c>
    </row>
    <row r="944" spans="1:23" ht="21" x14ac:dyDescent="0.35">
      <c r="A944" s="17" t="s">
        <v>1968</v>
      </c>
      <c r="B944" s="17" t="s">
        <v>1969</v>
      </c>
      <c r="C944" s="18" t="s">
        <v>34</v>
      </c>
      <c r="D944" s="18" t="s">
        <v>61</v>
      </c>
      <c r="E944" s="19" t="s">
        <v>1970</v>
      </c>
      <c r="F944" s="18" t="s">
        <v>159</v>
      </c>
      <c r="G944" s="20">
        <v>44880</v>
      </c>
      <c r="H944" s="18" t="s">
        <v>1972</v>
      </c>
      <c r="I944" s="21">
        <f t="shared" si="30"/>
        <v>2</v>
      </c>
      <c r="J944" s="182"/>
      <c r="K944" s="183"/>
      <c r="L944" s="183"/>
      <c r="M944" s="18">
        <f t="shared" si="29"/>
        <v>2</v>
      </c>
      <c r="N944" s="18">
        <v>2</v>
      </c>
      <c r="O944" s="18">
        <v>0</v>
      </c>
      <c r="P944" s="18">
        <v>0</v>
      </c>
      <c r="Q944" s="18">
        <v>0</v>
      </c>
      <c r="R944" s="18">
        <v>0</v>
      </c>
      <c r="S944" s="18">
        <v>1</v>
      </c>
      <c r="T944" s="184"/>
      <c r="U944" s="18" t="s">
        <v>39</v>
      </c>
      <c r="V944" s="30"/>
      <c r="W944" s="184"/>
    </row>
    <row r="945" spans="1:23" ht="21" x14ac:dyDescent="0.35">
      <c r="A945" s="17" t="s">
        <v>1973</v>
      </c>
      <c r="B945" s="17" t="s">
        <v>1974</v>
      </c>
      <c r="C945" s="18" t="s">
        <v>34</v>
      </c>
      <c r="D945" s="18" t="s">
        <v>61</v>
      </c>
      <c r="E945" s="19" t="s">
        <v>1975</v>
      </c>
      <c r="F945" s="18" t="s">
        <v>40</v>
      </c>
      <c r="G945" s="20">
        <v>43875</v>
      </c>
      <c r="H945" s="18" t="s">
        <v>1976</v>
      </c>
      <c r="I945" s="21">
        <f t="shared" si="30"/>
        <v>0</v>
      </c>
      <c r="J945" s="182">
        <f>AVERAGE(I945:I946)</f>
        <v>0</v>
      </c>
      <c r="K945" s="183">
        <f>_xlfn.STDEV.S(I945:I946)</f>
        <v>0</v>
      </c>
      <c r="L945" s="183">
        <v>0</v>
      </c>
      <c r="M945" s="18">
        <f t="shared" si="29"/>
        <v>0</v>
      </c>
      <c r="N945" s="18">
        <v>0</v>
      </c>
      <c r="O945" s="18">
        <v>0</v>
      </c>
      <c r="P945" s="18">
        <v>0</v>
      </c>
      <c r="Q945" s="18">
        <v>0</v>
      </c>
      <c r="R945" s="18">
        <v>0</v>
      </c>
      <c r="S945" s="18">
        <v>0</v>
      </c>
      <c r="T945" s="184">
        <f>AVERAGE(S945:S946)</f>
        <v>0</v>
      </c>
      <c r="U945" s="18" t="s">
        <v>56</v>
      </c>
      <c r="V945" s="18">
        <v>0</v>
      </c>
      <c r="W945" s="184">
        <f>AVERAGE(V945:V946)</f>
        <v>0</v>
      </c>
    </row>
    <row r="946" spans="1:23" ht="21" x14ac:dyDescent="0.35">
      <c r="A946" s="17" t="s">
        <v>1973</v>
      </c>
      <c r="B946" s="17" t="s">
        <v>1974</v>
      </c>
      <c r="C946" s="18" t="s">
        <v>34</v>
      </c>
      <c r="D946" s="18" t="s">
        <v>61</v>
      </c>
      <c r="E946" s="19" t="s">
        <v>1975</v>
      </c>
      <c r="F946" s="18" t="s">
        <v>48</v>
      </c>
      <c r="G946" s="20">
        <v>44928</v>
      </c>
      <c r="H946" s="18" t="s">
        <v>1977</v>
      </c>
      <c r="I946" s="21">
        <f t="shared" si="30"/>
        <v>0</v>
      </c>
      <c r="J946" s="182"/>
      <c r="K946" s="183"/>
      <c r="L946" s="183"/>
      <c r="M946" s="18">
        <f t="shared" si="29"/>
        <v>0</v>
      </c>
      <c r="N946" s="18">
        <v>0</v>
      </c>
      <c r="O946" s="18">
        <v>0</v>
      </c>
      <c r="P946" s="18">
        <v>0</v>
      </c>
      <c r="Q946" s="18">
        <v>0</v>
      </c>
      <c r="R946" s="18">
        <v>0</v>
      </c>
      <c r="S946" s="18">
        <v>0</v>
      </c>
      <c r="T946" s="184"/>
      <c r="U946" s="18" t="s">
        <v>56</v>
      </c>
      <c r="V946" s="18">
        <v>0</v>
      </c>
      <c r="W946" s="184"/>
    </row>
    <row r="947" spans="1:23" ht="21" x14ac:dyDescent="0.35">
      <c r="A947" s="17" t="s">
        <v>1978</v>
      </c>
      <c r="B947" s="17" t="s">
        <v>1979</v>
      </c>
      <c r="C947" s="18" t="s">
        <v>84</v>
      </c>
      <c r="D947" s="18" t="s">
        <v>61</v>
      </c>
      <c r="E947" s="19" t="s">
        <v>1980</v>
      </c>
      <c r="F947" s="18" t="s">
        <v>37</v>
      </c>
      <c r="G947" s="20">
        <v>44457</v>
      </c>
      <c r="H947" s="18" t="s">
        <v>1981</v>
      </c>
      <c r="I947" s="21">
        <f t="shared" si="30"/>
        <v>3.75</v>
      </c>
      <c r="J947" s="182">
        <f>AVERAGE(I947:I948)</f>
        <v>3</v>
      </c>
      <c r="K947" s="183">
        <f>_xlfn.STDEV.S(I947:I948)</f>
        <v>1.0606601717798212</v>
      </c>
      <c r="L947" s="183">
        <f>100*K947/J947</f>
        <v>35.35533905932737</v>
      </c>
      <c r="M947" s="18">
        <f t="shared" si="29"/>
        <v>5</v>
      </c>
      <c r="N947" s="18">
        <v>3</v>
      </c>
      <c r="O947" s="18">
        <v>0</v>
      </c>
      <c r="P947" s="18">
        <v>1</v>
      </c>
      <c r="Q947" s="18">
        <v>1</v>
      </c>
      <c r="R947" s="18">
        <v>0</v>
      </c>
      <c r="S947" s="18">
        <v>2</v>
      </c>
      <c r="T947" s="184">
        <f>AVERAGE(S947:S948)</f>
        <v>2</v>
      </c>
      <c r="U947" s="18" t="s">
        <v>39</v>
      </c>
      <c r="V947" s="18">
        <v>16</v>
      </c>
      <c r="W947" s="184">
        <f>AVERAGE(V947:V948)</f>
        <v>11.5</v>
      </c>
    </row>
    <row r="948" spans="1:23" ht="21" x14ac:dyDescent="0.35">
      <c r="A948" s="17" t="s">
        <v>1978</v>
      </c>
      <c r="B948" s="17" t="s">
        <v>1979</v>
      </c>
      <c r="C948" s="18" t="s">
        <v>84</v>
      </c>
      <c r="D948" s="18" t="s">
        <v>61</v>
      </c>
      <c r="E948" s="19" t="s">
        <v>1980</v>
      </c>
      <c r="F948" s="18" t="s">
        <v>77</v>
      </c>
      <c r="G948" s="20">
        <v>44035</v>
      </c>
      <c r="H948" s="28" t="s">
        <v>1982</v>
      </c>
      <c r="I948" s="21">
        <f t="shared" si="30"/>
        <v>2.25</v>
      </c>
      <c r="J948" s="182"/>
      <c r="K948" s="183"/>
      <c r="L948" s="183"/>
      <c r="M948" s="18">
        <f t="shared" si="29"/>
        <v>3</v>
      </c>
      <c r="N948" s="18">
        <v>2</v>
      </c>
      <c r="O948" s="18">
        <v>0</v>
      </c>
      <c r="P948" s="18">
        <v>0</v>
      </c>
      <c r="Q948" s="18">
        <v>1</v>
      </c>
      <c r="R948" s="18">
        <v>0</v>
      </c>
      <c r="S948" s="18">
        <v>2</v>
      </c>
      <c r="T948" s="184"/>
      <c r="U948" s="18" t="s">
        <v>39</v>
      </c>
      <c r="V948" s="18">
        <v>7</v>
      </c>
      <c r="W948" s="184"/>
    </row>
    <row r="949" spans="1:23" ht="21" x14ac:dyDescent="0.35">
      <c r="A949" s="17" t="s">
        <v>1983</v>
      </c>
      <c r="B949" s="17" t="s">
        <v>1984</v>
      </c>
      <c r="C949" s="18" t="s">
        <v>84</v>
      </c>
      <c r="D949" s="18" t="s">
        <v>61</v>
      </c>
      <c r="E949" s="19" t="s">
        <v>1985</v>
      </c>
      <c r="F949" s="18" t="s">
        <v>37</v>
      </c>
      <c r="G949" s="20">
        <v>44853</v>
      </c>
      <c r="H949" s="18" t="s">
        <v>1986</v>
      </c>
      <c r="I949" s="21">
        <f t="shared" si="30"/>
        <v>0.5</v>
      </c>
      <c r="J949" s="182">
        <f>AVERAGE(I949:I950)</f>
        <v>0.25</v>
      </c>
      <c r="K949" s="183">
        <f>_xlfn.STDEV.S(I949:I950)</f>
        <v>0.35355339059327379</v>
      </c>
      <c r="L949" s="183">
        <f>100*K949/J949</f>
        <v>141.42135623730951</v>
      </c>
      <c r="M949" s="18">
        <f t="shared" si="29"/>
        <v>1</v>
      </c>
      <c r="N949" s="18">
        <v>0</v>
      </c>
      <c r="O949" s="18">
        <v>0</v>
      </c>
      <c r="P949" s="18">
        <v>1</v>
      </c>
      <c r="Q949" s="18">
        <v>0</v>
      </c>
      <c r="R949" s="18">
        <v>0</v>
      </c>
      <c r="S949" s="18">
        <v>0</v>
      </c>
      <c r="T949" s="184">
        <f>AVERAGE(S949:S950)</f>
        <v>0</v>
      </c>
      <c r="U949" s="18" t="s">
        <v>56</v>
      </c>
      <c r="V949" s="18">
        <v>2</v>
      </c>
      <c r="W949" s="184">
        <f>AVERAGE(V949:V950)</f>
        <v>1</v>
      </c>
    </row>
    <row r="950" spans="1:23" ht="21" x14ac:dyDescent="0.35">
      <c r="A950" s="17" t="s">
        <v>1983</v>
      </c>
      <c r="B950" s="17" t="s">
        <v>1984</v>
      </c>
      <c r="C950" s="18" t="s">
        <v>84</v>
      </c>
      <c r="D950" s="18" t="s">
        <v>61</v>
      </c>
      <c r="E950" s="19" t="s">
        <v>1985</v>
      </c>
      <c r="F950" s="18" t="s">
        <v>57</v>
      </c>
      <c r="G950" s="20">
        <v>44830</v>
      </c>
      <c r="H950" s="28" t="s">
        <v>1987</v>
      </c>
      <c r="I950" s="21">
        <f t="shared" si="30"/>
        <v>0</v>
      </c>
      <c r="J950" s="182"/>
      <c r="K950" s="183"/>
      <c r="L950" s="183"/>
      <c r="M950" s="18">
        <f t="shared" si="29"/>
        <v>0</v>
      </c>
      <c r="N950" s="18">
        <v>0</v>
      </c>
      <c r="O950" s="18">
        <v>0</v>
      </c>
      <c r="P950" s="18">
        <v>0</v>
      </c>
      <c r="Q950" s="18">
        <v>0</v>
      </c>
      <c r="R950" s="18">
        <v>0</v>
      </c>
      <c r="S950" s="18">
        <v>0</v>
      </c>
      <c r="T950" s="184"/>
      <c r="U950" s="18" t="s">
        <v>56</v>
      </c>
      <c r="V950" s="18">
        <v>0</v>
      </c>
      <c r="W950" s="184"/>
    </row>
    <row r="951" spans="1:23" ht="21" x14ac:dyDescent="0.35">
      <c r="A951" s="17" t="s">
        <v>1988</v>
      </c>
      <c r="B951" s="17" t="s">
        <v>1989</v>
      </c>
      <c r="C951" s="18" t="s">
        <v>84</v>
      </c>
      <c r="D951" s="18" t="s">
        <v>61</v>
      </c>
      <c r="E951" s="19" t="s">
        <v>1990</v>
      </c>
      <c r="F951" s="18" t="s">
        <v>37</v>
      </c>
      <c r="G951" s="20">
        <v>44853</v>
      </c>
      <c r="H951" s="18" t="s">
        <v>1991</v>
      </c>
      <c r="I951" s="21">
        <f t="shared" si="30"/>
        <v>0</v>
      </c>
      <c r="J951" s="182">
        <f>AVERAGE(I951:I952)</f>
        <v>1.5</v>
      </c>
      <c r="K951" s="183">
        <f>_xlfn.STDEV.S(I951:I952)</f>
        <v>2.1213203435596424</v>
      </c>
      <c r="L951" s="183">
        <f>100*K951/J951</f>
        <v>141.42135623730948</v>
      </c>
      <c r="M951" s="18">
        <f t="shared" si="29"/>
        <v>0</v>
      </c>
      <c r="N951" s="18">
        <v>0</v>
      </c>
      <c r="O951" s="18">
        <v>0</v>
      </c>
      <c r="P951" s="18">
        <v>0</v>
      </c>
      <c r="Q951" s="18">
        <v>0</v>
      </c>
      <c r="R951" s="18">
        <v>0</v>
      </c>
      <c r="S951" s="18">
        <v>0</v>
      </c>
      <c r="T951" s="184">
        <f>AVERAGE(S951:S952)</f>
        <v>0.5</v>
      </c>
      <c r="U951" s="18" t="s">
        <v>56</v>
      </c>
      <c r="V951" s="18">
        <v>0</v>
      </c>
      <c r="W951" s="184">
        <f>AVERAGE(V951:V952)</f>
        <v>7</v>
      </c>
    </row>
    <row r="952" spans="1:23" ht="21" x14ac:dyDescent="0.35">
      <c r="A952" s="17" t="s">
        <v>1988</v>
      </c>
      <c r="B952" s="17" t="s">
        <v>1989</v>
      </c>
      <c r="C952" s="18" t="s">
        <v>84</v>
      </c>
      <c r="D952" s="18" t="s">
        <v>61</v>
      </c>
      <c r="E952" s="19" t="s">
        <v>1990</v>
      </c>
      <c r="F952" s="18" t="s">
        <v>40</v>
      </c>
      <c r="G952" s="20">
        <v>43875</v>
      </c>
      <c r="H952" s="18" t="s">
        <v>1992</v>
      </c>
      <c r="I952" s="21">
        <f t="shared" si="30"/>
        <v>3</v>
      </c>
      <c r="J952" s="182"/>
      <c r="K952" s="183"/>
      <c r="L952" s="183"/>
      <c r="M952" s="18">
        <f t="shared" si="29"/>
        <v>4</v>
      </c>
      <c r="N952" s="18">
        <v>1</v>
      </c>
      <c r="O952" s="18">
        <v>2</v>
      </c>
      <c r="P952" s="18">
        <v>1</v>
      </c>
      <c r="Q952" s="18">
        <v>0</v>
      </c>
      <c r="R952" s="18">
        <v>0</v>
      </c>
      <c r="S952" s="18">
        <v>1</v>
      </c>
      <c r="T952" s="184"/>
      <c r="U952" s="18" t="s">
        <v>76</v>
      </c>
      <c r="V952" s="18">
        <v>14</v>
      </c>
      <c r="W952" s="184"/>
    </row>
    <row r="953" spans="1:23" ht="21" x14ac:dyDescent="0.35">
      <c r="A953" s="17" t="s">
        <v>1993</v>
      </c>
      <c r="B953" s="17" t="s">
        <v>1994</v>
      </c>
      <c r="C953" s="18" t="s">
        <v>84</v>
      </c>
      <c r="D953" s="18" t="s">
        <v>61</v>
      </c>
      <c r="E953" s="19" t="s">
        <v>1995</v>
      </c>
      <c r="F953" s="18" t="s">
        <v>37</v>
      </c>
      <c r="G953" s="20">
        <v>44655</v>
      </c>
      <c r="H953" s="18" t="s">
        <v>1996</v>
      </c>
      <c r="I953" s="21">
        <f t="shared" si="30"/>
        <v>0</v>
      </c>
      <c r="J953" s="182">
        <f>AVERAGE(I953:I954)</f>
        <v>1.125</v>
      </c>
      <c r="K953" s="183">
        <f>_xlfn.STDEV.S(I953:I954)</f>
        <v>1.5909902576697319</v>
      </c>
      <c r="L953" s="183">
        <f>100*K953/J953</f>
        <v>141.42135623730951</v>
      </c>
      <c r="M953" s="18">
        <f t="shared" si="29"/>
        <v>0</v>
      </c>
      <c r="N953" s="18">
        <v>0</v>
      </c>
      <c r="O953" s="18">
        <v>0</v>
      </c>
      <c r="P953" s="18">
        <v>0</v>
      </c>
      <c r="Q953" s="18">
        <v>0</v>
      </c>
      <c r="R953" s="18">
        <v>0</v>
      </c>
      <c r="S953" s="18">
        <v>0</v>
      </c>
      <c r="T953" s="184">
        <f>AVERAGE(S953:S954)</f>
        <v>0.5</v>
      </c>
      <c r="U953" s="18" t="s">
        <v>56</v>
      </c>
      <c r="V953" s="18">
        <v>0</v>
      </c>
      <c r="W953" s="184">
        <f>AVERAGE(V953:V954)</f>
        <v>7.5</v>
      </c>
    </row>
    <row r="954" spans="1:23" ht="21" x14ac:dyDescent="0.35">
      <c r="A954" s="17" t="s">
        <v>1993</v>
      </c>
      <c r="B954" s="17" t="s">
        <v>1994</v>
      </c>
      <c r="C954" s="18" t="s">
        <v>84</v>
      </c>
      <c r="D954" s="18" t="s">
        <v>61</v>
      </c>
      <c r="E954" s="19" t="s">
        <v>1995</v>
      </c>
      <c r="F954" s="18" t="s">
        <v>48</v>
      </c>
      <c r="G954" s="20">
        <v>44928</v>
      </c>
      <c r="H954" s="18" t="s">
        <v>1997</v>
      </c>
      <c r="I954" s="21">
        <f t="shared" si="30"/>
        <v>2.25</v>
      </c>
      <c r="J954" s="182"/>
      <c r="K954" s="183"/>
      <c r="L954" s="183"/>
      <c r="M954" s="18">
        <f t="shared" si="29"/>
        <v>4</v>
      </c>
      <c r="N954" s="18">
        <v>0</v>
      </c>
      <c r="O954" s="18">
        <v>2</v>
      </c>
      <c r="P954" s="18">
        <v>1</v>
      </c>
      <c r="Q954" s="18">
        <v>1</v>
      </c>
      <c r="R954" s="18">
        <v>0</v>
      </c>
      <c r="S954" s="18">
        <v>1</v>
      </c>
      <c r="T954" s="184"/>
      <c r="U954" s="18" t="s">
        <v>76</v>
      </c>
      <c r="V954" s="18">
        <v>15</v>
      </c>
      <c r="W954" s="184"/>
    </row>
    <row r="955" spans="1:23" ht="21" x14ac:dyDescent="0.35">
      <c r="A955" s="17" t="s">
        <v>1998</v>
      </c>
      <c r="B955" s="17" t="s">
        <v>1999</v>
      </c>
      <c r="C955" s="18" t="s">
        <v>84</v>
      </c>
      <c r="D955" s="18" t="s">
        <v>61</v>
      </c>
      <c r="E955" s="19" t="s">
        <v>2000</v>
      </c>
      <c r="F955" s="20" t="s">
        <v>37</v>
      </c>
      <c r="G955" s="20">
        <v>44076</v>
      </c>
      <c r="H955" s="18" t="s">
        <v>2001</v>
      </c>
      <c r="I955" s="21">
        <f t="shared" si="30"/>
        <v>0</v>
      </c>
      <c r="J955" s="182">
        <f>AVERAGE(I955:I956)</f>
        <v>1</v>
      </c>
      <c r="K955" s="183">
        <f>_xlfn.STDEV.S(I955:I956)</f>
        <v>1.4142135623730951</v>
      </c>
      <c r="L955" s="183">
        <f>100*K955/J955</f>
        <v>141.42135623730951</v>
      </c>
      <c r="M955" s="18">
        <f t="shared" si="29"/>
        <v>0</v>
      </c>
      <c r="N955" s="18">
        <v>0</v>
      </c>
      <c r="O955" s="18">
        <v>0</v>
      </c>
      <c r="P955" s="18">
        <v>0</v>
      </c>
      <c r="Q955" s="18">
        <v>0</v>
      </c>
      <c r="R955" s="18">
        <v>0</v>
      </c>
      <c r="S955" s="18">
        <v>0</v>
      </c>
      <c r="T955" s="184">
        <f>AVERAGE(S955:S956)</f>
        <v>0.5</v>
      </c>
      <c r="U955" s="18" t="s">
        <v>56</v>
      </c>
      <c r="V955" s="18">
        <v>0</v>
      </c>
      <c r="W955" s="184">
        <f>AVERAGE(V955:V956)</f>
        <v>6.5</v>
      </c>
    </row>
    <row r="956" spans="1:23" ht="21" x14ac:dyDescent="0.35">
      <c r="A956" s="17" t="s">
        <v>1998</v>
      </c>
      <c r="B956" s="17" t="s">
        <v>1999</v>
      </c>
      <c r="C956" s="18" t="s">
        <v>84</v>
      </c>
      <c r="D956" s="18" t="s">
        <v>61</v>
      </c>
      <c r="E956" s="19" t="s">
        <v>2000</v>
      </c>
      <c r="F956" s="18" t="s">
        <v>48</v>
      </c>
      <c r="G956" s="20">
        <v>44928</v>
      </c>
      <c r="H956" s="18" t="s">
        <v>2002</v>
      </c>
      <c r="I956" s="21">
        <f t="shared" si="30"/>
        <v>2</v>
      </c>
      <c r="J956" s="182"/>
      <c r="K956" s="183"/>
      <c r="L956" s="183"/>
      <c r="M956" s="18">
        <f t="shared" si="29"/>
        <v>3</v>
      </c>
      <c r="N956" s="18">
        <v>0</v>
      </c>
      <c r="O956" s="18">
        <v>2</v>
      </c>
      <c r="P956" s="18">
        <v>1</v>
      </c>
      <c r="Q956" s="18">
        <v>0</v>
      </c>
      <c r="R956" s="18">
        <v>0</v>
      </c>
      <c r="S956" s="18">
        <v>1</v>
      </c>
      <c r="T956" s="184"/>
      <c r="U956" s="18" t="s">
        <v>76</v>
      </c>
      <c r="V956" s="18">
        <v>13</v>
      </c>
      <c r="W956" s="184"/>
    </row>
    <row r="957" spans="1:23" ht="21" x14ac:dyDescent="0.35">
      <c r="A957" s="17" t="s">
        <v>2003</v>
      </c>
      <c r="B957" s="17" t="s">
        <v>2004</v>
      </c>
      <c r="C957" s="18" t="s">
        <v>34</v>
      </c>
      <c r="D957" s="18" t="s">
        <v>61</v>
      </c>
      <c r="E957" s="19" t="s">
        <v>2005</v>
      </c>
      <c r="F957" s="18" t="s">
        <v>37</v>
      </c>
      <c r="G957" s="20">
        <v>44311</v>
      </c>
      <c r="H957" s="18" t="s">
        <v>2006</v>
      </c>
      <c r="I957" s="21">
        <f t="shared" si="30"/>
        <v>0.75</v>
      </c>
      <c r="J957" s="182">
        <f>AVERAGE(I957:I958)</f>
        <v>0.375</v>
      </c>
      <c r="K957" s="183">
        <f>_xlfn.STDEV.S(I957:I958)</f>
        <v>0.5303300858899106</v>
      </c>
      <c r="L957" s="183">
        <f>100*K957/J957</f>
        <v>141.42135623730948</v>
      </c>
      <c r="M957" s="18">
        <f t="shared" si="29"/>
        <v>1</v>
      </c>
      <c r="N957" s="18">
        <v>0</v>
      </c>
      <c r="O957" s="18">
        <v>1</v>
      </c>
      <c r="P957" s="18">
        <v>0</v>
      </c>
      <c r="Q957" s="18">
        <v>0</v>
      </c>
      <c r="R957" s="18">
        <v>0</v>
      </c>
      <c r="S957" s="18">
        <v>0</v>
      </c>
      <c r="T957" s="184">
        <f>AVERAGE(S957:S958)</f>
        <v>0</v>
      </c>
      <c r="U957" s="18" t="s">
        <v>56</v>
      </c>
      <c r="V957" s="18">
        <v>2</v>
      </c>
      <c r="W957" s="184">
        <f>AVERAGE(V957:V958)</f>
        <v>1</v>
      </c>
    </row>
    <row r="958" spans="1:23" ht="21" x14ac:dyDescent="0.35">
      <c r="A958" s="17" t="s">
        <v>2003</v>
      </c>
      <c r="B958" s="17" t="s">
        <v>2004</v>
      </c>
      <c r="C958" s="18" t="s">
        <v>34</v>
      </c>
      <c r="D958" s="18" t="s">
        <v>61</v>
      </c>
      <c r="E958" s="19" t="s">
        <v>2005</v>
      </c>
      <c r="F958" s="18" t="s">
        <v>40</v>
      </c>
      <c r="G958" s="20">
        <v>44768</v>
      </c>
      <c r="H958" s="18" t="s">
        <v>2007</v>
      </c>
      <c r="I958" s="21">
        <f t="shared" si="30"/>
        <v>0</v>
      </c>
      <c r="J958" s="182"/>
      <c r="K958" s="183"/>
      <c r="L958" s="183"/>
      <c r="M958" s="18">
        <f t="shared" si="29"/>
        <v>0</v>
      </c>
      <c r="N958" s="18">
        <v>0</v>
      </c>
      <c r="O958" s="18">
        <v>0</v>
      </c>
      <c r="P958" s="18">
        <v>0</v>
      </c>
      <c r="Q958" s="18">
        <v>0</v>
      </c>
      <c r="R958" s="18">
        <v>0</v>
      </c>
      <c r="S958" s="18">
        <v>0</v>
      </c>
      <c r="T958" s="184"/>
      <c r="U958" s="18" t="s">
        <v>56</v>
      </c>
      <c r="V958" s="18">
        <v>0</v>
      </c>
      <c r="W958" s="184"/>
    </row>
    <row r="959" spans="1:23" ht="21" x14ac:dyDescent="0.35">
      <c r="A959" s="17" t="s">
        <v>2008</v>
      </c>
      <c r="B959" s="17" t="s">
        <v>2009</v>
      </c>
      <c r="C959" s="18" t="s">
        <v>84</v>
      </c>
      <c r="D959" s="18" t="s">
        <v>61</v>
      </c>
      <c r="E959" s="19" t="s">
        <v>2010</v>
      </c>
      <c r="F959" s="18" t="s">
        <v>37</v>
      </c>
      <c r="G959" s="20">
        <v>44674</v>
      </c>
      <c r="H959" s="18" t="s">
        <v>2011</v>
      </c>
      <c r="I959" s="21">
        <f t="shared" si="30"/>
        <v>0</v>
      </c>
      <c r="J959" s="182">
        <f>AVERAGE(I959:I960)</f>
        <v>0</v>
      </c>
      <c r="K959" s="183">
        <f>_xlfn.STDEV.S(I959:I960)</f>
        <v>0</v>
      </c>
      <c r="L959" s="183">
        <v>0</v>
      </c>
      <c r="M959" s="18">
        <f t="shared" si="29"/>
        <v>0</v>
      </c>
      <c r="N959" s="18">
        <v>0</v>
      </c>
      <c r="O959" s="18">
        <v>0</v>
      </c>
      <c r="P959" s="18">
        <v>0</v>
      </c>
      <c r="Q959" s="18">
        <v>0</v>
      </c>
      <c r="R959" s="18">
        <v>0</v>
      </c>
      <c r="S959" s="18">
        <v>0</v>
      </c>
      <c r="T959" s="184">
        <f>AVERAGE(S959:S960)</f>
        <v>0</v>
      </c>
      <c r="U959" s="18" t="s">
        <v>56</v>
      </c>
      <c r="V959" s="18">
        <v>0</v>
      </c>
      <c r="W959" s="184">
        <f>AVERAGE(V959:V960)</f>
        <v>0.5</v>
      </c>
    </row>
    <row r="960" spans="1:23" ht="21" x14ac:dyDescent="0.35">
      <c r="A960" s="17" t="s">
        <v>2008</v>
      </c>
      <c r="B960" s="17" t="s">
        <v>2009</v>
      </c>
      <c r="C960" s="18" t="s">
        <v>84</v>
      </c>
      <c r="D960" s="18" t="s">
        <v>61</v>
      </c>
      <c r="E960" s="19" t="s">
        <v>2010</v>
      </c>
      <c r="F960" s="18" t="s">
        <v>40</v>
      </c>
      <c r="G960" s="20">
        <v>43875</v>
      </c>
      <c r="H960" s="18" t="s">
        <v>2012</v>
      </c>
      <c r="I960" s="21">
        <f t="shared" si="30"/>
        <v>0</v>
      </c>
      <c r="J960" s="182"/>
      <c r="K960" s="183"/>
      <c r="L960" s="183"/>
      <c r="M960" s="18">
        <f t="shared" si="29"/>
        <v>0</v>
      </c>
      <c r="N960" s="18">
        <v>0</v>
      </c>
      <c r="O960" s="18">
        <v>0</v>
      </c>
      <c r="P960" s="18">
        <v>0</v>
      </c>
      <c r="Q960" s="18">
        <v>0</v>
      </c>
      <c r="R960" s="18">
        <v>0</v>
      </c>
      <c r="S960" s="18">
        <v>0</v>
      </c>
      <c r="T960" s="184"/>
      <c r="U960" s="18" t="s">
        <v>76</v>
      </c>
      <c r="V960" s="18">
        <v>1</v>
      </c>
      <c r="W960" s="184"/>
    </row>
    <row r="961" spans="1:23" ht="21" x14ac:dyDescent="0.35">
      <c r="A961" s="17" t="s">
        <v>2013</v>
      </c>
      <c r="B961" s="17" t="s">
        <v>2014</v>
      </c>
      <c r="C961" s="18" t="s">
        <v>34</v>
      </c>
      <c r="D961" s="18" t="s">
        <v>61</v>
      </c>
      <c r="E961" s="19" t="s">
        <v>2015</v>
      </c>
      <c r="F961" s="18" t="s">
        <v>37</v>
      </c>
      <c r="G961" s="20">
        <v>44663</v>
      </c>
      <c r="H961" s="18" t="s">
        <v>2016</v>
      </c>
      <c r="I961" s="21">
        <f t="shared" si="30"/>
        <v>0</v>
      </c>
      <c r="J961" s="182">
        <f>AVERAGE(I961:I962)</f>
        <v>0</v>
      </c>
      <c r="K961" s="183">
        <f>_xlfn.STDEV.S(I961:I962)</f>
        <v>0</v>
      </c>
      <c r="L961" s="183">
        <v>0</v>
      </c>
      <c r="M961" s="18">
        <f t="shared" si="29"/>
        <v>0</v>
      </c>
      <c r="N961" s="18">
        <v>0</v>
      </c>
      <c r="O961" s="18">
        <v>0</v>
      </c>
      <c r="P961" s="18">
        <v>0</v>
      </c>
      <c r="Q961" s="18">
        <v>0</v>
      </c>
      <c r="R961" s="18">
        <v>0</v>
      </c>
      <c r="S961" s="18">
        <v>0</v>
      </c>
      <c r="T961" s="184">
        <f>AVERAGE(S961:S962)</f>
        <v>0</v>
      </c>
      <c r="U961" s="18" t="s">
        <v>56</v>
      </c>
      <c r="V961" s="18">
        <v>0</v>
      </c>
      <c r="W961" s="184">
        <f>AVERAGE(V961:V962)</f>
        <v>0</v>
      </c>
    </row>
    <row r="962" spans="1:23" ht="21" x14ac:dyDescent="0.35">
      <c r="A962" s="17" t="s">
        <v>2013</v>
      </c>
      <c r="B962" s="17" t="s">
        <v>2014</v>
      </c>
      <c r="C962" s="18" t="s">
        <v>34</v>
      </c>
      <c r="D962" s="18" t="s">
        <v>61</v>
      </c>
      <c r="E962" s="19" t="s">
        <v>2015</v>
      </c>
      <c r="F962" s="18" t="s">
        <v>40</v>
      </c>
      <c r="G962" s="20">
        <v>44606</v>
      </c>
      <c r="H962" s="18" t="s">
        <v>2017</v>
      </c>
      <c r="I962" s="21">
        <f t="shared" si="30"/>
        <v>0</v>
      </c>
      <c r="J962" s="182"/>
      <c r="K962" s="183"/>
      <c r="L962" s="183"/>
      <c r="M962" s="18">
        <f t="shared" ref="M962:M1025" si="31">SUM(N962:Q962)</f>
        <v>0</v>
      </c>
      <c r="N962" s="18">
        <v>0</v>
      </c>
      <c r="O962" s="18">
        <v>0</v>
      </c>
      <c r="P962" s="18">
        <v>0</v>
      </c>
      <c r="Q962" s="18">
        <v>0</v>
      </c>
      <c r="R962" s="18">
        <v>0</v>
      </c>
      <c r="S962" s="18">
        <v>0</v>
      </c>
      <c r="T962" s="184"/>
      <c r="U962" s="18" t="s">
        <v>56</v>
      </c>
      <c r="V962" s="18">
        <v>0</v>
      </c>
      <c r="W962" s="184"/>
    </row>
    <row r="963" spans="1:23" ht="21" x14ac:dyDescent="0.35">
      <c r="A963" s="17" t="s">
        <v>2018</v>
      </c>
      <c r="B963" s="17">
        <v>2139718</v>
      </c>
      <c r="C963" s="18" t="s">
        <v>84</v>
      </c>
      <c r="D963" s="18" t="s">
        <v>61</v>
      </c>
      <c r="E963" s="19" t="s">
        <v>2019</v>
      </c>
      <c r="F963" s="18" t="s">
        <v>37</v>
      </c>
      <c r="G963" s="20">
        <v>44853</v>
      </c>
      <c r="H963" s="18" t="s">
        <v>2020</v>
      </c>
      <c r="I963" s="21">
        <f t="shared" si="30"/>
        <v>2</v>
      </c>
      <c r="J963" s="182">
        <f>AVERAGE(I963:I964)</f>
        <v>3</v>
      </c>
      <c r="K963" s="183">
        <f>_xlfn.STDEV.S(I963:I964)</f>
        <v>1.4142135623730951</v>
      </c>
      <c r="L963" s="183">
        <f>100*K963/J963</f>
        <v>47.14045207910317</v>
      </c>
      <c r="M963" s="18">
        <f t="shared" si="31"/>
        <v>3</v>
      </c>
      <c r="N963" s="18">
        <v>1</v>
      </c>
      <c r="O963" s="18">
        <v>1</v>
      </c>
      <c r="P963" s="18">
        <v>0</v>
      </c>
      <c r="Q963" s="18">
        <v>1</v>
      </c>
      <c r="R963" s="18">
        <v>0</v>
      </c>
      <c r="S963" s="18">
        <v>3</v>
      </c>
      <c r="T963" s="184">
        <f>AVERAGE(S963:S964)</f>
        <v>2.5</v>
      </c>
      <c r="U963" s="18" t="s">
        <v>39</v>
      </c>
      <c r="V963" s="18">
        <v>10</v>
      </c>
      <c r="W963" s="184">
        <f>AVERAGE(V963:V964)</f>
        <v>15.5</v>
      </c>
    </row>
    <row r="964" spans="1:23" ht="21" x14ac:dyDescent="0.35">
      <c r="A964" s="17" t="s">
        <v>2018</v>
      </c>
      <c r="B964" s="17">
        <v>2139718</v>
      </c>
      <c r="C964" s="18" t="s">
        <v>84</v>
      </c>
      <c r="D964" s="18" t="s">
        <v>61</v>
      </c>
      <c r="E964" s="19" t="s">
        <v>2019</v>
      </c>
      <c r="F964" s="18" t="s">
        <v>40</v>
      </c>
      <c r="G964" s="20">
        <v>43875</v>
      </c>
      <c r="H964" s="18" t="s">
        <v>2021</v>
      </c>
      <c r="I964" s="21">
        <f t="shared" si="30"/>
        <v>4</v>
      </c>
      <c r="J964" s="182"/>
      <c r="K964" s="183"/>
      <c r="L964" s="183"/>
      <c r="M964" s="18">
        <f t="shared" si="31"/>
        <v>6</v>
      </c>
      <c r="N964" s="18">
        <v>1</v>
      </c>
      <c r="O964" s="18">
        <v>3</v>
      </c>
      <c r="P964" s="18">
        <v>1</v>
      </c>
      <c r="Q964" s="18">
        <v>1</v>
      </c>
      <c r="R964" s="18">
        <v>0</v>
      </c>
      <c r="S964" s="18">
        <v>2</v>
      </c>
      <c r="T964" s="184"/>
      <c r="U964" s="18" t="s">
        <v>39</v>
      </c>
      <c r="V964" s="18">
        <v>21</v>
      </c>
      <c r="W964" s="184"/>
    </row>
    <row r="965" spans="1:23" ht="21" x14ac:dyDescent="0.35">
      <c r="A965" s="17" t="s">
        <v>2022</v>
      </c>
      <c r="B965" s="17" t="s">
        <v>2023</v>
      </c>
      <c r="C965" s="18" t="s">
        <v>84</v>
      </c>
      <c r="D965" s="18" t="s">
        <v>61</v>
      </c>
      <c r="E965" s="19" t="s">
        <v>2024</v>
      </c>
      <c r="F965" s="18" t="s">
        <v>37</v>
      </c>
      <c r="G965" s="20">
        <v>44623</v>
      </c>
      <c r="H965" s="18" t="s">
        <v>2025</v>
      </c>
      <c r="I965" s="21">
        <f t="shared" si="30"/>
        <v>1.25</v>
      </c>
      <c r="J965" s="182">
        <f>AVERAGE(I965:I966)</f>
        <v>2.125</v>
      </c>
      <c r="K965" s="183">
        <f>_xlfn.STDEV.S(I965:I966)</f>
        <v>1.2374368670764582</v>
      </c>
      <c r="L965" s="183">
        <f>100*K965/J965</f>
        <v>58.232323156539209</v>
      </c>
      <c r="M965" s="18">
        <f t="shared" si="31"/>
        <v>2</v>
      </c>
      <c r="N965" s="18">
        <v>0</v>
      </c>
      <c r="O965" s="18">
        <v>1</v>
      </c>
      <c r="P965" s="18">
        <v>1</v>
      </c>
      <c r="Q965" s="18">
        <v>0</v>
      </c>
      <c r="R965" s="18">
        <v>0</v>
      </c>
      <c r="S965" s="18">
        <v>2</v>
      </c>
      <c r="T965" s="184">
        <f>AVERAGE(S965:S966)</f>
        <v>2.5</v>
      </c>
      <c r="U965" s="18" t="s">
        <v>76</v>
      </c>
      <c r="V965" s="18">
        <v>9</v>
      </c>
      <c r="W965" s="184">
        <f>AVERAGE(V965:V966)</f>
        <v>12.5</v>
      </c>
    </row>
    <row r="966" spans="1:23" ht="21" x14ac:dyDescent="0.35">
      <c r="A966" s="17" t="s">
        <v>2022</v>
      </c>
      <c r="B966" s="17" t="s">
        <v>2023</v>
      </c>
      <c r="C966" s="18" t="s">
        <v>84</v>
      </c>
      <c r="D966" s="18" t="s">
        <v>61</v>
      </c>
      <c r="E966" s="19" t="s">
        <v>2024</v>
      </c>
      <c r="F966" s="18" t="s">
        <v>40</v>
      </c>
      <c r="G966" s="20">
        <v>43875</v>
      </c>
      <c r="H966" s="18" t="s">
        <v>2026</v>
      </c>
      <c r="I966" s="21">
        <f t="shared" si="30"/>
        <v>3</v>
      </c>
      <c r="J966" s="182"/>
      <c r="K966" s="183"/>
      <c r="L966" s="183"/>
      <c r="M966" s="18">
        <f t="shared" si="31"/>
        <v>4</v>
      </c>
      <c r="N966" s="18">
        <v>1</v>
      </c>
      <c r="O966" s="18">
        <v>2</v>
      </c>
      <c r="P966" s="18">
        <v>1</v>
      </c>
      <c r="Q966" s="18">
        <v>0</v>
      </c>
      <c r="R966" s="18">
        <v>0</v>
      </c>
      <c r="S966" s="18">
        <v>3</v>
      </c>
      <c r="T966" s="184"/>
      <c r="U966" s="18" t="s">
        <v>76</v>
      </c>
      <c r="V966" s="18">
        <v>16</v>
      </c>
      <c r="W966" s="184"/>
    </row>
    <row r="967" spans="1:23" ht="21" x14ac:dyDescent="0.35">
      <c r="A967" s="17" t="s">
        <v>2027</v>
      </c>
      <c r="B967" s="17" t="s">
        <v>2028</v>
      </c>
      <c r="C967" s="18" t="s">
        <v>84</v>
      </c>
      <c r="D967" s="18" t="s">
        <v>61</v>
      </c>
      <c r="E967" s="19" t="s">
        <v>2029</v>
      </c>
      <c r="F967" s="18" t="s">
        <v>37</v>
      </c>
      <c r="G967" s="20">
        <v>44456</v>
      </c>
      <c r="H967" s="18" t="s">
        <v>2030</v>
      </c>
      <c r="I967" s="21">
        <f t="shared" ref="I967:I1030" si="32">N967+0.75*O967+0.5*P967+0.25*Q967</f>
        <v>5</v>
      </c>
      <c r="J967" s="182">
        <f>AVERAGE(I967:I968)</f>
        <v>4.75</v>
      </c>
      <c r="K967" s="183">
        <f>_xlfn.STDEV.S(I967:I968)</f>
        <v>0.35355339059327379</v>
      </c>
      <c r="L967" s="183">
        <f>100*K967/J967</f>
        <v>7.4432292756478686</v>
      </c>
      <c r="M967" s="18">
        <f t="shared" si="31"/>
        <v>6</v>
      </c>
      <c r="N967" s="18">
        <v>4</v>
      </c>
      <c r="O967" s="18">
        <v>1</v>
      </c>
      <c r="P967" s="18">
        <v>0</v>
      </c>
      <c r="Q967" s="18">
        <v>1</v>
      </c>
      <c r="R967" s="18">
        <v>0</v>
      </c>
      <c r="S967" s="18">
        <v>4</v>
      </c>
      <c r="T967" s="184">
        <f>AVERAGE(S967:S968)</f>
        <v>4.5</v>
      </c>
      <c r="U967" s="18" t="s">
        <v>39</v>
      </c>
      <c r="V967" s="18">
        <v>18</v>
      </c>
      <c r="W967" s="184">
        <f>AVERAGE(V967:V968)</f>
        <v>12.5</v>
      </c>
    </row>
    <row r="968" spans="1:23" ht="21" x14ac:dyDescent="0.35">
      <c r="A968" s="17" t="s">
        <v>2027</v>
      </c>
      <c r="B968" s="17" t="s">
        <v>2028</v>
      </c>
      <c r="C968" s="18" t="s">
        <v>84</v>
      </c>
      <c r="D968" s="18" t="s">
        <v>61</v>
      </c>
      <c r="E968" s="19" t="s">
        <v>2029</v>
      </c>
      <c r="F968" s="18" t="s">
        <v>77</v>
      </c>
      <c r="G968" s="20">
        <v>44179</v>
      </c>
      <c r="H968" s="18" t="s">
        <v>2031</v>
      </c>
      <c r="I968" s="21">
        <f t="shared" si="32"/>
        <v>4.5</v>
      </c>
      <c r="J968" s="182"/>
      <c r="K968" s="183"/>
      <c r="L968" s="183"/>
      <c r="M968" s="18">
        <f t="shared" si="31"/>
        <v>6</v>
      </c>
      <c r="N968" s="18">
        <v>2</v>
      </c>
      <c r="O968" s="18">
        <v>3</v>
      </c>
      <c r="P968" s="18">
        <v>0</v>
      </c>
      <c r="Q968" s="18">
        <v>1</v>
      </c>
      <c r="R968" s="18">
        <v>0</v>
      </c>
      <c r="S968" s="18">
        <v>5</v>
      </c>
      <c r="T968" s="184"/>
      <c r="U968" s="18" t="s">
        <v>39</v>
      </c>
      <c r="V968" s="18">
        <v>7</v>
      </c>
      <c r="W968" s="184"/>
    </row>
    <row r="969" spans="1:23" ht="21" x14ac:dyDescent="0.35">
      <c r="A969" s="17" t="s">
        <v>2032</v>
      </c>
      <c r="B969" s="17" t="s">
        <v>2033</v>
      </c>
      <c r="C969" s="18" t="s">
        <v>84</v>
      </c>
      <c r="D969" s="18" t="s">
        <v>61</v>
      </c>
      <c r="E969" s="19" t="s">
        <v>2034</v>
      </c>
      <c r="F969" s="18" t="s">
        <v>37</v>
      </c>
      <c r="G969" s="20">
        <v>44894</v>
      </c>
      <c r="H969" s="18" t="s">
        <v>2035</v>
      </c>
      <c r="I969" s="21">
        <f t="shared" si="32"/>
        <v>2.5</v>
      </c>
      <c r="J969" s="182">
        <f>AVERAGE(I969:I970)</f>
        <v>4</v>
      </c>
      <c r="K969" s="183">
        <f>_xlfn.STDEV.S(I969:I970)</f>
        <v>2.1213203435596424</v>
      </c>
      <c r="L969" s="183">
        <f>100*K969/J969</f>
        <v>53.033008588991059</v>
      </c>
      <c r="M969" s="18">
        <f t="shared" si="31"/>
        <v>3</v>
      </c>
      <c r="N969" s="18">
        <v>2</v>
      </c>
      <c r="O969" s="18">
        <v>0</v>
      </c>
      <c r="P969" s="18">
        <v>1</v>
      </c>
      <c r="Q969" s="18">
        <v>0</v>
      </c>
      <c r="R969" s="18">
        <v>0</v>
      </c>
      <c r="S969" s="18">
        <v>3</v>
      </c>
      <c r="T969" s="184">
        <f>AVERAGE(S969:S970)</f>
        <v>3</v>
      </c>
      <c r="U969" s="18" t="s">
        <v>39</v>
      </c>
      <c r="V969" s="18">
        <v>16</v>
      </c>
      <c r="W969" s="184">
        <f>AVERAGE(V969:V970)</f>
        <v>18.5</v>
      </c>
    </row>
    <row r="970" spans="1:23" ht="21" x14ac:dyDescent="0.35">
      <c r="A970" s="17" t="s">
        <v>2032</v>
      </c>
      <c r="B970" s="17" t="s">
        <v>2033</v>
      </c>
      <c r="C970" s="18" t="s">
        <v>84</v>
      </c>
      <c r="D970" s="18" t="s">
        <v>61</v>
      </c>
      <c r="E970" s="19" t="s">
        <v>2034</v>
      </c>
      <c r="F970" s="18" t="s">
        <v>40</v>
      </c>
      <c r="G970" s="20">
        <v>43875</v>
      </c>
      <c r="H970" s="18" t="s">
        <v>2036</v>
      </c>
      <c r="I970" s="21">
        <f t="shared" si="32"/>
        <v>5.5</v>
      </c>
      <c r="J970" s="182"/>
      <c r="K970" s="183"/>
      <c r="L970" s="183"/>
      <c r="M970" s="18">
        <f t="shared" si="31"/>
        <v>7</v>
      </c>
      <c r="N970" s="18">
        <v>3</v>
      </c>
      <c r="O970" s="18">
        <v>2</v>
      </c>
      <c r="P970" s="18">
        <v>2</v>
      </c>
      <c r="Q970" s="18">
        <v>0</v>
      </c>
      <c r="R970" s="18">
        <v>0</v>
      </c>
      <c r="S970" s="18">
        <v>3</v>
      </c>
      <c r="T970" s="184"/>
      <c r="U970" s="18" t="s">
        <v>39</v>
      </c>
      <c r="V970" s="18">
        <v>21</v>
      </c>
      <c r="W970" s="184"/>
    </row>
    <row r="971" spans="1:23" ht="21" x14ac:dyDescent="0.35">
      <c r="A971" s="17" t="s">
        <v>2037</v>
      </c>
      <c r="B971" s="17" t="s">
        <v>2038</v>
      </c>
      <c r="C971" s="18" t="s">
        <v>34</v>
      </c>
      <c r="D971" s="18" t="s">
        <v>35</v>
      </c>
      <c r="E971" s="19" t="s">
        <v>2039</v>
      </c>
      <c r="F971" s="18" t="s">
        <v>37</v>
      </c>
      <c r="G971" s="20">
        <v>44728</v>
      </c>
      <c r="H971" s="18" t="s">
        <v>2040</v>
      </c>
      <c r="I971" s="21">
        <f t="shared" si="32"/>
        <v>0.25</v>
      </c>
      <c r="J971" s="182">
        <f>AVERAGE(I971:I972)</f>
        <v>0.125</v>
      </c>
      <c r="K971" s="183">
        <f>_xlfn.STDEV.S(I971:I972)</f>
        <v>0.17677669529663689</v>
      </c>
      <c r="L971" s="183">
        <f>100*K971/J971</f>
        <v>141.42135623730951</v>
      </c>
      <c r="M971" s="18">
        <f t="shared" si="31"/>
        <v>1</v>
      </c>
      <c r="N971" s="18">
        <v>0</v>
      </c>
      <c r="O971" s="18">
        <v>0</v>
      </c>
      <c r="P971" s="18">
        <v>0</v>
      </c>
      <c r="Q971" s="18">
        <v>1</v>
      </c>
      <c r="R971" s="18">
        <v>0</v>
      </c>
      <c r="S971" s="18">
        <v>0</v>
      </c>
      <c r="T971" s="184">
        <f>AVERAGE(S971:S972)</f>
        <v>0</v>
      </c>
      <c r="U971" s="18" t="s">
        <v>76</v>
      </c>
      <c r="V971" s="18">
        <v>5</v>
      </c>
      <c r="W971" s="184">
        <f>AVERAGE(V971:V972)</f>
        <v>2.5</v>
      </c>
    </row>
    <row r="972" spans="1:23" ht="21" x14ac:dyDescent="0.35">
      <c r="A972" s="17" t="s">
        <v>2037</v>
      </c>
      <c r="B972" s="17" t="s">
        <v>2038</v>
      </c>
      <c r="C972" s="18" t="s">
        <v>34</v>
      </c>
      <c r="D972" s="18" t="s">
        <v>35</v>
      </c>
      <c r="E972" s="19" t="s">
        <v>2039</v>
      </c>
      <c r="F972" s="18" t="s">
        <v>48</v>
      </c>
      <c r="G972" s="20">
        <v>44928</v>
      </c>
      <c r="H972" s="18" t="s">
        <v>2041</v>
      </c>
      <c r="I972" s="21">
        <f t="shared" si="32"/>
        <v>0</v>
      </c>
      <c r="J972" s="182"/>
      <c r="K972" s="183"/>
      <c r="L972" s="183"/>
      <c r="M972" s="18">
        <f t="shared" si="31"/>
        <v>0</v>
      </c>
      <c r="N972" s="18">
        <v>0</v>
      </c>
      <c r="O972" s="18">
        <v>0</v>
      </c>
      <c r="P972" s="18">
        <v>0</v>
      </c>
      <c r="Q972" s="18">
        <v>0</v>
      </c>
      <c r="R972" s="18">
        <v>0</v>
      </c>
      <c r="S972" s="18">
        <v>0</v>
      </c>
      <c r="T972" s="184"/>
      <c r="U972" s="18" t="s">
        <v>56</v>
      </c>
      <c r="V972" s="18">
        <v>0</v>
      </c>
      <c r="W972" s="184"/>
    </row>
    <row r="973" spans="1:23" ht="21" x14ac:dyDescent="0.35">
      <c r="A973" s="17" t="s">
        <v>2042</v>
      </c>
      <c r="B973" s="17" t="s">
        <v>2043</v>
      </c>
      <c r="C973" s="18" t="s">
        <v>34</v>
      </c>
      <c r="D973" s="18" t="s">
        <v>870</v>
      </c>
      <c r="E973" s="19" t="s">
        <v>2044</v>
      </c>
      <c r="F973" s="18" t="s">
        <v>37</v>
      </c>
      <c r="G973" s="20">
        <v>44722</v>
      </c>
      <c r="H973" s="18" t="s">
        <v>2045</v>
      </c>
      <c r="I973" s="21">
        <f t="shared" si="32"/>
        <v>0</v>
      </c>
      <c r="J973" s="182">
        <f>AVERAGE(I973:I974)</f>
        <v>0</v>
      </c>
      <c r="K973" s="183">
        <f>_xlfn.STDEV.S(I973:I974)</f>
        <v>0</v>
      </c>
      <c r="L973" s="183">
        <v>0</v>
      </c>
      <c r="M973" s="18">
        <f t="shared" si="31"/>
        <v>0</v>
      </c>
      <c r="N973" s="18">
        <v>0</v>
      </c>
      <c r="O973" s="18">
        <v>0</v>
      </c>
      <c r="P973" s="18">
        <v>0</v>
      </c>
      <c r="Q973" s="18">
        <v>0</v>
      </c>
      <c r="R973" s="18">
        <v>0</v>
      </c>
      <c r="S973" s="18">
        <v>0</v>
      </c>
      <c r="T973" s="184">
        <f>AVERAGE(S973:S974)</f>
        <v>0</v>
      </c>
      <c r="U973" s="18" t="s">
        <v>56</v>
      </c>
      <c r="V973" s="18">
        <v>0</v>
      </c>
      <c r="W973" s="184">
        <f>AVERAGE(V973:V974)</f>
        <v>0</v>
      </c>
    </row>
    <row r="974" spans="1:23" ht="21" x14ac:dyDescent="0.35">
      <c r="A974" s="17" t="s">
        <v>2042</v>
      </c>
      <c r="B974" s="17" t="s">
        <v>2043</v>
      </c>
      <c r="C974" s="18" t="s">
        <v>34</v>
      </c>
      <c r="D974" s="18" t="s">
        <v>870</v>
      </c>
      <c r="E974" s="19" t="s">
        <v>2044</v>
      </c>
      <c r="F974" s="18" t="s">
        <v>48</v>
      </c>
      <c r="G974" s="20">
        <v>44928</v>
      </c>
      <c r="H974" s="18" t="s">
        <v>2046</v>
      </c>
      <c r="I974" s="21">
        <f t="shared" si="32"/>
        <v>0</v>
      </c>
      <c r="J974" s="182"/>
      <c r="K974" s="183"/>
      <c r="L974" s="183"/>
      <c r="M974" s="18">
        <f t="shared" si="31"/>
        <v>0</v>
      </c>
      <c r="N974" s="18">
        <v>0</v>
      </c>
      <c r="O974" s="18">
        <v>0</v>
      </c>
      <c r="P974" s="18">
        <v>0</v>
      </c>
      <c r="Q974" s="18">
        <v>0</v>
      </c>
      <c r="R974" s="18">
        <v>0</v>
      </c>
      <c r="S974" s="18">
        <v>0</v>
      </c>
      <c r="T974" s="184"/>
      <c r="U974" s="18" t="s">
        <v>56</v>
      </c>
      <c r="V974" s="18">
        <v>0</v>
      </c>
      <c r="W974" s="184"/>
    </row>
    <row r="975" spans="1:23" ht="21" x14ac:dyDescent="0.35">
      <c r="A975" s="17" t="s">
        <v>2047</v>
      </c>
      <c r="B975" s="17" t="s">
        <v>2048</v>
      </c>
      <c r="C975" s="18" t="s">
        <v>34</v>
      </c>
      <c r="D975" s="18" t="s">
        <v>870</v>
      </c>
      <c r="E975" s="19" t="s">
        <v>2049</v>
      </c>
      <c r="F975" s="18" t="s">
        <v>48</v>
      </c>
      <c r="G975" s="20">
        <v>44928</v>
      </c>
      <c r="H975" s="18" t="s">
        <v>2050</v>
      </c>
      <c r="I975" s="21">
        <f t="shared" si="32"/>
        <v>1.5</v>
      </c>
      <c r="J975" s="182">
        <f>AVERAGE(I975:I976)</f>
        <v>0.75</v>
      </c>
      <c r="K975" s="183">
        <f>_xlfn.STDEV.S(I975:I976)</f>
        <v>1.0606601717798212</v>
      </c>
      <c r="L975" s="183">
        <f>100*K975/J975</f>
        <v>141.42135623730948</v>
      </c>
      <c r="M975" s="18">
        <f t="shared" si="31"/>
        <v>2</v>
      </c>
      <c r="N975" s="18">
        <v>0</v>
      </c>
      <c r="O975" s="18">
        <v>2</v>
      </c>
      <c r="P975" s="18">
        <v>0</v>
      </c>
      <c r="Q975" s="18">
        <v>0</v>
      </c>
      <c r="R975" s="18">
        <v>0</v>
      </c>
      <c r="S975" s="18">
        <v>1</v>
      </c>
      <c r="T975" s="184">
        <f>AVERAGE(S975:S976)</f>
        <v>0.5</v>
      </c>
      <c r="U975" s="18" t="s">
        <v>76</v>
      </c>
      <c r="V975" s="18">
        <v>7</v>
      </c>
      <c r="W975" s="184">
        <f>AVERAGE(V975:V976)</f>
        <v>3.5</v>
      </c>
    </row>
    <row r="976" spans="1:23" ht="21" x14ac:dyDescent="0.35">
      <c r="A976" s="17" t="s">
        <v>2047</v>
      </c>
      <c r="B976" s="17" t="s">
        <v>2048</v>
      </c>
      <c r="C976" s="18" t="s">
        <v>34</v>
      </c>
      <c r="D976" s="18" t="s">
        <v>870</v>
      </c>
      <c r="E976" s="19" t="s">
        <v>2049</v>
      </c>
      <c r="F976" s="18" t="s">
        <v>37</v>
      </c>
      <c r="G976" s="20">
        <v>44706</v>
      </c>
      <c r="H976" s="18" t="s">
        <v>2051</v>
      </c>
      <c r="I976" s="21">
        <f t="shared" si="32"/>
        <v>0</v>
      </c>
      <c r="J976" s="182"/>
      <c r="K976" s="183"/>
      <c r="L976" s="183"/>
      <c r="M976" s="18">
        <f t="shared" si="31"/>
        <v>0</v>
      </c>
      <c r="N976" s="18">
        <v>0</v>
      </c>
      <c r="O976" s="18">
        <v>0</v>
      </c>
      <c r="P976" s="18">
        <v>0</v>
      </c>
      <c r="Q976" s="18">
        <v>0</v>
      </c>
      <c r="R976" s="18">
        <v>0</v>
      </c>
      <c r="S976" s="18">
        <v>0</v>
      </c>
      <c r="T976" s="184"/>
      <c r="U976" s="18" t="s">
        <v>56</v>
      </c>
      <c r="V976" s="18">
        <v>0</v>
      </c>
      <c r="W976" s="184"/>
    </row>
    <row r="977" spans="1:23" ht="21" x14ac:dyDescent="0.35">
      <c r="A977" s="17" t="s">
        <v>2052</v>
      </c>
      <c r="B977" s="17" t="s">
        <v>2053</v>
      </c>
      <c r="C977" s="18" t="s">
        <v>34</v>
      </c>
      <c r="D977" s="18" t="s">
        <v>870</v>
      </c>
      <c r="E977" s="19" t="s">
        <v>2054</v>
      </c>
      <c r="F977" s="18" t="s">
        <v>37</v>
      </c>
      <c r="G977" s="20">
        <v>43845</v>
      </c>
      <c r="H977" s="18" t="s">
        <v>2055</v>
      </c>
      <c r="I977" s="21">
        <f t="shared" si="32"/>
        <v>0.25</v>
      </c>
      <c r="J977" s="182">
        <f>AVERAGE(I977:I978)</f>
        <v>1.25</v>
      </c>
      <c r="K977" s="183">
        <f>_xlfn.STDEV.S(I977:I978)</f>
        <v>1.4142135623730951</v>
      </c>
      <c r="L977" s="183">
        <f>100*K977/J977</f>
        <v>113.13708498984761</v>
      </c>
      <c r="M977" s="18">
        <f t="shared" si="31"/>
        <v>1</v>
      </c>
      <c r="N977" s="18">
        <v>0</v>
      </c>
      <c r="O977" s="18">
        <v>0</v>
      </c>
      <c r="P977" s="18">
        <v>0</v>
      </c>
      <c r="Q977" s="18">
        <v>1</v>
      </c>
      <c r="R977" s="18">
        <v>0</v>
      </c>
      <c r="S977" s="18">
        <v>1</v>
      </c>
      <c r="T977" s="184">
        <f>AVERAGE(S977:S978)</f>
        <v>1</v>
      </c>
      <c r="U977" s="18" t="s">
        <v>76</v>
      </c>
      <c r="V977" s="18">
        <v>4</v>
      </c>
      <c r="W977" s="184">
        <f>AVERAGE(V977:V978)</f>
        <v>9.5</v>
      </c>
    </row>
    <row r="978" spans="1:23" ht="21" x14ac:dyDescent="0.35">
      <c r="A978" s="17" t="s">
        <v>2052</v>
      </c>
      <c r="B978" s="17" t="s">
        <v>2053</v>
      </c>
      <c r="C978" s="18" t="s">
        <v>34</v>
      </c>
      <c r="D978" s="18" t="s">
        <v>870</v>
      </c>
      <c r="E978" s="19" t="s">
        <v>2054</v>
      </c>
      <c r="F978" s="18" t="s">
        <v>48</v>
      </c>
      <c r="G978" s="20">
        <v>44928</v>
      </c>
      <c r="H978" s="18" t="s">
        <v>2056</v>
      </c>
      <c r="I978" s="21">
        <f t="shared" si="32"/>
        <v>2.25</v>
      </c>
      <c r="J978" s="182"/>
      <c r="K978" s="183"/>
      <c r="L978" s="183"/>
      <c r="M978" s="18">
        <f t="shared" si="31"/>
        <v>4</v>
      </c>
      <c r="N978" s="18">
        <v>0</v>
      </c>
      <c r="O978" s="18">
        <v>2</v>
      </c>
      <c r="P978" s="18">
        <v>1</v>
      </c>
      <c r="Q978" s="18">
        <v>1</v>
      </c>
      <c r="R978" s="18">
        <v>0</v>
      </c>
      <c r="S978" s="18">
        <v>1</v>
      </c>
      <c r="T978" s="184"/>
      <c r="U978" s="18" t="s">
        <v>76</v>
      </c>
      <c r="V978" s="18">
        <v>15</v>
      </c>
      <c r="W978" s="184"/>
    </row>
    <row r="979" spans="1:23" ht="21" x14ac:dyDescent="0.35">
      <c r="A979" s="17" t="s">
        <v>2057</v>
      </c>
      <c r="B979" s="17" t="s">
        <v>2058</v>
      </c>
      <c r="C979" s="18" t="s">
        <v>34</v>
      </c>
      <c r="D979" s="18" t="s">
        <v>913</v>
      </c>
      <c r="E979" s="19" t="s">
        <v>2059</v>
      </c>
      <c r="F979" s="18" t="s">
        <v>48</v>
      </c>
      <c r="G979" s="20">
        <v>44928</v>
      </c>
      <c r="H979" s="18" t="s">
        <v>2060</v>
      </c>
      <c r="I979" s="21">
        <f t="shared" si="32"/>
        <v>2</v>
      </c>
      <c r="J979" s="182">
        <f>AVERAGE(I979:I980)</f>
        <v>1</v>
      </c>
      <c r="K979" s="183">
        <f>_xlfn.STDEV.S(I979:I980)</f>
        <v>1.4142135623730951</v>
      </c>
      <c r="L979" s="183">
        <f>100*K979/J979</f>
        <v>141.42135623730951</v>
      </c>
      <c r="M979" s="18">
        <f t="shared" si="31"/>
        <v>3</v>
      </c>
      <c r="N979" s="18">
        <v>0</v>
      </c>
      <c r="O979" s="18">
        <v>2</v>
      </c>
      <c r="P979" s="18">
        <v>1</v>
      </c>
      <c r="Q979" s="18">
        <v>0</v>
      </c>
      <c r="R979" s="18">
        <v>0</v>
      </c>
      <c r="S979" s="18">
        <v>1</v>
      </c>
      <c r="T979" s="184">
        <f>AVERAGE(S979:S980)</f>
        <v>0.5</v>
      </c>
      <c r="U979" s="18" t="s">
        <v>76</v>
      </c>
      <c r="V979" s="18">
        <v>13</v>
      </c>
      <c r="W979" s="184">
        <f>AVERAGE(V979:V980)</f>
        <v>6.5</v>
      </c>
    </row>
    <row r="980" spans="1:23" ht="21" x14ac:dyDescent="0.35">
      <c r="A980" s="17" t="s">
        <v>2057</v>
      </c>
      <c r="B980" s="17" t="s">
        <v>2058</v>
      </c>
      <c r="C980" s="18" t="s">
        <v>34</v>
      </c>
      <c r="D980" s="18" t="s">
        <v>913</v>
      </c>
      <c r="E980" s="19" t="s">
        <v>2059</v>
      </c>
      <c r="F980" s="18" t="s">
        <v>40</v>
      </c>
      <c r="G980" s="20">
        <v>43875</v>
      </c>
      <c r="H980" s="18" t="s">
        <v>2061</v>
      </c>
      <c r="I980" s="21">
        <f t="shared" si="32"/>
        <v>0</v>
      </c>
      <c r="J980" s="182"/>
      <c r="K980" s="183"/>
      <c r="L980" s="183"/>
      <c r="M980" s="18">
        <f t="shared" si="31"/>
        <v>0</v>
      </c>
      <c r="N980" s="18">
        <v>0</v>
      </c>
      <c r="O980" s="18">
        <v>0</v>
      </c>
      <c r="P980" s="18">
        <v>0</v>
      </c>
      <c r="Q980" s="18">
        <v>0</v>
      </c>
      <c r="R980" s="18">
        <v>0</v>
      </c>
      <c r="S980" s="18">
        <v>0</v>
      </c>
      <c r="T980" s="184"/>
      <c r="U980" s="18" t="s">
        <v>56</v>
      </c>
      <c r="V980" s="18">
        <v>0</v>
      </c>
      <c r="W980" s="184"/>
    </row>
    <row r="981" spans="1:23" ht="21" x14ac:dyDescent="0.35">
      <c r="A981" s="17" t="s">
        <v>2062</v>
      </c>
      <c r="B981" s="17" t="s">
        <v>2063</v>
      </c>
      <c r="C981" s="18" t="s">
        <v>34</v>
      </c>
      <c r="D981" s="18" t="s">
        <v>870</v>
      </c>
      <c r="E981" s="19" t="s">
        <v>2064</v>
      </c>
      <c r="F981" s="18" t="s">
        <v>37</v>
      </c>
      <c r="G981" s="20">
        <v>43845</v>
      </c>
      <c r="H981" s="18" t="s">
        <v>2065</v>
      </c>
      <c r="I981" s="21">
        <f t="shared" si="32"/>
        <v>2</v>
      </c>
      <c r="J981" s="182">
        <f>AVERAGE(I981:I982)</f>
        <v>2</v>
      </c>
      <c r="K981" s="183">
        <f>_xlfn.STDEV.S(I981:I982)</f>
        <v>0</v>
      </c>
      <c r="L981" s="183">
        <f>100*K981/J981</f>
        <v>0</v>
      </c>
      <c r="M981" s="18">
        <f t="shared" si="31"/>
        <v>3</v>
      </c>
      <c r="N981" s="18">
        <v>0</v>
      </c>
      <c r="O981" s="18">
        <v>2</v>
      </c>
      <c r="P981" s="18">
        <v>1</v>
      </c>
      <c r="Q981" s="18">
        <v>0</v>
      </c>
      <c r="R981" s="18">
        <v>0</v>
      </c>
      <c r="S981" s="18">
        <v>1</v>
      </c>
      <c r="T981" s="184">
        <f>AVERAGE(S981:S982)</f>
        <v>1</v>
      </c>
      <c r="U981" s="18" t="s">
        <v>76</v>
      </c>
      <c r="V981" s="18">
        <v>13</v>
      </c>
      <c r="W981" s="184">
        <f>AVERAGE(V981:V982)</f>
        <v>13</v>
      </c>
    </row>
    <row r="982" spans="1:23" ht="21" x14ac:dyDescent="0.35">
      <c r="A982" s="17" t="s">
        <v>2062</v>
      </c>
      <c r="B982" s="17" t="s">
        <v>2063</v>
      </c>
      <c r="C982" s="18" t="s">
        <v>34</v>
      </c>
      <c r="D982" s="18" t="s">
        <v>870</v>
      </c>
      <c r="E982" s="19" t="s">
        <v>2064</v>
      </c>
      <c r="F982" s="18" t="s">
        <v>48</v>
      </c>
      <c r="G982" s="20">
        <v>44928</v>
      </c>
      <c r="H982" s="28" t="s">
        <v>2066</v>
      </c>
      <c r="I982" s="21">
        <f t="shared" si="32"/>
        <v>2</v>
      </c>
      <c r="J982" s="182"/>
      <c r="K982" s="183"/>
      <c r="L982" s="183"/>
      <c r="M982" s="18">
        <f t="shared" si="31"/>
        <v>3</v>
      </c>
      <c r="N982" s="18">
        <v>0</v>
      </c>
      <c r="O982" s="18">
        <v>2</v>
      </c>
      <c r="P982" s="18">
        <v>1</v>
      </c>
      <c r="Q982" s="18">
        <v>0</v>
      </c>
      <c r="R982" s="18">
        <v>0</v>
      </c>
      <c r="S982" s="18">
        <v>1</v>
      </c>
      <c r="T982" s="184"/>
      <c r="U982" s="18" t="s">
        <v>76</v>
      </c>
      <c r="V982" s="18">
        <v>13</v>
      </c>
      <c r="W982" s="184"/>
    </row>
    <row r="983" spans="1:23" ht="21" x14ac:dyDescent="0.35">
      <c r="A983" s="17" t="s">
        <v>2067</v>
      </c>
      <c r="B983" s="17" t="s">
        <v>2068</v>
      </c>
      <c r="C983" s="18" t="s">
        <v>34</v>
      </c>
      <c r="D983" s="18" t="s">
        <v>870</v>
      </c>
      <c r="E983" s="19" t="s">
        <v>2069</v>
      </c>
      <c r="F983" s="18" t="s">
        <v>48</v>
      </c>
      <c r="G983" s="20">
        <v>44928</v>
      </c>
      <c r="H983" s="18" t="s">
        <v>2070</v>
      </c>
      <c r="I983" s="21">
        <f t="shared" si="32"/>
        <v>2</v>
      </c>
      <c r="J983" s="182">
        <f>AVERAGE(I983:I984)</f>
        <v>2.5</v>
      </c>
      <c r="K983" s="183">
        <f>_xlfn.STDEV.S(I983:I984)</f>
        <v>0.70710678118654757</v>
      </c>
      <c r="L983" s="183">
        <f>100*K983/J983</f>
        <v>28.284271247461902</v>
      </c>
      <c r="M983" s="18">
        <f t="shared" si="31"/>
        <v>3</v>
      </c>
      <c r="N983" s="18">
        <v>0</v>
      </c>
      <c r="O983" s="18">
        <v>2</v>
      </c>
      <c r="P983" s="18">
        <v>1</v>
      </c>
      <c r="Q983" s="18">
        <v>0</v>
      </c>
      <c r="R983" s="18">
        <v>0</v>
      </c>
      <c r="S983" s="18">
        <v>1</v>
      </c>
      <c r="T983" s="184">
        <f>AVERAGE(S983:S984)</f>
        <v>1</v>
      </c>
      <c r="U983" s="18" t="s">
        <v>76</v>
      </c>
      <c r="V983" s="18">
        <v>13</v>
      </c>
      <c r="W983" s="184">
        <f>AVERAGE(V983:V984)</f>
        <v>13.5</v>
      </c>
    </row>
    <row r="984" spans="1:23" ht="21" x14ac:dyDescent="0.35">
      <c r="A984" s="17" t="s">
        <v>2067</v>
      </c>
      <c r="B984" s="17" t="s">
        <v>2068</v>
      </c>
      <c r="C984" s="18" t="s">
        <v>34</v>
      </c>
      <c r="D984" s="18" t="s">
        <v>870</v>
      </c>
      <c r="E984" s="19" t="s">
        <v>2069</v>
      </c>
      <c r="F984" s="18" t="s">
        <v>40</v>
      </c>
      <c r="G984" s="20">
        <v>43875</v>
      </c>
      <c r="H984" s="18" t="s">
        <v>2071</v>
      </c>
      <c r="I984" s="21">
        <f t="shared" si="32"/>
        <v>3</v>
      </c>
      <c r="J984" s="182"/>
      <c r="K984" s="183"/>
      <c r="L984" s="183"/>
      <c r="M984" s="18">
        <f t="shared" si="31"/>
        <v>4</v>
      </c>
      <c r="N984" s="18">
        <v>1</v>
      </c>
      <c r="O984" s="18">
        <v>2</v>
      </c>
      <c r="P984" s="18">
        <v>1</v>
      </c>
      <c r="Q984" s="18">
        <v>0</v>
      </c>
      <c r="R984" s="18">
        <v>0</v>
      </c>
      <c r="S984" s="18">
        <v>1</v>
      </c>
      <c r="T984" s="184"/>
      <c r="U984" s="18" t="s">
        <v>76</v>
      </c>
      <c r="V984" s="18">
        <v>14</v>
      </c>
      <c r="W984" s="184"/>
    </row>
    <row r="985" spans="1:23" ht="21" x14ac:dyDescent="0.35">
      <c r="A985" s="17" t="s">
        <v>2072</v>
      </c>
      <c r="B985" s="17" t="s">
        <v>2073</v>
      </c>
      <c r="C985" s="18" t="s">
        <v>34</v>
      </c>
      <c r="D985" s="18" t="s">
        <v>870</v>
      </c>
      <c r="E985" s="19" t="s">
        <v>2074</v>
      </c>
      <c r="F985" s="18" t="s">
        <v>48</v>
      </c>
      <c r="G985" s="20">
        <v>44928</v>
      </c>
      <c r="H985" s="18" t="s">
        <v>2075</v>
      </c>
      <c r="I985" s="21">
        <f t="shared" si="32"/>
        <v>2</v>
      </c>
      <c r="J985" s="182">
        <f>AVERAGE(I985:I986)</f>
        <v>2.5</v>
      </c>
      <c r="K985" s="183">
        <f>_xlfn.STDEV.S(I985:I986)</f>
        <v>0.70710678118654757</v>
      </c>
      <c r="L985" s="183">
        <f>100*K985/J985</f>
        <v>28.284271247461902</v>
      </c>
      <c r="M985" s="18">
        <f t="shared" si="31"/>
        <v>3</v>
      </c>
      <c r="N985" s="18">
        <v>0</v>
      </c>
      <c r="O985" s="18">
        <v>2</v>
      </c>
      <c r="P985" s="18">
        <v>1</v>
      </c>
      <c r="Q985" s="18">
        <v>0</v>
      </c>
      <c r="R985" s="18">
        <v>0</v>
      </c>
      <c r="S985" s="18">
        <v>1</v>
      </c>
      <c r="T985" s="184">
        <f>AVERAGE(S985:S986)</f>
        <v>1</v>
      </c>
      <c r="U985" s="18" t="s">
        <v>76</v>
      </c>
      <c r="V985" s="18">
        <v>13</v>
      </c>
      <c r="W985" s="184">
        <f>AVERAGE(V985:V986)</f>
        <v>13.5</v>
      </c>
    </row>
    <row r="986" spans="1:23" ht="21" x14ac:dyDescent="0.35">
      <c r="A986" s="17" t="s">
        <v>2072</v>
      </c>
      <c r="B986" s="17" t="s">
        <v>2073</v>
      </c>
      <c r="C986" s="18" t="s">
        <v>34</v>
      </c>
      <c r="D986" s="18" t="s">
        <v>870</v>
      </c>
      <c r="E986" s="19" t="s">
        <v>2074</v>
      </c>
      <c r="F986" s="18" t="s">
        <v>40</v>
      </c>
      <c r="G986" s="20">
        <v>43875</v>
      </c>
      <c r="H986" s="18" t="s">
        <v>2076</v>
      </c>
      <c r="I986" s="21">
        <f t="shared" si="32"/>
        <v>3</v>
      </c>
      <c r="J986" s="182"/>
      <c r="K986" s="183"/>
      <c r="L986" s="183"/>
      <c r="M986" s="18">
        <f t="shared" si="31"/>
        <v>4</v>
      </c>
      <c r="N986" s="18">
        <v>1</v>
      </c>
      <c r="O986" s="18">
        <v>2</v>
      </c>
      <c r="P986" s="18">
        <v>1</v>
      </c>
      <c r="Q986" s="18">
        <v>0</v>
      </c>
      <c r="R986" s="18">
        <v>0</v>
      </c>
      <c r="S986" s="18">
        <v>1</v>
      </c>
      <c r="T986" s="184"/>
      <c r="U986" s="18" t="s">
        <v>76</v>
      </c>
      <c r="V986" s="18">
        <v>14</v>
      </c>
      <c r="W986" s="184"/>
    </row>
    <row r="987" spans="1:23" ht="21" x14ac:dyDescent="0.35">
      <c r="A987" s="17" t="s">
        <v>2077</v>
      </c>
      <c r="B987" s="17" t="s">
        <v>2078</v>
      </c>
      <c r="C987" s="18" t="s">
        <v>34</v>
      </c>
      <c r="D987" s="18" t="s">
        <v>870</v>
      </c>
      <c r="E987" s="19" t="s">
        <v>2079</v>
      </c>
      <c r="F987" s="18" t="s">
        <v>37</v>
      </c>
      <c r="G987" s="20">
        <v>43850</v>
      </c>
      <c r="H987" s="18" t="s">
        <v>2080</v>
      </c>
      <c r="I987" s="21">
        <f t="shared" si="32"/>
        <v>2</v>
      </c>
      <c r="J987" s="182">
        <f>AVERAGE(I987:I988)</f>
        <v>2</v>
      </c>
      <c r="K987" s="183">
        <f>_xlfn.STDEV.S(I987:I988)</f>
        <v>0</v>
      </c>
      <c r="L987" s="183">
        <f>100*K987/J987</f>
        <v>0</v>
      </c>
      <c r="M987" s="18">
        <f t="shared" si="31"/>
        <v>3</v>
      </c>
      <c r="N987" s="18">
        <v>0</v>
      </c>
      <c r="O987" s="18">
        <v>2</v>
      </c>
      <c r="P987" s="18">
        <v>1</v>
      </c>
      <c r="Q987" s="18">
        <v>0</v>
      </c>
      <c r="R987" s="18">
        <v>0</v>
      </c>
      <c r="S987" s="18">
        <v>1</v>
      </c>
      <c r="T987" s="184">
        <f>AVERAGE(S987:S988)</f>
        <v>1</v>
      </c>
      <c r="U987" s="18" t="s">
        <v>76</v>
      </c>
      <c r="V987" s="18">
        <v>13</v>
      </c>
      <c r="W987" s="184">
        <f>AVERAGE(V987:V988)</f>
        <v>13</v>
      </c>
    </row>
    <row r="988" spans="1:23" ht="21" x14ac:dyDescent="0.35">
      <c r="A988" s="17" t="s">
        <v>2077</v>
      </c>
      <c r="B988" s="17" t="s">
        <v>2078</v>
      </c>
      <c r="C988" s="18" t="s">
        <v>34</v>
      </c>
      <c r="D988" s="18" t="s">
        <v>870</v>
      </c>
      <c r="E988" s="19" t="s">
        <v>2079</v>
      </c>
      <c r="F988" s="18" t="s">
        <v>48</v>
      </c>
      <c r="G988" s="20">
        <v>44928</v>
      </c>
      <c r="H988" s="18" t="s">
        <v>2081</v>
      </c>
      <c r="I988" s="21">
        <f t="shared" si="32"/>
        <v>2</v>
      </c>
      <c r="J988" s="182"/>
      <c r="K988" s="183"/>
      <c r="L988" s="183"/>
      <c r="M988" s="18">
        <f t="shared" si="31"/>
        <v>3</v>
      </c>
      <c r="N988" s="18">
        <v>0</v>
      </c>
      <c r="O988" s="18">
        <v>2</v>
      </c>
      <c r="P988" s="18">
        <v>1</v>
      </c>
      <c r="Q988" s="18">
        <v>0</v>
      </c>
      <c r="R988" s="18">
        <v>0</v>
      </c>
      <c r="S988" s="18">
        <v>1</v>
      </c>
      <c r="T988" s="184"/>
      <c r="U988" s="18" t="s">
        <v>76</v>
      </c>
      <c r="V988" s="18">
        <v>13</v>
      </c>
      <c r="W988" s="184"/>
    </row>
    <row r="989" spans="1:23" ht="21" x14ac:dyDescent="0.35">
      <c r="A989" s="17" t="s">
        <v>2082</v>
      </c>
      <c r="B989" s="17" t="s">
        <v>2083</v>
      </c>
      <c r="C989" s="18" t="s">
        <v>34</v>
      </c>
      <c r="D989" s="18" t="s">
        <v>870</v>
      </c>
      <c r="E989" s="19" t="s">
        <v>2084</v>
      </c>
      <c r="F989" s="18" t="s">
        <v>37</v>
      </c>
      <c r="G989" s="20">
        <v>44306</v>
      </c>
      <c r="H989" s="18" t="s">
        <v>2085</v>
      </c>
      <c r="I989" s="21">
        <f t="shared" si="32"/>
        <v>2</v>
      </c>
      <c r="J989" s="182">
        <f>AVERAGE(I989:I990)</f>
        <v>2</v>
      </c>
      <c r="K989" s="183">
        <f>_xlfn.STDEV.S(I989:I990)</f>
        <v>0</v>
      </c>
      <c r="L989" s="183">
        <f>100*K989/J989</f>
        <v>0</v>
      </c>
      <c r="M989" s="18">
        <f t="shared" si="31"/>
        <v>3</v>
      </c>
      <c r="N989" s="18">
        <v>0</v>
      </c>
      <c r="O989" s="18">
        <v>2</v>
      </c>
      <c r="P989" s="18">
        <v>1</v>
      </c>
      <c r="Q989" s="18">
        <v>0</v>
      </c>
      <c r="R989" s="18">
        <v>0</v>
      </c>
      <c r="S989" s="18">
        <v>1</v>
      </c>
      <c r="T989" s="184">
        <f>AVERAGE(S989:S990)</f>
        <v>1</v>
      </c>
      <c r="U989" s="18" t="s">
        <v>76</v>
      </c>
      <c r="V989" s="18">
        <v>13</v>
      </c>
      <c r="W989" s="184">
        <f>AVERAGE(V989:V990)</f>
        <v>13</v>
      </c>
    </row>
    <row r="990" spans="1:23" ht="21" x14ac:dyDescent="0.35">
      <c r="A990" s="17" t="s">
        <v>2082</v>
      </c>
      <c r="B990" s="17" t="s">
        <v>2083</v>
      </c>
      <c r="C990" s="18" t="s">
        <v>34</v>
      </c>
      <c r="D990" s="18" t="s">
        <v>870</v>
      </c>
      <c r="E990" s="19" t="s">
        <v>2084</v>
      </c>
      <c r="F990" s="18" t="s">
        <v>48</v>
      </c>
      <c r="G990" s="20">
        <v>44928</v>
      </c>
      <c r="H990" s="18" t="s">
        <v>2086</v>
      </c>
      <c r="I990" s="21">
        <f t="shared" si="32"/>
        <v>2</v>
      </c>
      <c r="J990" s="182"/>
      <c r="K990" s="183"/>
      <c r="L990" s="183"/>
      <c r="M990" s="18">
        <f t="shared" si="31"/>
        <v>3</v>
      </c>
      <c r="N990" s="18">
        <v>0</v>
      </c>
      <c r="O990" s="18">
        <v>2</v>
      </c>
      <c r="P990" s="18">
        <v>1</v>
      </c>
      <c r="Q990" s="18">
        <v>0</v>
      </c>
      <c r="R990" s="18">
        <v>0</v>
      </c>
      <c r="S990" s="18">
        <v>1</v>
      </c>
      <c r="T990" s="184"/>
      <c r="U990" s="18" t="s">
        <v>76</v>
      </c>
      <c r="V990" s="18">
        <v>13</v>
      </c>
      <c r="W990" s="184"/>
    </row>
    <row r="991" spans="1:23" ht="21" x14ac:dyDescent="0.35">
      <c r="A991" s="17" t="s">
        <v>2087</v>
      </c>
      <c r="B991" s="17" t="s">
        <v>2088</v>
      </c>
      <c r="C991" s="18" t="s">
        <v>34</v>
      </c>
      <c r="D991" s="18" t="s">
        <v>870</v>
      </c>
      <c r="E991" s="19" t="s">
        <v>2089</v>
      </c>
      <c r="F991" s="18" t="s">
        <v>48</v>
      </c>
      <c r="G991" s="20">
        <v>44928</v>
      </c>
      <c r="H991" s="18" t="s">
        <v>2090</v>
      </c>
      <c r="I991" s="21">
        <f t="shared" si="32"/>
        <v>2</v>
      </c>
      <c r="J991" s="182">
        <f>AVERAGE(I991:I992)</f>
        <v>2</v>
      </c>
      <c r="K991" s="183">
        <f>_xlfn.STDEV.S(I991:I992)</f>
        <v>0</v>
      </c>
      <c r="L991" s="183">
        <f>100*K991/J991</f>
        <v>0</v>
      </c>
      <c r="M991" s="18">
        <f t="shared" si="31"/>
        <v>3</v>
      </c>
      <c r="N991" s="18">
        <v>0</v>
      </c>
      <c r="O991" s="18">
        <v>2</v>
      </c>
      <c r="P991" s="18">
        <v>1</v>
      </c>
      <c r="Q991" s="18">
        <v>0</v>
      </c>
      <c r="R991" s="18">
        <v>0</v>
      </c>
      <c r="S991" s="18">
        <v>1</v>
      </c>
      <c r="T991" s="184">
        <f>AVERAGE(S991:S992)</f>
        <v>1</v>
      </c>
      <c r="U991" s="18" t="s">
        <v>76</v>
      </c>
      <c r="V991" s="18">
        <v>13</v>
      </c>
      <c r="W991" s="184">
        <f>AVERAGE(V991:V992)</f>
        <v>13</v>
      </c>
    </row>
    <row r="992" spans="1:23" ht="21" x14ac:dyDescent="0.35">
      <c r="A992" s="17" t="s">
        <v>2087</v>
      </c>
      <c r="B992" s="17" t="s">
        <v>2088</v>
      </c>
      <c r="C992" s="18" t="s">
        <v>34</v>
      </c>
      <c r="D992" s="18" t="s">
        <v>870</v>
      </c>
      <c r="E992" s="19" t="s">
        <v>2089</v>
      </c>
      <c r="F992" s="18" t="s">
        <v>37</v>
      </c>
      <c r="G992" s="20">
        <v>44109</v>
      </c>
      <c r="H992" s="18" t="s">
        <v>2091</v>
      </c>
      <c r="I992" s="21">
        <f t="shared" si="32"/>
        <v>2</v>
      </c>
      <c r="J992" s="182"/>
      <c r="K992" s="183"/>
      <c r="L992" s="183"/>
      <c r="M992" s="18">
        <f t="shared" si="31"/>
        <v>3</v>
      </c>
      <c r="N992" s="18">
        <v>0</v>
      </c>
      <c r="O992" s="18">
        <v>2</v>
      </c>
      <c r="P992" s="18">
        <v>1</v>
      </c>
      <c r="Q992" s="18">
        <v>0</v>
      </c>
      <c r="R992" s="18">
        <v>0</v>
      </c>
      <c r="S992" s="18">
        <v>1</v>
      </c>
      <c r="T992" s="184"/>
      <c r="U992" s="18" t="s">
        <v>76</v>
      </c>
      <c r="V992" s="18">
        <v>13</v>
      </c>
      <c r="W992" s="184"/>
    </row>
    <row r="993" spans="1:23" ht="21" x14ac:dyDescent="0.35">
      <c r="A993" s="17" t="s">
        <v>2092</v>
      </c>
      <c r="B993" s="17" t="s">
        <v>2093</v>
      </c>
      <c r="C993" s="18" t="s">
        <v>34</v>
      </c>
      <c r="D993" s="18" t="s">
        <v>870</v>
      </c>
      <c r="E993" s="19" t="s">
        <v>2094</v>
      </c>
      <c r="F993" s="18" t="s">
        <v>48</v>
      </c>
      <c r="G993" s="20">
        <v>44928</v>
      </c>
      <c r="H993" s="18" t="s">
        <v>2095</v>
      </c>
      <c r="I993" s="21">
        <f t="shared" si="32"/>
        <v>2</v>
      </c>
      <c r="J993" s="182">
        <f>AVERAGE(I993:I994)</f>
        <v>2.5</v>
      </c>
      <c r="K993" s="183">
        <f>_xlfn.STDEV.S(I993:I994)</f>
        <v>0.70710678118654757</v>
      </c>
      <c r="L993" s="183">
        <f>100*K993/J993</f>
        <v>28.284271247461902</v>
      </c>
      <c r="M993" s="18">
        <f t="shared" si="31"/>
        <v>3</v>
      </c>
      <c r="N993" s="18">
        <v>0</v>
      </c>
      <c r="O993" s="18">
        <v>2</v>
      </c>
      <c r="P993" s="18">
        <v>1</v>
      </c>
      <c r="Q993" s="18">
        <v>0</v>
      </c>
      <c r="R993" s="18">
        <v>0</v>
      </c>
      <c r="S993" s="18">
        <v>1</v>
      </c>
      <c r="T993" s="184">
        <f>AVERAGE(S993:S994)</f>
        <v>1</v>
      </c>
      <c r="U993" s="18" t="s">
        <v>76</v>
      </c>
      <c r="V993" s="18">
        <v>13</v>
      </c>
      <c r="W993" s="184">
        <f>AVERAGE(V993:V994)</f>
        <v>13.5</v>
      </c>
    </row>
    <row r="994" spans="1:23" ht="21" x14ac:dyDescent="0.35">
      <c r="A994" s="17" t="s">
        <v>2092</v>
      </c>
      <c r="B994" s="17" t="s">
        <v>2093</v>
      </c>
      <c r="C994" s="18" t="s">
        <v>34</v>
      </c>
      <c r="D994" s="18" t="s">
        <v>870</v>
      </c>
      <c r="E994" s="19" t="s">
        <v>2094</v>
      </c>
      <c r="F994" s="18" t="s">
        <v>40</v>
      </c>
      <c r="G994" s="20">
        <v>43882</v>
      </c>
      <c r="H994" s="18" t="s">
        <v>2096</v>
      </c>
      <c r="I994" s="21">
        <f t="shared" si="32"/>
        <v>3</v>
      </c>
      <c r="J994" s="182"/>
      <c r="K994" s="183"/>
      <c r="L994" s="183"/>
      <c r="M994" s="18">
        <f t="shared" si="31"/>
        <v>4</v>
      </c>
      <c r="N994" s="18">
        <v>1</v>
      </c>
      <c r="O994" s="18">
        <v>2</v>
      </c>
      <c r="P994" s="18">
        <v>1</v>
      </c>
      <c r="Q994" s="18">
        <v>0</v>
      </c>
      <c r="R994" s="18">
        <v>0</v>
      </c>
      <c r="S994" s="18">
        <v>1</v>
      </c>
      <c r="T994" s="184"/>
      <c r="U994" s="18" t="s">
        <v>76</v>
      </c>
      <c r="V994" s="18">
        <v>14</v>
      </c>
      <c r="W994" s="184"/>
    </row>
    <row r="995" spans="1:23" ht="21" x14ac:dyDescent="0.35">
      <c r="A995" s="17" t="s">
        <v>2097</v>
      </c>
      <c r="B995" s="17" t="s">
        <v>2098</v>
      </c>
      <c r="C995" s="18" t="s">
        <v>34</v>
      </c>
      <c r="D995" s="18" t="s">
        <v>870</v>
      </c>
      <c r="E995" s="19" t="s">
        <v>2099</v>
      </c>
      <c r="F995" s="18" t="s">
        <v>48</v>
      </c>
      <c r="G995" s="20">
        <v>44928</v>
      </c>
      <c r="H995" s="18" t="s">
        <v>2100</v>
      </c>
      <c r="I995" s="21">
        <f t="shared" si="32"/>
        <v>1.5</v>
      </c>
      <c r="J995" s="182">
        <f>AVERAGE(I995:I996)</f>
        <v>1.5</v>
      </c>
      <c r="K995" s="183">
        <f>_xlfn.STDEV.S(I995:I996)</f>
        <v>0</v>
      </c>
      <c r="L995" s="183">
        <f>100*K995/J995</f>
        <v>0</v>
      </c>
      <c r="M995" s="18">
        <f t="shared" si="31"/>
        <v>2</v>
      </c>
      <c r="N995" s="18">
        <v>0</v>
      </c>
      <c r="O995" s="18">
        <v>2</v>
      </c>
      <c r="P995" s="18">
        <v>0</v>
      </c>
      <c r="Q995" s="18">
        <v>0</v>
      </c>
      <c r="R995" s="18">
        <v>0</v>
      </c>
      <c r="S995" s="18">
        <v>1</v>
      </c>
      <c r="T995" s="184">
        <f>AVERAGE(S995:S996)</f>
        <v>1</v>
      </c>
      <c r="U995" s="18" t="s">
        <v>76</v>
      </c>
      <c r="V995" s="18">
        <v>7</v>
      </c>
      <c r="W995" s="184">
        <f>AVERAGE(V995:V996)</f>
        <v>7</v>
      </c>
    </row>
    <row r="996" spans="1:23" ht="21" x14ac:dyDescent="0.35">
      <c r="A996" s="17" t="s">
        <v>2097</v>
      </c>
      <c r="B996" s="17" t="s">
        <v>2098</v>
      </c>
      <c r="C996" s="18" t="s">
        <v>34</v>
      </c>
      <c r="D996" s="18" t="s">
        <v>870</v>
      </c>
      <c r="E996" s="19" t="s">
        <v>2099</v>
      </c>
      <c r="F996" s="18" t="s">
        <v>40</v>
      </c>
      <c r="G996" s="20">
        <v>43881</v>
      </c>
      <c r="H996" s="18" t="s">
        <v>2101</v>
      </c>
      <c r="I996" s="21">
        <f t="shared" si="32"/>
        <v>1.5</v>
      </c>
      <c r="J996" s="182"/>
      <c r="K996" s="183"/>
      <c r="L996" s="183"/>
      <c r="M996" s="18">
        <f t="shared" si="31"/>
        <v>2</v>
      </c>
      <c r="N996" s="18">
        <v>0</v>
      </c>
      <c r="O996" s="18">
        <v>2</v>
      </c>
      <c r="P996" s="18">
        <v>0</v>
      </c>
      <c r="Q996" s="18">
        <v>0</v>
      </c>
      <c r="R996" s="18">
        <v>0</v>
      </c>
      <c r="S996" s="18">
        <v>1</v>
      </c>
      <c r="T996" s="184"/>
      <c r="U996" s="18" t="s">
        <v>76</v>
      </c>
      <c r="V996" s="18">
        <v>7</v>
      </c>
      <c r="W996" s="184"/>
    </row>
    <row r="997" spans="1:23" ht="21" x14ac:dyDescent="0.35">
      <c r="A997" s="17" t="s">
        <v>2102</v>
      </c>
      <c r="B997" s="17" t="s">
        <v>2103</v>
      </c>
      <c r="C997" s="18" t="s">
        <v>34</v>
      </c>
      <c r="D997" s="18" t="s">
        <v>913</v>
      </c>
      <c r="E997" s="19" t="s">
        <v>2104</v>
      </c>
      <c r="F997" s="18" t="s">
        <v>48</v>
      </c>
      <c r="G997" s="20">
        <v>44928</v>
      </c>
      <c r="H997" s="18" t="s">
        <v>2105</v>
      </c>
      <c r="I997" s="21">
        <f t="shared" si="32"/>
        <v>0</v>
      </c>
      <c r="J997" s="182">
        <f>AVERAGE(I997:I998)</f>
        <v>0</v>
      </c>
      <c r="K997" s="183">
        <f>_xlfn.STDEV.S(I997:I998)</f>
        <v>0</v>
      </c>
      <c r="L997" s="183">
        <v>0</v>
      </c>
      <c r="M997" s="18">
        <f t="shared" si="31"/>
        <v>0</v>
      </c>
      <c r="N997" s="18">
        <v>0</v>
      </c>
      <c r="O997" s="18">
        <v>0</v>
      </c>
      <c r="P997" s="18">
        <v>0</v>
      </c>
      <c r="Q997" s="18">
        <v>0</v>
      </c>
      <c r="R997" s="18">
        <v>0</v>
      </c>
      <c r="S997" s="18">
        <v>0</v>
      </c>
      <c r="T997" s="184">
        <f>AVERAGE(S997:S998)</f>
        <v>0</v>
      </c>
      <c r="U997" s="18" t="s">
        <v>56</v>
      </c>
      <c r="V997" s="18">
        <v>0</v>
      </c>
      <c r="W997" s="184">
        <f>AVERAGE(V997:V998)</f>
        <v>0</v>
      </c>
    </row>
    <row r="998" spans="1:23" ht="21" x14ac:dyDescent="0.35">
      <c r="A998" s="17" t="s">
        <v>2102</v>
      </c>
      <c r="B998" s="17" t="s">
        <v>2103</v>
      </c>
      <c r="C998" s="18" t="s">
        <v>34</v>
      </c>
      <c r="D998" s="18" t="s">
        <v>913</v>
      </c>
      <c r="E998" s="19" t="s">
        <v>2104</v>
      </c>
      <c r="F998" s="18" t="s">
        <v>40</v>
      </c>
      <c r="G998" s="20">
        <v>43881</v>
      </c>
      <c r="H998" s="18" t="s">
        <v>2106</v>
      </c>
      <c r="I998" s="21">
        <f t="shared" si="32"/>
        <v>0</v>
      </c>
      <c r="J998" s="182"/>
      <c r="K998" s="183"/>
      <c r="L998" s="183"/>
      <c r="M998" s="18">
        <f t="shared" si="31"/>
        <v>0</v>
      </c>
      <c r="N998" s="18">
        <v>0</v>
      </c>
      <c r="O998" s="18">
        <v>0</v>
      </c>
      <c r="P998" s="18">
        <v>0</v>
      </c>
      <c r="Q998" s="18">
        <v>0</v>
      </c>
      <c r="R998" s="18">
        <v>0</v>
      </c>
      <c r="S998" s="18">
        <v>0</v>
      </c>
      <c r="T998" s="184"/>
      <c r="U998" s="18" t="s">
        <v>56</v>
      </c>
      <c r="V998" s="18">
        <v>0</v>
      </c>
      <c r="W998" s="184"/>
    </row>
    <row r="999" spans="1:23" ht="21" x14ac:dyDescent="0.35">
      <c r="A999" s="17" t="s">
        <v>2107</v>
      </c>
      <c r="B999" s="17" t="s">
        <v>2108</v>
      </c>
      <c r="C999" s="18" t="s">
        <v>34</v>
      </c>
      <c r="D999" s="18" t="s">
        <v>870</v>
      </c>
      <c r="E999" s="19" t="s">
        <v>2109</v>
      </c>
      <c r="F999" s="18" t="s">
        <v>37</v>
      </c>
      <c r="G999" s="20">
        <v>44646</v>
      </c>
      <c r="H999" s="18" t="s">
        <v>2110</v>
      </c>
      <c r="I999" s="21">
        <f t="shared" si="32"/>
        <v>0</v>
      </c>
      <c r="J999" s="182">
        <f>AVERAGE(I999:I1000)</f>
        <v>0</v>
      </c>
      <c r="K999" s="183">
        <f>_xlfn.STDEV.S(I999:I1000)</f>
        <v>0</v>
      </c>
      <c r="L999" s="183">
        <v>0</v>
      </c>
      <c r="M999" s="18">
        <f t="shared" si="31"/>
        <v>0</v>
      </c>
      <c r="N999" s="18">
        <v>0</v>
      </c>
      <c r="O999" s="18">
        <v>0</v>
      </c>
      <c r="P999" s="18">
        <v>0</v>
      </c>
      <c r="Q999" s="18">
        <v>0</v>
      </c>
      <c r="R999" s="18">
        <v>0</v>
      </c>
      <c r="S999" s="18">
        <v>0</v>
      </c>
      <c r="T999" s="184">
        <f>AVERAGE(S999:S1000)</f>
        <v>0</v>
      </c>
      <c r="U999" s="18" t="s">
        <v>56</v>
      </c>
      <c r="V999" s="18">
        <v>0</v>
      </c>
      <c r="W999" s="184">
        <f>AVERAGE(V999:V1000)</f>
        <v>0</v>
      </c>
    </row>
    <row r="1000" spans="1:23" ht="21" x14ac:dyDescent="0.35">
      <c r="A1000" s="17" t="s">
        <v>2107</v>
      </c>
      <c r="B1000" s="17" t="s">
        <v>2108</v>
      </c>
      <c r="C1000" s="18" t="s">
        <v>34</v>
      </c>
      <c r="D1000" s="18" t="s">
        <v>870</v>
      </c>
      <c r="E1000" s="19" t="s">
        <v>2109</v>
      </c>
      <c r="F1000" s="18" t="s">
        <v>48</v>
      </c>
      <c r="G1000" s="20">
        <v>44928</v>
      </c>
      <c r="H1000" s="18" t="s">
        <v>2111</v>
      </c>
      <c r="I1000" s="21">
        <f t="shared" si="32"/>
        <v>0</v>
      </c>
      <c r="J1000" s="182"/>
      <c r="K1000" s="183"/>
      <c r="L1000" s="183"/>
      <c r="M1000" s="18">
        <f t="shared" si="31"/>
        <v>0</v>
      </c>
      <c r="N1000" s="18">
        <v>0</v>
      </c>
      <c r="O1000" s="18">
        <v>0</v>
      </c>
      <c r="P1000" s="18">
        <v>0</v>
      </c>
      <c r="Q1000" s="18">
        <v>0</v>
      </c>
      <c r="R1000" s="18">
        <v>0</v>
      </c>
      <c r="S1000" s="18">
        <v>0</v>
      </c>
      <c r="T1000" s="184"/>
      <c r="U1000" s="18" t="s">
        <v>56</v>
      </c>
      <c r="V1000" s="18">
        <v>0</v>
      </c>
      <c r="W1000" s="184"/>
    </row>
    <row r="1001" spans="1:23" ht="21" x14ac:dyDescent="0.35">
      <c r="A1001" s="17" t="s">
        <v>2112</v>
      </c>
      <c r="B1001" s="17" t="s">
        <v>2113</v>
      </c>
      <c r="C1001" s="18" t="s">
        <v>34</v>
      </c>
      <c r="D1001" s="18" t="s">
        <v>870</v>
      </c>
      <c r="E1001" s="19" t="s">
        <v>2114</v>
      </c>
      <c r="F1001" s="18" t="s">
        <v>48</v>
      </c>
      <c r="G1001" s="20">
        <v>44928</v>
      </c>
      <c r="H1001" s="18" t="s">
        <v>2115</v>
      </c>
      <c r="I1001" s="21">
        <f t="shared" si="32"/>
        <v>1.5</v>
      </c>
      <c r="J1001" s="182">
        <f>AVERAGE(I1001:I1002)</f>
        <v>2</v>
      </c>
      <c r="K1001" s="183">
        <f>_xlfn.STDEV.S(I1001:I1002)</f>
        <v>0.70710678118654757</v>
      </c>
      <c r="L1001" s="183">
        <f>100*K1001/J1001</f>
        <v>35.355339059327378</v>
      </c>
      <c r="M1001" s="18">
        <f t="shared" si="31"/>
        <v>2</v>
      </c>
      <c r="N1001" s="18">
        <v>1</v>
      </c>
      <c r="O1001" s="18">
        <v>0</v>
      </c>
      <c r="P1001" s="18">
        <v>1</v>
      </c>
      <c r="Q1001" s="18">
        <v>0</v>
      </c>
      <c r="R1001" s="18">
        <v>0</v>
      </c>
      <c r="S1001" s="18">
        <v>2</v>
      </c>
      <c r="T1001" s="184">
        <f>AVERAGE(S1001:S1002)</f>
        <v>2</v>
      </c>
      <c r="U1001" s="18" t="s">
        <v>39</v>
      </c>
      <c r="V1001" s="18">
        <v>11</v>
      </c>
      <c r="W1001" s="184">
        <f>AVERAGE(V1001:V1002)</f>
        <v>11.5</v>
      </c>
    </row>
    <row r="1002" spans="1:23" ht="21" x14ac:dyDescent="0.35">
      <c r="A1002" s="17" t="s">
        <v>2112</v>
      </c>
      <c r="B1002" s="17" t="s">
        <v>2113</v>
      </c>
      <c r="C1002" s="18" t="s">
        <v>34</v>
      </c>
      <c r="D1002" s="18" t="s">
        <v>870</v>
      </c>
      <c r="E1002" s="19" t="s">
        <v>2114</v>
      </c>
      <c r="F1002" s="18" t="s">
        <v>37</v>
      </c>
      <c r="G1002" s="20">
        <v>44102</v>
      </c>
      <c r="H1002" s="18" t="s">
        <v>2116</v>
      </c>
      <c r="I1002" s="21">
        <f t="shared" si="32"/>
        <v>2.5</v>
      </c>
      <c r="J1002" s="182"/>
      <c r="K1002" s="183"/>
      <c r="L1002" s="183"/>
      <c r="M1002" s="18">
        <f t="shared" si="31"/>
        <v>3</v>
      </c>
      <c r="N1002" s="18">
        <v>2</v>
      </c>
      <c r="O1002" s="18">
        <v>0</v>
      </c>
      <c r="P1002" s="18">
        <v>1</v>
      </c>
      <c r="Q1002" s="18">
        <v>0</v>
      </c>
      <c r="R1002" s="18">
        <v>0</v>
      </c>
      <c r="S1002" s="18">
        <v>2</v>
      </c>
      <c r="T1002" s="184"/>
      <c r="U1002" s="18" t="s">
        <v>39</v>
      </c>
      <c r="V1002" s="18">
        <v>12</v>
      </c>
      <c r="W1002" s="184"/>
    </row>
    <row r="1003" spans="1:23" ht="21" x14ac:dyDescent="0.35">
      <c r="A1003" s="17" t="s">
        <v>2117</v>
      </c>
      <c r="B1003" s="17" t="s">
        <v>2118</v>
      </c>
      <c r="C1003" s="18" t="s">
        <v>34</v>
      </c>
      <c r="D1003" s="18" t="s">
        <v>870</v>
      </c>
      <c r="E1003" s="19" t="s">
        <v>2119</v>
      </c>
      <c r="F1003" s="18" t="s">
        <v>48</v>
      </c>
      <c r="G1003" s="20">
        <v>44928</v>
      </c>
      <c r="H1003" s="18" t="s">
        <v>2120</v>
      </c>
      <c r="I1003" s="21">
        <f t="shared" si="32"/>
        <v>1.25</v>
      </c>
      <c r="J1003" s="182">
        <f>AVERAGE(I1003:I1004)</f>
        <v>1.5</v>
      </c>
      <c r="K1003" s="183">
        <f>_xlfn.STDEV.S(I1003:I1004)</f>
        <v>0.35355339059327379</v>
      </c>
      <c r="L1003" s="183">
        <f>100*K1003/J1003</f>
        <v>23.570226039551585</v>
      </c>
      <c r="M1003" s="18">
        <f t="shared" si="31"/>
        <v>4</v>
      </c>
      <c r="N1003" s="18">
        <v>0</v>
      </c>
      <c r="O1003" s="18">
        <v>0</v>
      </c>
      <c r="P1003" s="18">
        <v>1</v>
      </c>
      <c r="Q1003" s="18">
        <v>3</v>
      </c>
      <c r="R1003" s="18">
        <v>0</v>
      </c>
      <c r="S1003" s="18">
        <v>1</v>
      </c>
      <c r="T1003" s="184">
        <f>AVERAGE(S1003:S1004)</f>
        <v>1</v>
      </c>
      <c r="U1003" s="18" t="s">
        <v>76</v>
      </c>
      <c r="V1003" s="18">
        <v>11</v>
      </c>
      <c r="W1003" s="184">
        <f>AVERAGE(V1003:V1004)</f>
        <v>11</v>
      </c>
    </row>
    <row r="1004" spans="1:23" ht="21" x14ac:dyDescent="0.35">
      <c r="A1004" s="17" t="s">
        <v>2117</v>
      </c>
      <c r="B1004" s="17" t="s">
        <v>2118</v>
      </c>
      <c r="C1004" s="18" t="s">
        <v>34</v>
      </c>
      <c r="D1004" s="18" t="s">
        <v>870</v>
      </c>
      <c r="E1004" s="19" t="s">
        <v>2119</v>
      </c>
      <c r="F1004" s="18" t="s">
        <v>37</v>
      </c>
      <c r="G1004" s="20">
        <v>44664</v>
      </c>
      <c r="H1004" s="18" t="s">
        <v>2121</v>
      </c>
      <c r="I1004" s="21">
        <f t="shared" si="32"/>
        <v>1.75</v>
      </c>
      <c r="J1004" s="182"/>
      <c r="K1004" s="183"/>
      <c r="L1004" s="183"/>
      <c r="M1004" s="18">
        <f t="shared" si="31"/>
        <v>5</v>
      </c>
      <c r="N1004" s="18">
        <v>0</v>
      </c>
      <c r="O1004" s="18">
        <v>0</v>
      </c>
      <c r="P1004" s="18">
        <v>2</v>
      </c>
      <c r="Q1004" s="18">
        <v>3</v>
      </c>
      <c r="R1004" s="18">
        <v>0</v>
      </c>
      <c r="S1004" s="18">
        <v>1</v>
      </c>
      <c r="T1004" s="184"/>
      <c r="U1004" s="18" t="s">
        <v>76</v>
      </c>
      <c r="V1004" s="18">
        <v>11</v>
      </c>
      <c r="W1004" s="184"/>
    </row>
    <row r="1005" spans="1:23" ht="21" x14ac:dyDescent="0.35">
      <c r="A1005" s="17" t="s">
        <v>2122</v>
      </c>
      <c r="B1005" s="17" t="s">
        <v>2123</v>
      </c>
      <c r="C1005" s="18" t="s">
        <v>34</v>
      </c>
      <c r="D1005" s="18" t="s">
        <v>870</v>
      </c>
      <c r="E1005" s="19" t="s">
        <v>2124</v>
      </c>
      <c r="F1005" s="18" t="s">
        <v>48</v>
      </c>
      <c r="G1005" s="20">
        <v>44928</v>
      </c>
      <c r="H1005" s="18" t="s">
        <v>2125</v>
      </c>
      <c r="I1005" s="21">
        <f t="shared" si="32"/>
        <v>2.25</v>
      </c>
      <c r="J1005" s="182">
        <f>AVERAGE(I1005:I1006)</f>
        <v>2.75</v>
      </c>
      <c r="K1005" s="183">
        <f>_xlfn.STDEV.S(I1005:I1006)</f>
        <v>0.70710678118654757</v>
      </c>
      <c r="L1005" s="183">
        <f>100*K1005/J1005</f>
        <v>25.712973861329001</v>
      </c>
      <c r="M1005" s="18">
        <f t="shared" si="31"/>
        <v>4</v>
      </c>
      <c r="N1005" s="18">
        <v>0</v>
      </c>
      <c r="O1005" s="18">
        <v>2</v>
      </c>
      <c r="P1005" s="18">
        <v>1</v>
      </c>
      <c r="Q1005" s="18">
        <v>1</v>
      </c>
      <c r="R1005" s="18">
        <v>0</v>
      </c>
      <c r="S1005" s="18">
        <v>1</v>
      </c>
      <c r="T1005" s="184">
        <f>AVERAGE(S1005:S1006)</f>
        <v>1</v>
      </c>
      <c r="U1005" s="18" t="s">
        <v>76</v>
      </c>
      <c r="V1005" s="18">
        <v>15</v>
      </c>
      <c r="W1005" s="184">
        <f>AVERAGE(V1005:V1006)</f>
        <v>16</v>
      </c>
    </row>
    <row r="1006" spans="1:23" ht="21" x14ac:dyDescent="0.35">
      <c r="A1006" s="17" t="s">
        <v>2122</v>
      </c>
      <c r="B1006" s="17" t="s">
        <v>2123</v>
      </c>
      <c r="C1006" s="18" t="s">
        <v>34</v>
      </c>
      <c r="D1006" s="18" t="s">
        <v>870</v>
      </c>
      <c r="E1006" s="19" t="s">
        <v>2124</v>
      </c>
      <c r="F1006" s="18" t="s">
        <v>40</v>
      </c>
      <c r="G1006" s="20">
        <v>43886</v>
      </c>
      <c r="H1006" s="18" t="s">
        <v>2126</v>
      </c>
      <c r="I1006" s="21">
        <f t="shared" si="32"/>
        <v>3.25</v>
      </c>
      <c r="J1006" s="182"/>
      <c r="K1006" s="183"/>
      <c r="L1006" s="183"/>
      <c r="M1006" s="18">
        <f t="shared" si="31"/>
        <v>5</v>
      </c>
      <c r="N1006" s="18">
        <v>1</v>
      </c>
      <c r="O1006" s="18">
        <v>2</v>
      </c>
      <c r="P1006" s="18">
        <v>1</v>
      </c>
      <c r="Q1006" s="18">
        <v>1</v>
      </c>
      <c r="R1006" s="18">
        <v>0</v>
      </c>
      <c r="S1006" s="18">
        <v>1</v>
      </c>
      <c r="T1006" s="184"/>
      <c r="U1006" s="18" t="s">
        <v>76</v>
      </c>
      <c r="V1006" s="18">
        <v>17</v>
      </c>
      <c r="W1006" s="184"/>
    </row>
    <row r="1007" spans="1:23" ht="21" x14ac:dyDescent="0.35">
      <c r="A1007" s="17" t="s">
        <v>2127</v>
      </c>
      <c r="B1007" s="17" t="s">
        <v>2128</v>
      </c>
      <c r="C1007" s="18" t="s">
        <v>34</v>
      </c>
      <c r="D1007" s="18" t="s">
        <v>870</v>
      </c>
      <c r="E1007" s="19" t="s">
        <v>950</v>
      </c>
      <c r="F1007" s="18" t="s">
        <v>48</v>
      </c>
      <c r="G1007" s="20">
        <v>44928</v>
      </c>
      <c r="H1007" s="18" t="s">
        <v>2129</v>
      </c>
      <c r="I1007" s="21">
        <f t="shared" si="32"/>
        <v>1</v>
      </c>
      <c r="J1007" s="182">
        <f>AVERAGE(I1007:I1008)</f>
        <v>1.5</v>
      </c>
      <c r="K1007" s="183">
        <f>_xlfn.STDEV.S(I1007:I1008)</f>
        <v>0.70710678118654757</v>
      </c>
      <c r="L1007" s="183">
        <f>100*K1007/J1007</f>
        <v>47.14045207910317</v>
      </c>
      <c r="M1007" s="18">
        <f t="shared" si="31"/>
        <v>1</v>
      </c>
      <c r="N1007" s="18">
        <v>1</v>
      </c>
      <c r="O1007" s="18">
        <v>0</v>
      </c>
      <c r="P1007" s="18">
        <v>0</v>
      </c>
      <c r="Q1007" s="18">
        <v>0</v>
      </c>
      <c r="R1007" s="18">
        <v>0</v>
      </c>
      <c r="S1007" s="18">
        <v>1</v>
      </c>
      <c r="T1007" s="184">
        <f>AVERAGE(S1007:S1008)</f>
        <v>1</v>
      </c>
      <c r="U1007" s="18" t="s">
        <v>39</v>
      </c>
      <c r="V1007" s="18">
        <v>10</v>
      </c>
      <c r="W1007" s="184">
        <f>AVERAGE(V1007:V1008)</f>
        <v>9.5</v>
      </c>
    </row>
    <row r="1008" spans="1:23" ht="21" x14ac:dyDescent="0.35">
      <c r="A1008" s="17" t="s">
        <v>2127</v>
      </c>
      <c r="B1008" s="17" t="s">
        <v>2128</v>
      </c>
      <c r="C1008" s="18" t="s">
        <v>34</v>
      </c>
      <c r="D1008" s="18" t="s">
        <v>870</v>
      </c>
      <c r="E1008" s="19" t="s">
        <v>950</v>
      </c>
      <c r="F1008" s="18" t="s">
        <v>37</v>
      </c>
      <c r="G1008" s="20">
        <v>44106</v>
      </c>
      <c r="H1008" s="18" t="s">
        <v>2130</v>
      </c>
      <c r="I1008" s="21">
        <f t="shared" si="32"/>
        <v>2</v>
      </c>
      <c r="J1008" s="182"/>
      <c r="K1008" s="183"/>
      <c r="L1008" s="183"/>
      <c r="M1008" s="18">
        <f t="shared" si="31"/>
        <v>2</v>
      </c>
      <c r="N1008" s="18">
        <v>2</v>
      </c>
      <c r="O1008" s="18">
        <v>0</v>
      </c>
      <c r="P1008" s="18">
        <v>0</v>
      </c>
      <c r="Q1008" s="18">
        <v>0</v>
      </c>
      <c r="R1008" s="18">
        <v>0</v>
      </c>
      <c r="S1008" s="18">
        <v>1</v>
      </c>
      <c r="T1008" s="184"/>
      <c r="U1008" s="18" t="s">
        <v>39</v>
      </c>
      <c r="V1008" s="18">
        <v>9</v>
      </c>
      <c r="W1008" s="184"/>
    </row>
    <row r="1009" spans="1:23" ht="21" x14ac:dyDescent="0.35">
      <c r="A1009" s="17" t="s">
        <v>2131</v>
      </c>
      <c r="B1009" s="17" t="s">
        <v>2132</v>
      </c>
      <c r="C1009" s="18" t="s">
        <v>34</v>
      </c>
      <c r="D1009" s="18" t="s">
        <v>870</v>
      </c>
      <c r="E1009" s="19" t="s">
        <v>2133</v>
      </c>
      <c r="F1009" s="18" t="s">
        <v>48</v>
      </c>
      <c r="G1009" s="20">
        <v>44928</v>
      </c>
      <c r="H1009" s="18" t="s">
        <v>2134</v>
      </c>
      <c r="I1009" s="21">
        <f t="shared" si="32"/>
        <v>0</v>
      </c>
      <c r="J1009" s="182">
        <f>AVERAGE(I1009:I1010)</f>
        <v>0.625</v>
      </c>
      <c r="K1009" s="183">
        <f>_xlfn.STDEV.S(I1009:I1010)</f>
        <v>0.88388347648318444</v>
      </c>
      <c r="L1009" s="183">
        <f>100*K1009/J1009</f>
        <v>141.42135623730951</v>
      </c>
      <c r="M1009" s="18">
        <f t="shared" si="31"/>
        <v>0</v>
      </c>
      <c r="N1009" s="18">
        <v>0</v>
      </c>
      <c r="O1009" s="18">
        <v>0</v>
      </c>
      <c r="P1009" s="18">
        <v>0</v>
      </c>
      <c r="Q1009" s="18">
        <v>0</v>
      </c>
      <c r="R1009" s="18">
        <v>0</v>
      </c>
      <c r="S1009" s="18">
        <v>0</v>
      </c>
      <c r="T1009" s="184">
        <f>AVERAGE(S1009:S1010)</f>
        <v>1</v>
      </c>
      <c r="U1009" s="18" t="s">
        <v>56</v>
      </c>
      <c r="V1009" s="18">
        <v>0</v>
      </c>
      <c r="W1009" s="184">
        <f>AVERAGE(V1009:V1010)</f>
        <v>4.5</v>
      </c>
    </row>
    <row r="1010" spans="1:23" ht="21" x14ac:dyDescent="0.35">
      <c r="A1010" s="17" t="s">
        <v>2131</v>
      </c>
      <c r="B1010" s="17" t="s">
        <v>2132</v>
      </c>
      <c r="C1010" s="18" t="s">
        <v>34</v>
      </c>
      <c r="D1010" s="18" t="s">
        <v>870</v>
      </c>
      <c r="E1010" s="19" t="s">
        <v>2133</v>
      </c>
      <c r="F1010" s="18" t="s">
        <v>37</v>
      </c>
      <c r="G1010" s="20">
        <v>44102</v>
      </c>
      <c r="H1010" s="28" t="s">
        <v>2135</v>
      </c>
      <c r="I1010" s="21">
        <f t="shared" si="32"/>
        <v>1.25</v>
      </c>
      <c r="J1010" s="182"/>
      <c r="K1010" s="183"/>
      <c r="L1010" s="183"/>
      <c r="M1010" s="18">
        <f t="shared" si="31"/>
        <v>3</v>
      </c>
      <c r="N1010" s="18">
        <v>0</v>
      </c>
      <c r="O1010" s="18">
        <v>1</v>
      </c>
      <c r="P1010" s="18">
        <v>0</v>
      </c>
      <c r="Q1010" s="18">
        <v>2</v>
      </c>
      <c r="R1010" s="18">
        <v>0</v>
      </c>
      <c r="S1010" s="18">
        <v>2</v>
      </c>
      <c r="T1010" s="184"/>
      <c r="U1010" s="18" t="s">
        <v>76</v>
      </c>
      <c r="V1010" s="18">
        <v>9</v>
      </c>
      <c r="W1010" s="184"/>
    </row>
    <row r="1011" spans="1:23" ht="21" x14ac:dyDescent="0.35">
      <c r="A1011" s="17" t="s">
        <v>2136</v>
      </c>
      <c r="B1011" s="17" t="s">
        <v>2137</v>
      </c>
      <c r="C1011" s="18" t="s">
        <v>34</v>
      </c>
      <c r="D1011" s="18" t="s">
        <v>870</v>
      </c>
      <c r="E1011" s="19" t="s">
        <v>2138</v>
      </c>
      <c r="F1011" s="18" t="s">
        <v>48</v>
      </c>
      <c r="G1011" s="20">
        <v>44928</v>
      </c>
      <c r="H1011" s="18" t="s">
        <v>2139</v>
      </c>
      <c r="I1011" s="21">
        <f t="shared" si="32"/>
        <v>0</v>
      </c>
      <c r="J1011" s="182">
        <f>AVERAGE(I1011:I1012)</f>
        <v>0.75</v>
      </c>
      <c r="K1011" s="183">
        <f>_xlfn.STDEV.S(I1011:I1012)</f>
        <v>1.0606601717798212</v>
      </c>
      <c r="L1011" s="183">
        <f>100*K1011/J1011</f>
        <v>141.42135623730948</v>
      </c>
      <c r="M1011" s="18">
        <f t="shared" si="31"/>
        <v>0</v>
      </c>
      <c r="N1011" s="18">
        <v>0</v>
      </c>
      <c r="O1011" s="18">
        <v>0</v>
      </c>
      <c r="P1011" s="18">
        <v>0</v>
      </c>
      <c r="Q1011" s="18">
        <v>0</v>
      </c>
      <c r="R1011" s="18">
        <v>0</v>
      </c>
      <c r="S1011" s="18">
        <v>0</v>
      </c>
      <c r="T1011" s="184">
        <f>AVERAGE(S1011:S1012)</f>
        <v>0.5</v>
      </c>
      <c r="U1011" s="18" t="s">
        <v>56</v>
      </c>
      <c r="V1011" s="18">
        <v>0</v>
      </c>
      <c r="W1011" s="184">
        <f>AVERAGE(V1011:V1012)</f>
        <v>3.5</v>
      </c>
    </row>
    <row r="1012" spans="1:23" ht="21" x14ac:dyDescent="0.35">
      <c r="A1012" s="17" t="s">
        <v>2136</v>
      </c>
      <c r="B1012" s="17" t="s">
        <v>2137</v>
      </c>
      <c r="C1012" s="18" t="s">
        <v>34</v>
      </c>
      <c r="D1012" s="18" t="s">
        <v>870</v>
      </c>
      <c r="E1012" s="19" t="s">
        <v>2138</v>
      </c>
      <c r="F1012" s="18" t="s">
        <v>37</v>
      </c>
      <c r="G1012" s="20">
        <v>43867</v>
      </c>
      <c r="H1012" s="18" t="s">
        <v>2140</v>
      </c>
      <c r="I1012" s="21">
        <f t="shared" si="32"/>
        <v>1.5</v>
      </c>
      <c r="J1012" s="182"/>
      <c r="K1012" s="183"/>
      <c r="L1012" s="183"/>
      <c r="M1012" s="18">
        <f t="shared" si="31"/>
        <v>2</v>
      </c>
      <c r="N1012" s="18">
        <v>0</v>
      </c>
      <c r="O1012" s="18">
        <v>2</v>
      </c>
      <c r="P1012" s="18">
        <v>0</v>
      </c>
      <c r="Q1012" s="18">
        <v>0</v>
      </c>
      <c r="R1012" s="18">
        <v>0</v>
      </c>
      <c r="S1012" s="18">
        <v>1</v>
      </c>
      <c r="T1012" s="184"/>
      <c r="U1012" s="18" t="s">
        <v>76</v>
      </c>
      <c r="V1012" s="18">
        <v>7</v>
      </c>
      <c r="W1012" s="184"/>
    </row>
    <row r="1013" spans="1:23" ht="21" x14ac:dyDescent="0.35">
      <c r="A1013" s="17" t="s">
        <v>2141</v>
      </c>
      <c r="B1013" s="17" t="s">
        <v>2142</v>
      </c>
      <c r="C1013" s="18" t="s">
        <v>34</v>
      </c>
      <c r="D1013" s="18" t="s">
        <v>870</v>
      </c>
      <c r="E1013" s="19" t="s">
        <v>2143</v>
      </c>
      <c r="F1013" s="18" t="s">
        <v>48</v>
      </c>
      <c r="G1013" s="20">
        <v>44928</v>
      </c>
      <c r="H1013" s="18" t="s">
        <v>2144</v>
      </c>
      <c r="I1013" s="21">
        <f t="shared" si="32"/>
        <v>2</v>
      </c>
      <c r="J1013" s="182">
        <f>AVERAGE(I1013:I1014)</f>
        <v>2.5</v>
      </c>
      <c r="K1013" s="183">
        <f>_xlfn.STDEV.S(I1013:I1014)</f>
        <v>0.70710678118654757</v>
      </c>
      <c r="L1013" s="183">
        <f>100*K1013/J1013</f>
        <v>28.284271247461902</v>
      </c>
      <c r="M1013" s="18">
        <f t="shared" si="31"/>
        <v>3</v>
      </c>
      <c r="N1013" s="18">
        <v>0</v>
      </c>
      <c r="O1013" s="18">
        <v>2</v>
      </c>
      <c r="P1013" s="18">
        <v>1</v>
      </c>
      <c r="Q1013" s="18">
        <v>0</v>
      </c>
      <c r="R1013" s="18">
        <v>0</v>
      </c>
      <c r="S1013" s="18">
        <v>1</v>
      </c>
      <c r="T1013" s="184">
        <f>AVERAGE(S1013:S1014)</f>
        <v>1</v>
      </c>
      <c r="U1013" s="18" t="s">
        <v>76</v>
      </c>
      <c r="V1013" s="18">
        <v>13</v>
      </c>
      <c r="W1013" s="184">
        <f>AVERAGE(V1013:V1014)</f>
        <v>13.5</v>
      </c>
    </row>
    <row r="1014" spans="1:23" ht="21" x14ac:dyDescent="0.35">
      <c r="A1014" s="17" t="s">
        <v>2141</v>
      </c>
      <c r="B1014" s="17" t="s">
        <v>2142</v>
      </c>
      <c r="C1014" s="18" t="s">
        <v>34</v>
      </c>
      <c r="D1014" s="18" t="s">
        <v>870</v>
      </c>
      <c r="E1014" s="19" t="s">
        <v>2143</v>
      </c>
      <c r="F1014" s="18" t="s">
        <v>40</v>
      </c>
      <c r="G1014" s="20">
        <v>43886</v>
      </c>
      <c r="H1014" s="18" t="s">
        <v>2145</v>
      </c>
      <c r="I1014" s="21">
        <f t="shared" si="32"/>
        <v>3</v>
      </c>
      <c r="J1014" s="182"/>
      <c r="K1014" s="183"/>
      <c r="L1014" s="183"/>
      <c r="M1014" s="18">
        <f t="shared" si="31"/>
        <v>4</v>
      </c>
      <c r="N1014" s="18">
        <v>1</v>
      </c>
      <c r="O1014" s="18">
        <v>2</v>
      </c>
      <c r="P1014" s="18">
        <v>1</v>
      </c>
      <c r="Q1014" s="18">
        <v>0</v>
      </c>
      <c r="R1014" s="18">
        <v>0</v>
      </c>
      <c r="S1014" s="18">
        <v>1</v>
      </c>
      <c r="T1014" s="184"/>
      <c r="U1014" s="18" t="s">
        <v>76</v>
      </c>
      <c r="V1014" s="18">
        <v>14</v>
      </c>
      <c r="W1014" s="184"/>
    </row>
    <row r="1015" spans="1:23" ht="21" x14ac:dyDescent="0.35">
      <c r="A1015" s="17" t="s">
        <v>2146</v>
      </c>
      <c r="B1015" s="17" t="s">
        <v>2147</v>
      </c>
      <c r="C1015" s="18" t="s">
        <v>34</v>
      </c>
      <c r="D1015" s="18" t="s">
        <v>913</v>
      </c>
      <c r="E1015" s="19" t="s">
        <v>2148</v>
      </c>
      <c r="F1015" s="18" t="s">
        <v>48</v>
      </c>
      <c r="G1015" s="20">
        <v>44928</v>
      </c>
      <c r="H1015" s="18" t="s">
        <v>2149</v>
      </c>
      <c r="I1015" s="21">
        <f t="shared" si="32"/>
        <v>2</v>
      </c>
      <c r="J1015" s="182">
        <f>AVERAGE(I1015:I1016)</f>
        <v>2.5</v>
      </c>
      <c r="K1015" s="183">
        <f>_xlfn.STDEV.S(I1015:I1016)</f>
        <v>0.70710678118654757</v>
      </c>
      <c r="L1015" s="183">
        <f>100*K1015/J1015</f>
        <v>28.284271247461902</v>
      </c>
      <c r="M1015" s="18">
        <f t="shared" si="31"/>
        <v>3</v>
      </c>
      <c r="N1015" s="18">
        <v>0</v>
      </c>
      <c r="O1015" s="18">
        <v>2</v>
      </c>
      <c r="P1015" s="18">
        <v>1</v>
      </c>
      <c r="Q1015" s="18">
        <v>0</v>
      </c>
      <c r="R1015" s="18">
        <v>0</v>
      </c>
      <c r="S1015" s="18">
        <v>1</v>
      </c>
      <c r="T1015" s="184">
        <f>AVERAGE(S1015:S1016)</f>
        <v>1</v>
      </c>
      <c r="U1015" s="18" t="s">
        <v>76</v>
      </c>
      <c r="V1015" s="18">
        <v>13</v>
      </c>
      <c r="W1015" s="184">
        <f>AVERAGE(V1015:V1016)</f>
        <v>13.5</v>
      </c>
    </row>
    <row r="1016" spans="1:23" ht="21" x14ac:dyDescent="0.35">
      <c r="A1016" s="17" t="s">
        <v>2146</v>
      </c>
      <c r="B1016" s="17" t="s">
        <v>2147</v>
      </c>
      <c r="C1016" s="18" t="s">
        <v>34</v>
      </c>
      <c r="D1016" s="18" t="s">
        <v>913</v>
      </c>
      <c r="E1016" s="19" t="s">
        <v>2148</v>
      </c>
      <c r="F1016" s="18" t="s">
        <v>40</v>
      </c>
      <c r="G1016" s="20">
        <v>43875</v>
      </c>
      <c r="H1016" s="18" t="s">
        <v>2150</v>
      </c>
      <c r="I1016" s="21">
        <f t="shared" si="32"/>
        <v>3</v>
      </c>
      <c r="J1016" s="182"/>
      <c r="K1016" s="183"/>
      <c r="L1016" s="183"/>
      <c r="M1016" s="18">
        <f t="shared" si="31"/>
        <v>4</v>
      </c>
      <c r="N1016" s="18">
        <v>1</v>
      </c>
      <c r="O1016" s="18">
        <v>2</v>
      </c>
      <c r="P1016" s="18">
        <v>1</v>
      </c>
      <c r="Q1016" s="18">
        <v>0</v>
      </c>
      <c r="R1016" s="18">
        <v>0</v>
      </c>
      <c r="S1016" s="18">
        <v>1</v>
      </c>
      <c r="T1016" s="184"/>
      <c r="U1016" s="18" t="s">
        <v>76</v>
      </c>
      <c r="V1016" s="18">
        <v>14</v>
      </c>
      <c r="W1016" s="184"/>
    </row>
    <row r="1017" spans="1:23" ht="21" x14ac:dyDescent="0.35">
      <c r="A1017" s="17" t="s">
        <v>2151</v>
      </c>
      <c r="B1017" s="17" t="s">
        <v>2152</v>
      </c>
      <c r="C1017" s="18" t="s">
        <v>34</v>
      </c>
      <c r="D1017" s="18" t="s">
        <v>870</v>
      </c>
      <c r="E1017" s="19" t="s">
        <v>2153</v>
      </c>
      <c r="F1017" s="18" t="s">
        <v>48</v>
      </c>
      <c r="G1017" s="20">
        <v>44928</v>
      </c>
      <c r="H1017" s="18" t="s">
        <v>2154</v>
      </c>
      <c r="I1017" s="21">
        <f t="shared" si="32"/>
        <v>1.5</v>
      </c>
      <c r="J1017" s="182">
        <f>AVERAGE(I1017:I1018)</f>
        <v>2.625</v>
      </c>
      <c r="K1017" s="183">
        <f>_xlfn.STDEV.S(I1017:I1018)</f>
        <v>1.5909902576697319</v>
      </c>
      <c r="L1017" s="183">
        <f>100*K1017/J1017</f>
        <v>60.609152673132648</v>
      </c>
      <c r="M1017" s="18">
        <f t="shared" si="31"/>
        <v>2</v>
      </c>
      <c r="N1017" s="18">
        <v>1</v>
      </c>
      <c r="O1017" s="18">
        <v>0</v>
      </c>
      <c r="P1017" s="18">
        <v>1</v>
      </c>
      <c r="Q1017" s="18">
        <v>0</v>
      </c>
      <c r="R1017" s="18">
        <v>0</v>
      </c>
      <c r="S1017" s="18">
        <v>1</v>
      </c>
      <c r="T1017" s="184">
        <f>AVERAGE(S1017:S1018)</f>
        <v>1.5</v>
      </c>
      <c r="U1017" s="18" t="s">
        <v>76</v>
      </c>
      <c r="V1017" s="18">
        <v>8</v>
      </c>
      <c r="W1017" s="184">
        <f>AVERAGE(V1017:V1018)</f>
        <v>13</v>
      </c>
    </row>
    <row r="1018" spans="1:23" ht="21" x14ac:dyDescent="0.35">
      <c r="A1018" s="17" t="s">
        <v>2151</v>
      </c>
      <c r="B1018" s="17" t="s">
        <v>2152</v>
      </c>
      <c r="C1018" s="18" t="s">
        <v>34</v>
      </c>
      <c r="D1018" s="18" t="s">
        <v>870</v>
      </c>
      <c r="E1018" s="19" t="s">
        <v>2153</v>
      </c>
      <c r="F1018" s="18" t="s">
        <v>40</v>
      </c>
      <c r="G1018" s="20">
        <v>43886</v>
      </c>
      <c r="H1018" s="18" t="s">
        <v>2155</v>
      </c>
      <c r="I1018" s="21">
        <f t="shared" si="32"/>
        <v>3.75</v>
      </c>
      <c r="J1018" s="182"/>
      <c r="K1018" s="183"/>
      <c r="L1018" s="183"/>
      <c r="M1018" s="18">
        <f t="shared" si="31"/>
        <v>5</v>
      </c>
      <c r="N1018" s="18">
        <v>1</v>
      </c>
      <c r="O1018" s="18">
        <v>3</v>
      </c>
      <c r="P1018" s="18">
        <v>1</v>
      </c>
      <c r="Q1018" s="18">
        <v>0</v>
      </c>
      <c r="R1018" s="18">
        <v>0</v>
      </c>
      <c r="S1018" s="18">
        <v>2</v>
      </c>
      <c r="T1018" s="184"/>
      <c r="U1018" s="18" t="s">
        <v>39</v>
      </c>
      <c r="V1018" s="18">
        <v>18</v>
      </c>
      <c r="W1018" s="184"/>
    </row>
    <row r="1019" spans="1:23" ht="21" x14ac:dyDescent="0.35">
      <c r="A1019" s="17" t="s">
        <v>2156</v>
      </c>
      <c r="B1019" s="17" t="s">
        <v>2157</v>
      </c>
      <c r="C1019" s="18" t="s">
        <v>34</v>
      </c>
      <c r="D1019" s="18" t="s">
        <v>870</v>
      </c>
      <c r="E1019" s="19" t="s">
        <v>2158</v>
      </c>
      <c r="F1019" s="18" t="s">
        <v>48</v>
      </c>
      <c r="G1019" s="20">
        <v>44928</v>
      </c>
      <c r="H1019" s="18" t="s">
        <v>2159</v>
      </c>
      <c r="I1019" s="21">
        <f t="shared" si="32"/>
        <v>0.75</v>
      </c>
      <c r="J1019" s="182">
        <f>AVERAGE(I1019:I1020)</f>
        <v>0.75</v>
      </c>
      <c r="K1019" s="183">
        <f>_xlfn.STDEV.S(I1019:I1020)</f>
        <v>0</v>
      </c>
      <c r="L1019" s="183">
        <f>100*K1019/J1019</f>
        <v>0</v>
      </c>
      <c r="M1019" s="18">
        <f t="shared" si="31"/>
        <v>3</v>
      </c>
      <c r="N1019" s="18">
        <v>0</v>
      </c>
      <c r="O1019" s="18">
        <v>0</v>
      </c>
      <c r="P1019" s="18">
        <v>0</v>
      </c>
      <c r="Q1019" s="18">
        <v>3</v>
      </c>
      <c r="R1019" s="18">
        <v>0</v>
      </c>
      <c r="S1019" s="18">
        <v>1</v>
      </c>
      <c r="T1019" s="184">
        <f>AVERAGE(S1019:S1020)</f>
        <v>1</v>
      </c>
      <c r="U1019" s="18" t="s">
        <v>76</v>
      </c>
      <c r="V1019" s="18">
        <v>10</v>
      </c>
      <c r="W1019" s="184">
        <f>AVERAGE(V1019:V1020)</f>
        <v>11.5</v>
      </c>
    </row>
    <row r="1020" spans="1:23" ht="21" x14ac:dyDescent="0.35">
      <c r="A1020" s="17" t="s">
        <v>2156</v>
      </c>
      <c r="B1020" s="17" t="s">
        <v>2157</v>
      </c>
      <c r="C1020" s="18" t="s">
        <v>34</v>
      </c>
      <c r="D1020" s="18" t="s">
        <v>870</v>
      </c>
      <c r="E1020" s="19" t="s">
        <v>2158</v>
      </c>
      <c r="F1020" s="18" t="s">
        <v>40</v>
      </c>
      <c r="G1020" s="20">
        <v>43886</v>
      </c>
      <c r="H1020" s="18" t="s">
        <v>2160</v>
      </c>
      <c r="I1020" s="21">
        <f t="shared" si="32"/>
        <v>0.75</v>
      </c>
      <c r="J1020" s="182"/>
      <c r="K1020" s="183"/>
      <c r="L1020" s="183"/>
      <c r="M1020" s="18">
        <f t="shared" si="31"/>
        <v>3</v>
      </c>
      <c r="N1020" s="18">
        <v>0</v>
      </c>
      <c r="O1020" s="18">
        <v>0</v>
      </c>
      <c r="P1020" s="18">
        <v>0</v>
      </c>
      <c r="Q1020" s="18">
        <v>3</v>
      </c>
      <c r="R1020" s="18">
        <v>0</v>
      </c>
      <c r="S1020" s="18">
        <v>1</v>
      </c>
      <c r="T1020" s="184"/>
      <c r="U1020" s="18" t="s">
        <v>76</v>
      </c>
      <c r="V1020" s="18">
        <v>13</v>
      </c>
      <c r="W1020" s="184"/>
    </row>
    <row r="1021" spans="1:23" ht="21" x14ac:dyDescent="0.35">
      <c r="A1021" s="17" t="s">
        <v>2161</v>
      </c>
      <c r="B1021" s="17" t="s">
        <v>2162</v>
      </c>
      <c r="C1021" s="18" t="s">
        <v>34</v>
      </c>
      <c r="D1021" s="18" t="s">
        <v>870</v>
      </c>
      <c r="E1021" s="19" t="s">
        <v>2163</v>
      </c>
      <c r="F1021" s="18" t="s">
        <v>48</v>
      </c>
      <c r="G1021" s="20">
        <v>44928</v>
      </c>
      <c r="H1021" s="18" t="s">
        <v>2164</v>
      </c>
      <c r="I1021" s="21">
        <f t="shared" si="32"/>
        <v>2</v>
      </c>
      <c r="J1021" s="182">
        <f>AVERAGE(I1021:I1022)</f>
        <v>2.5</v>
      </c>
      <c r="K1021" s="183">
        <f>_xlfn.STDEV.S(I1021:I1022)</f>
        <v>0.70710678118654757</v>
      </c>
      <c r="L1021" s="183">
        <f>100*K1021/J1021</f>
        <v>28.284271247461902</v>
      </c>
      <c r="M1021" s="18">
        <f t="shared" si="31"/>
        <v>3</v>
      </c>
      <c r="N1021" s="18">
        <v>0</v>
      </c>
      <c r="O1021" s="18">
        <v>2</v>
      </c>
      <c r="P1021" s="18">
        <v>1</v>
      </c>
      <c r="Q1021" s="18">
        <v>0</v>
      </c>
      <c r="R1021" s="18">
        <v>0</v>
      </c>
      <c r="S1021" s="18">
        <v>1</v>
      </c>
      <c r="T1021" s="184">
        <f>AVERAGE(S1021:S1022)</f>
        <v>1</v>
      </c>
      <c r="U1021" s="18" t="s">
        <v>76</v>
      </c>
      <c r="V1021" s="18">
        <v>13</v>
      </c>
      <c r="W1021" s="184">
        <f>AVERAGE(V1021:V1022)</f>
        <v>13.5</v>
      </c>
    </row>
    <row r="1022" spans="1:23" ht="21" x14ac:dyDescent="0.35">
      <c r="A1022" s="17" t="s">
        <v>2161</v>
      </c>
      <c r="B1022" s="17" t="s">
        <v>2162</v>
      </c>
      <c r="C1022" s="18" t="s">
        <v>34</v>
      </c>
      <c r="D1022" s="18" t="s">
        <v>870</v>
      </c>
      <c r="E1022" s="19" t="s">
        <v>2163</v>
      </c>
      <c r="F1022" s="18" t="s">
        <v>40</v>
      </c>
      <c r="G1022" s="20">
        <v>43875</v>
      </c>
      <c r="H1022" s="18" t="s">
        <v>2165</v>
      </c>
      <c r="I1022" s="21">
        <f t="shared" si="32"/>
        <v>3</v>
      </c>
      <c r="J1022" s="182"/>
      <c r="K1022" s="183"/>
      <c r="L1022" s="183"/>
      <c r="M1022" s="18">
        <f t="shared" si="31"/>
        <v>4</v>
      </c>
      <c r="N1022" s="18">
        <v>1</v>
      </c>
      <c r="O1022" s="18">
        <v>2</v>
      </c>
      <c r="P1022" s="18">
        <v>1</v>
      </c>
      <c r="Q1022" s="18">
        <v>0</v>
      </c>
      <c r="R1022" s="18">
        <v>0</v>
      </c>
      <c r="S1022" s="18">
        <v>1</v>
      </c>
      <c r="T1022" s="184"/>
      <c r="U1022" s="18" t="s">
        <v>76</v>
      </c>
      <c r="V1022" s="18">
        <v>14</v>
      </c>
      <c r="W1022" s="184"/>
    </row>
    <row r="1023" spans="1:23" ht="21" x14ac:dyDescent="0.35">
      <c r="A1023" s="17" t="s">
        <v>2166</v>
      </c>
      <c r="B1023" s="17" t="s">
        <v>2167</v>
      </c>
      <c r="C1023" s="18" t="s">
        <v>34</v>
      </c>
      <c r="D1023" s="18" t="s">
        <v>870</v>
      </c>
      <c r="E1023" s="19" t="s">
        <v>2168</v>
      </c>
      <c r="F1023" s="18" t="s">
        <v>48</v>
      </c>
      <c r="G1023" s="20">
        <v>44928</v>
      </c>
      <c r="H1023" s="18" t="s">
        <v>2169</v>
      </c>
      <c r="I1023" s="21">
        <f t="shared" si="32"/>
        <v>2</v>
      </c>
      <c r="J1023" s="182">
        <f>AVERAGE(I1023:I1024)</f>
        <v>2.625</v>
      </c>
      <c r="K1023" s="183">
        <f>_xlfn.STDEV.S(I1023:I1024)</f>
        <v>0.88388347648318444</v>
      </c>
      <c r="L1023" s="183">
        <f>100*K1023/J1023</f>
        <v>33.671751485073692</v>
      </c>
      <c r="M1023" s="18">
        <f t="shared" si="31"/>
        <v>3</v>
      </c>
      <c r="N1023" s="18">
        <v>0</v>
      </c>
      <c r="O1023" s="18">
        <v>2</v>
      </c>
      <c r="P1023" s="18">
        <v>1</v>
      </c>
      <c r="Q1023" s="18">
        <v>0</v>
      </c>
      <c r="R1023" s="18">
        <v>0</v>
      </c>
      <c r="S1023" s="18">
        <v>1</v>
      </c>
      <c r="T1023" s="184">
        <f>AVERAGE(S1023:S1024)</f>
        <v>1</v>
      </c>
      <c r="U1023" s="18" t="s">
        <v>76</v>
      </c>
      <c r="V1023" s="18">
        <v>13</v>
      </c>
      <c r="W1023" s="184">
        <f>AVERAGE(V1023:V1024)</f>
        <v>15.5</v>
      </c>
    </row>
    <row r="1024" spans="1:23" ht="21" x14ac:dyDescent="0.35">
      <c r="A1024" s="17" t="s">
        <v>2166</v>
      </c>
      <c r="B1024" s="17" t="s">
        <v>2167</v>
      </c>
      <c r="C1024" s="18" t="s">
        <v>34</v>
      </c>
      <c r="D1024" s="18" t="s">
        <v>870</v>
      </c>
      <c r="E1024" s="19" t="s">
        <v>2168</v>
      </c>
      <c r="F1024" s="18" t="s">
        <v>40</v>
      </c>
      <c r="G1024" s="20">
        <v>43875</v>
      </c>
      <c r="H1024" s="18" t="s">
        <v>2170</v>
      </c>
      <c r="I1024" s="21">
        <f t="shared" si="32"/>
        <v>3.25</v>
      </c>
      <c r="J1024" s="182"/>
      <c r="K1024" s="183"/>
      <c r="L1024" s="183"/>
      <c r="M1024" s="18">
        <f t="shared" si="31"/>
        <v>5</v>
      </c>
      <c r="N1024" s="18">
        <v>1</v>
      </c>
      <c r="O1024" s="18">
        <v>2</v>
      </c>
      <c r="P1024" s="18">
        <v>1</v>
      </c>
      <c r="Q1024" s="18">
        <v>1</v>
      </c>
      <c r="R1024" s="18">
        <v>0</v>
      </c>
      <c r="S1024" s="18">
        <v>1</v>
      </c>
      <c r="T1024" s="184"/>
      <c r="U1024" s="18" t="s">
        <v>76</v>
      </c>
      <c r="V1024" s="18">
        <v>18</v>
      </c>
      <c r="W1024" s="184"/>
    </row>
    <row r="1025" spans="1:23" ht="21" x14ac:dyDescent="0.35">
      <c r="A1025" s="17" t="s">
        <v>2171</v>
      </c>
      <c r="B1025" s="17" t="s">
        <v>2172</v>
      </c>
      <c r="C1025" s="18" t="s">
        <v>34</v>
      </c>
      <c r="D1025" s="18" t="s">
        <v>870</v>
      </c>
      <c r="E1025" s="19" t="s">
        <v>2173</v>
      </c>
      <c r="F1025" s="18" t="s">
        <v>48</v>
      </c>
      <c r="G1025" s="20">
        <v>44928</v>
      </c>
      <c r="H1025" s="18" t="s">
        <v>2174</v>
      </c>
      <c r="I1025" s="21">
        <f t="shared" si="32"/>
        <v>2</v>
      </c>
      <c r="J1025" s="182">
        <f>AVERAGE(I1025:I1026)</f>
        <v>2.5</v>
      </c>
      <c r="K1025" s="183">
        <f>_xlfn.STDEV.S(I1025:I1026)</f>
        <v>0.70710678118654757</v>
      </c>
      <c r="L1025" s="183">
        <f>100*K1025/J1025</f>
        <v>28.284271247461902</v>
      </c>
      <c r="M1025" s="18">
        <f t="shared" si="31"/>
        <v>3</v>
      </c>
      <c r="N1025" s="18">
        <v>0</v>
      </c>
      <c r="O1025" s="18">
        <v>2</v>
      </c>
      <c r="P1025" s="18">
        <v>1</v>
      </c>
      <c r="Q1025" s="18">
        <v>0</v>
      </c>
      <c r="R1025" s="18">
        <v>0</v>
      </c>
      <c r="S1025" s="18">
        <v>1</v>
      </c>
      <c r="T1025" s="184">
        <f>AVERAGE(S1025:S1026)</f>
        <v>1</v>
      </c>
      <c r="U1025" s="18" t="s">
        <v>76</v>
      </c>
      <c r="V1025" s="18">
        <v>13</v>
      </c>
      <c r="W1025" s="184">
        <f>AVERAGE(V1025:V1026)</f>
        <v>13.5</v>
      </c>
    </row>
    <row r="1026" spans="1:23" ht="21" x14ac:dyDescent="0.35">
      <c r="A1026" s="17" t="s">
        <v>2171</v>
      </c>
      <c r="B1026" s="17" t="s">
        <v>2172</v>
      </c>
      <c r="C1026" s="18" t="s">
        <v>34</v>
      </c>
      <c r="D1026" s="18" t="s">
        <v>870</v>
      </c>
      <c r="E1026" s="19" t="s">
        <v>2173</v>
      </c>
      <c r="F1026" s="18" t="s">
        <v>40</v>
      </c>
      <c r="G1026" s="20">
        <v>43886</v>
      </c>
      <c r="H1026" s="18" t="s">
        <v>2175</v>
      </c>
      <c r="I1026" s="21">
        <f t="shared" si="32"/>
        <v>3</v>
      </c>
      <c r="J1026" s="182"/>
      <c r="K1026" s="183"/>
      <c r="L1026" s="183"/>
      <c r="M1026" s="18">
        <f t="shared" ref="M1026:M1089" si="33">SUM(N1026:Q1026)</f>
        <v>4</v>
      </c>
      <c r="N1026" s="18">
        <v>1</v>
      </c>
      <c r="O1026" s="18">
        <v>2</v>
      </c>
      <c r="P1026" s="18">
        <v>1</v>
      </c>
      <c r="Q1026" s="18">
        <v>0</v>
      </c>
      <c r="R1026" s="18">
        <v>0</v>
      </c>
      <c r="S1026" s="18">
        <v>1</v>
      </c>
      <c r="T1026" s="184"/>
      <c r="U1026" s="18" t="s">
        <v>76</v>
      </c>
      <c r="V1026" s="18">
        <v>14</v>
      </c>
      <c r="W1026" s="184"/>
    </row>
    <row r="1027" spans="1:23" ht="21" x14ac:dyDescent="0.35">
      <c r="A1027" s="17" t="s">
        <v>2176</v>
      </c>
      <c r="B1027" s="17" t="s">
        <v>2177</v>
      </c>
      <c r="C1027" s="18" t="s">
        <v>34</v>
      </c>
      <c r="D1027" s="18" t="s">
        <v>870</v>
      </c>
      <c r="E1027" s="19" t="s">
        <v>2178</v>
      </c>
      <c r="F1027" s="18" t="s">
        <v>48</v>
      </c>
      <c r="G1027" s="20">
        <v>44928</v>
      </c>
      <c r="H1027" s="18" t="s">
        <v>2179</v>
      </c>
      <c r="I1027" s="21">
        <f t="shared" si="32"/>
        <v>1.5</v>
      </c>
      <c r="J1027" s="182">
        <f>AVERAGE(I1027:I1028)</f>
        <v>1.5</v>
      </c>
      <c r="K1027" s="183">
        <f>_xlfn.STDEV.S(I1027:I1028)</f>
        <v>0</v>
      </c>
      <c r="L1027" s="183">
        <f>100*K1027/J1027</f>
        <v>0</v>
      </c>
      <c r="M1027" s="18">
        <f t="shared" si="33"/>
        <v>2</v>
      </c>
      <c r="N1027" s="18">
        <v>0</v>
      </c>
      <c r="O1027" s="18">
        <v>2</v>
      </c>
      <c r="P1027" s="18">
        <v>0</v>
      </c>
      <c r="Q1027" s="18">
        <v>0</v>
      </c>
      <c r="R1027" s="18">
        <v>0</v>
      </c>
      <c r="S1027" s="18">
        <v>1</v>
      </c>
      <c r="T1027" s="184">
        <f>AVERAGE(S1027:S1028)</f>
        <v>1</v>
      </c>
      <c r="U1027" s="18" t="s">
        <v>76</v>
      </c>
      <c r="V1027" s="18">
        <v>7</v>
      </c>
      <c r="W1027" s="184">
        <f>AVERAGE(V1027:V1028)</f>
        <v>7</v>
      </c>
    </row>
    <row r="1028" spans="1:23" ht="21" x14ac:dyDescent="0.35">
      <c r="A1028" s="17" t="s">
        <v>2176</v>
      </c>
      <c r="B1028" s="17" t="s">
        <v>2177</v>
      </c>
      <c r="C1028" s="18" t="s">
        <v>34</v>
      </c>
      <c r="D1028" s="18" t="s">
        <v>870</v>
      </c>
      <c r="E1028" s="19" t="s">
        <v>2178</v>
      </c>
      <c r="F1028" s="18" t="s">
        <v>40</v>
      </c>
      <c r="G1028" s="20">
        <v>43882</v>
      </c>
      <c r="H1028" s="18" t="s">
        <v>2180</v>
      </c>
      <c r="I1028" s="21">
        <f t="shared" si="32"/>
        <v>1.5</v>
      </c>
      <c r="J1028" s="182"/>
      <c r="K1028" s="183"/>
      <c r="L1028" s="183"/>
      <c r="M1028" s="18">
        <f t="shared" si="33"/>
        <v>2</v>
      </c>
      <c r="N1028" s="18">
        <v>0</v>
      </c>
      <c r="O1028" s="18">
        <v>2</v>
      </c>
      <c r="P1028" s="18">
        <v>0</v>
      </c>
      <c r="Q1028" s="18">
        <v>0</v>
      </c>
      <c r="R1028" s="18">
        <v>0</v>
      </c>
      <c r="S1028" s="18">
        <v>1</v>
      </c>
      <c r="T1028" s="184"/>
      <c r="U1028" s="18" t="s">
        <v>76</v>
      </c>
      <c r="V1028" s="18">
        <v>7</v>
      </c>
      <c r="W1028" s="184"/>
    </row>
    <row r="1029" spans="1:23" ht="21" x14ac:dyDescent="0.35">
      <c r="A1029" s="17" t="s">
        <v>2181</v>
      </c>
      <c r="B1029" s="17" t="s">
        <v>2182</v>
      </c>
      <c r="C1029" s="18" t="s">
        <v>34</v>
      </c>
      <c r="D1029" s="18" t="s">
        <v>870</v>
      </c>
      <c r="E1029" s="19" t="s">
        <v>2183</v>
      </c>
      <c r="F1029" s="18" t="s">
        <v>48</v>
      </c>
      <c r="G1029" s="20">
        <v>44928</v>
      </c>
      <c r="H1029" s="18" t="s">
        <v>2184</v>
      </c>
      <c r="I1029" s="21">
        <f t="shared" si="32"/>
        <v>2</v>
      </c>
      <c r="J1029" s="182">
        <f>AVERAGE(I1029:I1030)</f>
        <v>2.5</v>
      </c>
      <c r="K1029" s="183">
        <f>_xlfn.STDEV.S(I1029:I1030)</f>
        <v>0.70710678118654757</v>
      </c>
      <c r="L1029" s="183">
        <f>100*K1029/J1029</f>
        <v>28.284271247461902</v>
      </c>
      <c r="M1029" s="18">
        <f t="shared" si="33"/>
        <v>3</v>
      </c>
      <c r="N1029" s="18">
        <v>0</v>
      </c>
      <c r="O1029" s="18">
        <v>2</v>
      </c>
      <c r="P1029" s="18">
        <v>1</v>
      </c>
      <c r="Q1029" s="18">
        <v>0</v>
      </c>
      <c r="R1029" s="18">
        <v>0</v>
      </c>
      <c r="S1029" s="18">
        <v>1</v>
      </c>
      <c r="T1029" s="184">
        <f>AVERAGE(S1029:S1030)</f>
        <v>1</v>
      </c>
      <c r="U1029" s="18" t="s">
        <v>76</v>
      </c>
      <c r="V1029" s="18">
        <v>13</v>
      </c>
      <c r="W1029" s="184">
        <f>AVERAGE(V1029:V1030)</f>
        <v>13.5</v>
      </c>
    </row>
    <row r="1030" spans="1:23" ht="21" x14ac:dyDescent="0.35">
      <c r="A1030" s="17" t="s">
        <v>2181</v>
      </c>
      <c r="B1030" s="17" t="s">
        <v>2182</v>
      </c>
      <c r="C1030" s="18" t="s">
        <v>34</v>
      </c>
      <c r="D1030" s="18" t="s">
        <v>870</v>
      </c>
      <c r="E1030" s="19" t="s">
        <v>2183</v>
      </c>
      <c r="F1030" s="18" t="s">
        <v>40</v>
      </c>
      <c r="G1030" s="20">
        <v>44659</v>
      </c>
      <c r="H1030" s="18" t="s">
        <v>2185</v>
      </c>
      <c r="I1030" s="21">
        <f t="shared" si="32"/>
        <v>3</v>
      </c>
      <c r="J1030" s="182"/>
      <c r="K1030" s="183"/>
      <c r="L1030" s="183"/>
      <c r="M1030" s="18">
        <f t="shared" si="33"/>
        <v>4</v>
      </c>
      <c r="N1030" s="18">
        <v>1</v>
      </c>
      <c r="O1030" s="18">
        <v>2</v>
      </c>
      <c r="P1030" s="18">
        <v>1</v>
      </c>
      <c r="Q1030" s="18">
        <v>0</v>
      </c>
      <c r="R1030" s="18">
        <v>0</v>
      </c>
      <c r="S1030" s="18">
        <v>1</v>
      </c>
      <c r="T1030" s="184"/>
      <c r="U1030" s="18" t="s">
        <v>76</v>
      </c>
      <c r="V1030" s="18">
        <v>14</v>
      </c>
      <c r="W1030" s="184"/>
    </row>
    <row r="1031" spans="1:23" ht="21" x14ac:dyDescent="0.35">
      <c r="A1031" s="17" t="s">
        <v>2186</v>
      </c>
      <c r="B1031" s="17" t="s">
        <v>2187</v>
      </c>
      <c r="C1031" s="18" t="s">
        <v>34</v>
      </c>
      <c r="D1031" s="18" t="s">
        <v>870</v>
      </c>
      <c r="E1031" s="19" t="s">
        <v>2188</v>
      </c>
      <c r="F1031" s="18" t="s">
        <v>48</v>
      </c>
      <c r="G1031" s="20">
        <v>44928</v>
      </c>
      <c r="H1031" s="18" t="s">
        <v>2189</v>
      </c>
      <c r="I1031" s="21">
        <f t="shared" ref="I1031:I1094" si="34">N1031+0.75*O1031+0.5*P1031+0.25*Q1031</f>
        <v>2</v>
      </c>
      <c r="J1031" s="182">
        <f>AVERAGE(I1031:I1032)</f>
        <v>2.5</v>
      </c>
      <c r="K1031" s="183">
        <f>_xlfn.STDEV.S(I1031:I1032)</f>
        <v>0.70710678118654757</v>
      </c>
      <c r="L1031" s="183">
        <f>100*K1031/J1031</f>
        <v>28.284271247461902</v>
      </c>
      <c r="M1031" s="18">
        <f t="shared" si="33"/>
        <v>3</v>
      </c>
      <c r="N1031" s="18">
        <v>0</v>
      </c>
      <c r="O1031" s="18">
        <v>2</v>
      </c>
      <c r="P1031" s="18">
        <v>1</v>
      </c>
      <c r="Q1031" s="18">
        <v>0</v>
      </c>
      <c r="R1031" s="18">
        <v>0</v>
      </c>
      <c r="S1031" s="18">
        <v>1</v>
      </c>
      <c r="T1031" s="184">
        <f>AVERAGE(S1031:S1032)</f>
        <v>1</v>
      </c>
      <c r="U1031" s="18" t="s">
        <v>76</v>
      </c>
      <c r="V1031" s="18">
        <v>13</v>
      </c>
      <c r="W1031" s="184">
        <f>AVERAGE(V1031:V1032)</f>
        <v>13.5</v>
      </c>
    </row>
    <row r="1032" spans="1:23" ht="21" x14ac:dyDescent="0.35">
      <c r="A1032" s="17" t="s">
        <v>2186</v>
      </c>
      <c r="B1032" s="17" t="s">
        <v>2187</v>
      </c>
      <c r="C1032" s="18" t="s">
        <v>34</v>
      </c>
      <c r="D1032" s="18" t="s">
        <v>870</v>
      </c>
      <c r="E1032" s="19" t="s">
        <v>2188</v>
      </c>
      <c r="F1032" s="18" t="s">
        <v>40</v>
      </c>
      <c r="G1032" s="20">
        <v>43886</v>
      </c>
      <c r="H1032" s="18" t="s">
        <v>2190</v>
      </c>
      <c r="I1032" s="21">
        <f t="shared" si="34"/>
        <v>3</v>
      </c>
      <c r="J1032" s="182"/>
      <c r="K1032" s="183"/>
      <c r="L1032" s="183"/>
      <c r="M1032" s="18">
        <f t="shared" si="33"/>
        <v>4</v>
      </c>
      <c r="N1032" s="18">
        <v>1</v>
      </c>
      <c r="O1032" s="18">
        <v>2</v>
      </c>
      <c r="P1032" s="18">
        <v>1</v>
      </c>
      <c r="Q1032" s="18">
        <v>0</v>
      </c>
      <c r="R1032" s="18">
        <v>0</v>
      </c>
      <c r="S1032" s="18">
        <v>1</v>
      </c>
      <c r="T1032" s="184"/>
      <c r="U1032" s="18" t="s">
        <v>76</v>
      </c>
      <c r="V1032" s="18">
        <v>14</v>
      </c>
      <c r="W1032" s="184"/>
    </row>
    <row r="1033" spans="1:23" ht="21" x14ac:dyDescent="0.35">
      <c r="A1033" s="17" t="s">
        <v>2191</v>
      </c>
      <c r="B1033" s="17" t="s">
        <v>2192</v>
      </c>
      <c r="C1033" s="18" t="s">
        <v>34</v>
      </c>
      <c r="D1033" s="18" t="s">
        <v>870</v>
      </c>
      <c r="E1033" s="19" t="s">
        <v>2193</v>
      </c>
      <c r="F1033" s="18" t="s">
        <v>48</v>
      </c>
      <c r="G1033" s="20">
        <v>44928</v>
      </c>
      <c r="H1033" s="18" t="s">
        <v>2194</v>
      </c>
      <c r="I1033" s="21">
        <f t="shared" si="34"/>
        <v>0</v>
      </c>
      <c r="J1033" s="182">
        <f>AVERAGE(I1033:I1034)</f>
        <v>0</v>
      </c>
      <c r="K1033" s="183">
        <f>_xlfn.STDEV.S(I1033:I1034)</f>
        <v>0</v>
      </c>
      <c r="L1033" s="183">
        <v>0</v>
      </c>
      <c r="M1033" s="18">
        <f t="shared" si="33"/>
        <v>0</v>
      </c>
      <c r="N1033" s="18">
        <v>0</v>
      </c>
      <c r="O1033" s="18">
        <v>0</v>
      </c>
      <c r="P1033" s="18">
        <v>0</v>
      </c>
      <c r="Q1033" s="18">
        <v>0</v>
      </c>
      <c r="R1033" s="18">
        <v>0</v>
      </c>
      <c r="S1033" s="18">
        <v>0</v>
      </c>
      <c r="T1033" s="184">
        <f>AVERAGE(S1033:S1034)</f>
        <v>0</v>
      </c>
      <c r="U1033" s="18" t="s">
        <v>56</v>
      </c>
      <c r="V1033" s="18">
        <v>0</v>
      </c>
      <c r="W1033" s="184">
        <f>AVERAGE(V1033:V1034)</f>
        <v>0</v>
      </c>
    </row>
    <row r="1034" spans="1:23" ht="21" x14ac:dyDescent="0.35">
      <c r="A1034" s="17" t="s">
        <v>2191</v>
      </c>
      <c r="B1034" s="17" t="s">
        <v>2192</v>
      </c>
      <c r="C1034" s="18" t="s">
        <v>34</v>
      </c>
      <c r="D1034" s="18" t="s">
        <v>870</v>
      </c>
      <c r="E1034" s="19" t="s">
        <v>2193</v>
      </c>
      <c r="F1034" s="18" t="s">
        <v>40</v>
      </c>
      <c r="G1034" s="20">
        <v>43882</v>
      </c>
      <c r="H1034" s="18" t="s">
        <v>2195</v>
      </c>
      <c r="I1034" s="21">
        <f t="shared" si="34"/>
        <v>0</v>
      </c>
      <c r="J1034" s="182"/>
      <c r="K1034" s="183"/>
      <c r="L1034" s="183"/>
      <c r="M1034" s="18">
        <f t="shared" si="33"/>
        <v>0</v>
      </c>
      <c r="N1034" s="18">
        <v>0</v>
      </c>
      <c r="O1034" s="18">
        <v>0</v>
      </c>
      <c r="P1034" s="18">
        <v>0</v>
      </c>
      <c r="Q1034" s="18">
        <v>0</v>
      </c>
      <c r="R1034" s="18">
        <v>0</v>
      </c>
      <c r="S1034" s="18">
        <v>0</v>
      </c>
      <c r="T1034" s="184"/>
      <c r="U1034" s="18" t="s">
        <v>56</v>
      </c>
      <c r="V1034" s="18">
        <v>0</v>
      </c>
      <c r="W1034" s="184"/>
    </row>
    <row r="1035" spans="1:23" ht="21" x14ac:dyDescent="0.35">
      <c r="A1035" s="17" t="s">
        <v>2196</v>
      </c>
      <c r="B1035" s="17" t="s">
        <v>2197</v>
      </c>
      <c r="C1035" s="18" t="s">
        <v>34</v>
      </c>
      <c r="D1035" s="18" t="s">
        <v>870</v>
      </c>
      <c r="E1035" s="19" t="s">
        <v>2198</v>
      </c>
      <c r="F1035" s="18" t="s">
        <v>48</v>
      </c>
      <c r="G1035" s="20">
        <v>44928</v>
      </c>
      <c r="H1035" s="18" t="s">
        <v>2199</v>
      </c>
      <c r="I1035" s="21">
        <f t="shared" si="34"/>
        <v>0</v>
      </c>
      <c r="J1035" s="182">
        <f>AVERAGE(I1035:I1036)</f>
        <v>0</v>
      </c>
      <c r="K1035" s="183">
        <f>_xlfn.STDEV.S(I1035:I1036)</f>
        <v>0</v>
      </c>
      <c r="L1035" s="183">
        <v>0</v>
      </c>
      <c r="M1035" s="18">
        <f t="shared" si="33"/>
        <v>0</v>
      </c>
      <c r="N1035" s="18">
        <v>0</v>
      </c>
      <c r="O1035" s="18">
        <v>0</v>
      </c>
      <c r="P1035" s="18">
        <v>0</v>
      </c>
      <c r="Q1035" s="18">
        <v>0</v>
      </c>
      <c r="R1035" s="18">
        <v>0</v>
      </c>
      <c r="S1035" s="18">
        <v>0</v>
      </c>
      <c r="T1035" s="184">
        <f>AVERAGE(S1035:S1036)</f>
        <v>0</v>
      </c>
      <c r="U1035" s="18" t="s">
        <v>56</v>
      </c>
      <c r="V1035" s="18">
        <v>0</v>
      </c>
      <c r="W1035" s="184">
        <f>AVERAGE(V1035:V1036)</f>
        <v>0</v>
      </c>
    </row>
    <row r="1036" spans="1:23" ht="21" x14ac:dyDescent="0.35">
      <c r="A1036" s="17" t="s">
        <v>2196</v>
      </c>
      <c r="B1036" s="17" t="s">
        <v>2197</v>
      </c>
      <c r="C1036" s="18" t="s">
        <v>34</v>
      </c>
      <c r="D1036" s="18" t="s">
        <v>870</v>
      </c>
      <c r="E1036" s="19" t="s">
        <v>2198</v>
      </c>
      <c r="F1036" s="18" t="s">
        <v>40</v>
      </c>
      <c r="G1036" s="20">
        <v>43882</v>
      </c>
      <c r="H1036" s="18" t="s">
        <v>2200</v>
      </c>
      <c r="I1036" s="21">
        <f t="shared" si="34"/>
        <v>0</v>
      </c>
      <c r="J1036" s="182"/>
      <c r="K1036" s="183"/>
      <c r="L1036" s="183"/>
      <c r="M1036" s="18">
        <f t="shared" si="33"/>
        <v>0</v>
      </c>
      <c r="N1036" s="18">
        <v>0</v>
      </c>
      <c r="O1036" s="18">
        <v>0</v>
      </c>
      <c r="P1036" s="18">
        <v>0</v>
      </c>
      <c r="Q1036" s="18">
        <v>0</v>
      </c>
      <c r="R1036" s="18">
        <v>0</v>
      </c>
      <c r="S1036" s="18">
        <v>0</v>
      </c>
      <c r="T1036" s="184"/>
      <c r="U1036" s="18" t="s">
        <v>56</v>
      </c>
      <c r="V1036" s="18">
        <v>0</v>
      </c>
      <c r="W1036" s="184"/>
    </row>
    <row r="1037" spans="1:23" ht="21" x14ac:dyDescent="0.35">
      <c r="A1037" s="17" t="s">
        <v>2201</v>
      </c>
      <c r="B1037" s="17" t="s">
        <v>2202</v>
      </c>
      <c r="C1037" s="18" t="s">
        <v>34</v>
      </c>
      <c r="D1037" s="18" t="s">
        <v>913</v>
      </c>
      <c r="E1037" s="19" t="s">
        <v>2203</v>
      </c>
      <c r="F1037" s="18" t="s">
        <v>48</v>
      </c>
      <c r="G1037" s="20">
        <v>44928</v>
      </c>
      <c r="H1037" s="18" t="s">
        <v>2204</v>
      </c>
      <c r="I1037" s="21">
        <f t="shared" si="34"/>
        <v>2</v>
      </c>
      <c r="J1037" s="182">
        <f>AVERAGE(I1037:I1038)</f>
        <v>2.5</v>
      </c>
      <c r="K1037" s="183">
        <f>_xlfn.STDEV.S(I1037:I1038)</f>
        <v>0.70710678118654757</v>
      </c>
      <c r="L1037" s="183">
        <f>100*K1037/J1037</f>
        <v>28.284271247461902</v>
      </c>
      <c r="M1037" s="18">
        <f t="shared" si="33"/>
        <v>3</v>
      </c>
      <c r="N1037" s="18">
        <v>0</v>
      </c>
      <c r="O1037" s="18">
        <v>2</v>
      </c>
      <c r="P1037" s="18">
        <v>1</v>
      </c>
      <c r="Q1037" s="18">
        <v>0</v>
      </c>
      <c r="R1037" s="18">
        <v>0</v>
      </c>
      <c r="S1037" s="18">
        <v>1</v>
      </c>
      <c r="T1037" s="184">
        <f>AVERAGE(S1037:S1038)</f>
        <v>1</v>
      </c>
      <c r="U1037" s="18" t="s">
        <v>76</v>
      </c>
      <c r="V1037" s="18">
        <v>13</v>
      </c>
      <c r="W1037" s="184">
        <f>AVERAGE(V1037:V1038)</f>
        <v>13.5</v>
      </c>
    </row>
    <row r="1038" spans="1:23" ht="21" x14ac:dyDescent="0.35">
      <c r="A1038" s="17" t="s">
        <v>2201</v>
      </c>
      <c r="B1038" s="17" t="s">
        <v>2202</v>
      </c>
      <c r="C1038" s="18" t="s">
        <v>34</v>
      </c>
      <c r="D1038" s="18" t="s">
        <v>913</v>
      </c>
      <c r="E1038" s="19" t="s">
        <v>2203</v>
      </c>
      <c r="F1038" s="18" t="s">
        <v>40</v>
      </c>
      <c r="G1038" s="20">
        <v>43886</v>
      </c>
      <c r="H1038" s="18" t="s">
        <v>2205</v>
      </c>
      <c r="I1038" s="21">
        <f t="shared" si="34"/>
        <v>3</v>
      </c>
      <c r="J1038" s="182"/>
      <c r="K1038" s="183"/>
      <c r="L1038" s="183"/>
      <c r="M1038" s="18">
        <f t="shared" si="33"/>
        <v>4</v>
      </c>
      <c r="N1038" s="18">
        <v>1</v>
      </c>
      <c r="O1038" s="18">
        <v>2</v>
      </c>
      <c r="P1038" s="18">
        <v>1</v>
      </c>
      <c r="Q1038" s="18">
        <v>0</v>
      </c>
      <c r="R1038" s="18">
        <v>0</v>
      </c>
      <c r="S1038" s="18">
        <v>1</v>
      </c>
      <c r="T1038" s="184"/>
      <c r="U1038" s="18" t="s">
        <v>76</v>
      </c>
      <c r="V1038" s="18">
        <v>14</v>
      </c>
      <c r="W1038" s="184"/>
    </row>
    <row r="1039" spans="1:23" ht="21" x14ac:dyDescent="0.35">
      <c r="A1039" s="17" t="s">
        <v>2206</v>
      </c>
      <c r="B1039" s="17" t="s">
        <v>2207</v>
      </c>
      <c r="C1039" s="18" t="s">
        <v>34</v>
      </c>
      <c r="D1039" s="18" t="s">
        <v>913</v>
      </c>
      <c r="E1039" s="19" t="s">
        <v>2208</v>
      </c>
      <c r="F1039" s="18" t="s">
        <v>48</v>
      </c>
      <c r="G1039" s="20">
        <v>44928</v>
      </c>
      <c r="H1039" s="18" t="s">
        <v>2209</v>
      </c>
      <c r="I1039" s="21">
        <f t="shared" si="34"/>
        <v>2</v>
      </c>
      <c r="J1039" s="182">
        <f>AVERAGE(I1039:I1040)</f>
        <v>2.5</v>
      </c>
      <c r="K1039" s="183">
        <f>_xlfn.STDEV.S(I1039:I1040)</f>
        <v>0.70710678118654757</v>
      </c>
      <c r="L1039" s="183">
        <f>100*K1039/J1039</f>
        <v>28.284271247461902</v>
      </c>
      <c r="M1039" s="18">
        <f t="shared" si="33"/>
        <v>3</v>
      </c>
      <c r="N1039" s="18">
        <v>0</v>
      </c>
      <c r="O1039" s="18">
        <v>2</v>
      </c>
      <c r="P1039" s="18">
        <v>1</v>
      </c>
      <c r="Q1039" s="18">
        <v>0</v>
      </c>
      <c r="R1039" s="18">
        <v>0</v>
      </c>
      <c r="S1039" s="18">
        <v>1</v>
      </c>
      <c r="T1039" s="184">
        <f>AVERAGE(S1039:S1040)</f>
        <v>1</v>
      </c>
      <c r="U1039" s="18" t="s">
        <v>76</v>
      </c>
      <c r="V1039" s="18">
        <v>13</v>
      </c>
      <c r="W1039" s="184">
        <f>AVERAGE(V1039:V1040)</f>
        <v>13.5</v>
      </c>
    </row>
    <row r="1040" spans="1:23" ht="21" x14ac:dyDescent="0.35">
      <c r="A1040" s="17" t="s">
        <v>2206</v>
      </c>
      <c r="B1040" s="17" t="s">
        <v>2207</v>
      </c>
      <c r="C1040" s="18" t="s">
        <v>34</v>
      </c>
      <c r="D1040" s="18" t="s">
        <v>913</v>
      </c>
      <c r="E1040" s="19" t="s">
        <v>2208</v>
      </c>
      <c r="F1040" s="18" t="s">
        <v>40</v>
      </c>
      <c r="G1040" s="20">
        <v>43886</v>
      </c>
      <c r="H1040" s="18" t="s">
        <v>2210</v>
      </c>
      <c r="I1040" s="21">
        <f t="shared" si="34"/>
        <v>3</v>
      </c>
      <c r="J1040" s="182"/>
      <c r="K1040" s="183"/>
      <c r="L1040" s="183"/>
      <c r="M1040" s="18">
        <f t="shared" si="33"/>
        <v>4</v>
      </c>
      <c r="N1040" s="18">
        <v>1</v>
      </c>
      <c r="O1040" s="18">
        <v>2</v>
      </c>
      <c r="P1040" s="18">
        <v>1</v>
      </c>
      <c r="Q1040" s="18">
        <v>0</v>
      </c>
      <c r="R1040" s="18">
        <v>0</v>
      </c>
      <c r="S1040" s="18">
        <v>1</v>
      </c>
      <c r="T1040" s="184"/>
      <c r="U1040" s="18" t="s">
        <v>76</v>
      </c>
      <c r="V1040" s="18">
        <v>14</v>
      </c>
      <c r="W1040" s="184"/>
    </row>
    <row r="1041" spans="1:23" ht="21" x14ac:dyDescent="0.35">
      <c r="A1041" s="17" t="s">
        <v>2211</v>
      </c>
      <c r="B1041" s="17" t="s">
        <v>2212</v>
      </c>
      <c r="C1041" s="18" t="s">
        <v>34</v>
      </c>
      <c r="D1041" s="18" t="s">
        <v>913</v>
      </c>
      <c r="E1041" s="19" t="s">
        <v>2213</v>
      </c>
      <c r="F1041" s="18" t="s">
        <v>48</v>
      </c>
      <c r="G1041" s="20">
        <v>44928</v>
      </c>
      <c r="H1041" s="18" t="s">
        <v>2214</v>
      </c>
      <c r="I1041" s="21">
        <f t="shared" si="34"/>
        <v>2</v>
      </c>
      <c r="J1041" s="182">
        <f>AVERAGE(I1041:I1042)</f>
        <v>2.5</v>
      </c>
      <c r="K1041" s="183">
        <f>_xlfn.STDEV.S(I1041:I1042)</f>
        <v>0.70710678118654757</v>
      </c>
      <c r="L1041" s="183">
        <f>100*K1041/J1041</f>
        <v>28.284271247461902</v>
      </c>
      <c r="M1041" s="18">
        <f t="shared" si="33"/>
        <v>3</v>
      </c>
      <c r="N1041" s="18">
        <v>0</v>
      </c>
      <c r="O1041" s="18">
        <v>2</v>
      </c>
      <c r="P1041" s="18">
        <v>1</v>
      </c>
      <c r="Q1041" s="18">
        <v>0</v>
      </c>
      <c r="R1041" s="18">
        <v>0</v>
      </c>
      <c r="S1041" s="18">
        <v>1</v>
      </c>
      <c r="T1041" s="184">
        <f>AVERAGE(S1041:S1042)</f>
        <v>1</v>
      </c>
      <c r="U1041" s="18" t="s">
        <v>76</v>
      </c>
      <c r="V1041" s="18">
        <v>13</v>
      </c>
      <c r="W1041" s="184">
        <f>AVERAGE(V1041:V1042)</f>
        <v>13.5</v>
      </c>
    </row>
    <row r="1042" spans="1:23" ht="21" x14ac:dyDescent="0.35">
      <c r="A1042" s="17" t="s">
        <v>2211</v>
      </c>
      <c r="B1042" s="17" t="s">
        <v>2212</v>
      </c>
      <c r="C1042" s="18" t="s">
        <v>34</v>
      </c>
      <c r="D1042" s="18" t="s">
        <v>913</v>
      </c>
      <c r="E1042" s="19" t="s">
        <v>2213</v>
      </c>
      <c r="F1042" s="18" t="s">
        <v>40</v>
      </c>
      <c r="G1042" s="18" t="s">
        <v>2215</v>
      </c>
      <c r="H1042" s="18" t="s">
        <v>2216</v>
      </c>
      <c r="I1042" s="21">
        <f t="shared" si="34"/>
        <v>3</v>
      </c>
      <c r="J1042" s="182"/>
      <c r="K1042" s="183"/>
      <c r="L1042" s="183"/>
      <c r="M1042" s="18">
        <f t="shared" si="33"/>
        <v>4</v>
      </c>
      <c r="N1042" s="18">
        <v>1</v>
      </c>
      <c r="O1042" s="18">
        <v>2</v>
      </c>
      <c r="P1042" s="18">
        <v>1</v>
      </c>
      <c r="Q1042" s="18">
        <v>0</v>
      </c>
      <c r="R1042" s="18">
        <v>0</v>
      </c>
      <c r="S1042" s="18">
        <v>1</v>
      </c>
      <c r="T1042" s="184"/>
      <c r="U1042" s="18" t="s">
        <v>76</v>
      </c>
      <c r="V1042" s="18">
        <v>14</v>
      </c>
      <c r="W1042" s="184"/>
    </row>
    <row r="1043" spans="1:23" ht="21" x14ac:dyDescent="0.35">
      <c r="A1043" s="17" t="s">
        <v>2217</v>
      </c>
      <c r="B1043" s="17" t="s">
        <v>2218</v>
      </c>
      <c r="C1043" s="18" t="s">
        <v>34</v>
      </c>
      <c r="D1043" s="18" t="s">
        <v>913</v>
      </c>
      <c r="E1043" s="19" t="s">
        <v>2219</v>
      </c>
      <c r="F1043" s="18" t="s">
        <v>48</v>
      </c>
      <c r="G1043" s="20">
        <v>44928</v>
      </c>
      <c r="H1043" s="18" t="s">
        <v>2220</v>
      </c>
      <c r="I1043" s="21">
        <f t="shared" si="34"/>
        <v>2</v>
      </c>
      <c r="J1043" s="182">
        <f>AVERAGE(I1043:I1044)</f>
        <v>1</v>
      </c>
      <c r="K1043" s="183">
        <f>_xlfn.STDEV.S(I1043:I1044)</f>
        <v>1.4142135623730951</v>
      </c>
      <c r="L1043" s="183">
        <f>100*K1043/J1043</f>
        <v>141.42135623730951</v>
      </c>
      <c r="M1043" s="18">
        <f t="shared" si="33"/>
        <v>3</v>
      </c>
      <c r="N1043" s="18">
        <v>0</v>
      </c>
      <c r="O1043" s="18">
        <v>2</v>
      </c>
      <c r="P1043" s="18">
        <v>1</v>
      </c>
      <c r="Q1043" s="18">
        <v>0</v>
      </c>
      <c r="R1043" s="18">
        <v>0</v>
      </c>
      <c r="S1043" s="18">
        <v>1</v>
      </c>
      <c r="T1043" s="184">
        <f>AVERAGE(S1043:S1044)</f>
        <v>0.5</v>
      </c>
      <c r="U1043" s="18" t="s">
        <v>76</v>
      </c>
      <c r="V1043" s="18">
        <v>13</v>
      </c>
      <c r="W1043" s="184">
        <f>AVERAGE(V1043:V1044)</f>
        <v>6.5</v>
      </c>
    </row>
    <row r="1044" spans="1:23" ht="21" x14ac:dyDescent="0.35">
      <c r="A1044" s="17" t="s">
        <v>2217</v>
      </c>
      <c r="B1044" s="17" t="s">
        <v>2218</v>
      </c>
      <c r="C1044" s="18" t="s">
        <v>34</v>
      </c>
      <c r="D1044" s="18" t="s">
        <v>913</v>
      </c>
      <c r="E1044" s="19" t="s">
        <v>2219</v>
      </c>
      <c r="F1044" s="18" t="s">
        <v>37</v>
      </c>
      <c r="G1044" s="20">
        <v>43845</v>
      </c>
      <c r="H1044" s="18" t="s">
        <v>2221</v>
      </c>
      <c r="I1044" s="21">
        <f t="shared" si="34"/>
        <v>0</v>
      </c>
      <c r="J1044" s="182"/>
      <c r="K1044" s="183"/>
      <c r="L1044" s="183"/>
      <c r="M1044" s="18">
        <f t="shared" si="33"/>
        <v>0</v>
      </c>
      <c r="N1044" s="18">
        <v>0</v>
      </c>
      <c r="O1044" s="18">
        <v>0</v>
      </c>
      <c r="P1044" s="18">
        <v>0</v>
      </c>
      <c r="Q1044" s="18">
        <v>0</v>
      </c>
      <c r="R1044" s="18">
        <v>0</v>
      </c>
      <c r="S1044" s="18">
        <v>0</v>
      </c>
      <c r="T1044" s="184"/>
      <c r="U1044" s="18" t="s">
        <v>56</v>
      </c>
      <c r="V1044" s="18">
        <v>0</v>
      </c>
      <c r="W1044" s="184"/>
    </row>
    <row r="1045" spans="1:23" ht="21" x14ac:dyDescent="0.35">
      <c r="A1045" s="17" t="s">
        <v>2222</v>
      </c>
      <c r="B1045" s="17" t="s">
        <v>2223</v>
      </c>
      <c r="C1045" s="18" t="s">
        <v>34</v>
      </c>
      <c r="D1045" s="18" t="s">
        <v>913</v>
      </c>
      <c r="E1045" s="19" t="s">
        <v>2224</v>
      </c>
      <c r="F1045" s="18" t="s">
        <v>37</v>
      </c>
      <c r="G1045" s="20">
        <v>44420</v>
      </c>
      <c r="H1045" s="18" t="s">
        <v>2225</v>
      </c>
      <c r="I1045" s="21">
        <f t="shared" si="34"/>
        <v>6</v>
      </c>
      <c r="J1045" s="182">
        <f>AVERAGE(I1045:I1046)</f>
        <v>5</v>
      </c>
      <c r="K1045" s="183">
        <f>_xlfn.STDEV.S(I1045:I1046)</f>
        <v>1.4142135623730951</v>
      </c>
      <c r="L1045" s="183">
        <f>100*K1045/J1045</f>
        <v>28.284271247461902</v>
      </c>
      <c r="M1045" s="18">
        <f t="shared" si="33"/>
        <v>8</v>
      </c>
      <c r="N1045" s="18">
        <v>3</v>
      </c>
      <c r="O1045" s="18">
        <v>3</v>
      </c>
      <c r="P1045" s="18">
        <v>1</v>
      </c>
      <c r="Q1045" s="18">
        <v>1</v>
      </c>
      <c r="R1045" s="18">
        <v>0</v>
      </c>
      <c r="S1045" s="18">
        <v>5</v>
      </c>
      <c r="T1045" s="184">
        <f>AVERAGE(S1045:S1046)</f>
        <v>3</v>
      </c>
      <c r="U1045" s="18" t="s">
        <v>39</v>
      </c>
      <c r="V1045" s="18">
        <v>20</v>
      </c>
      <c r="W1045" s="184">
        <f>AVERAGE(V1045:V1046)</f>
        <v>19.5</v>
      </c>
    </row>
    <row r="1046" spans="1:23" ht="21" x14ac:dyDescent="0.35">
      <c r="A1046" s="17" t="s">
        <v>2222</v>
      </c>
      <c r="B1046" s="17" t="s">
        <v>2223</v>
      </c>
      <c r="C1046" s="18" t="s">
        <v>34</v>
      </c>
      <c r="D1046" s="18" t="s">
        <v>913</v>
      </c>
      <c r="E1046" s="19" t="s">
        <v>2224</v>
      </c>
      <c r="F1046" s="18" t="s">
        <v>40</v>
      </c>
      <c r="G1046" s="20">
        <v>43875</v>
      </c>
      <c r="H1046" s="18" t="s">
        <v>2226</v>
      </c>
      <c r="I1046" s="21">
        <f t="shared" si="34"/>
        <v>4</v>
      </c>
      <c r="J1046" s="182"/>
      <c r="K1046" s="183"/>
      <c r="L1046" s="183"/>
      <c r="M1046" s="18">
        <f t="shared" si="33"/>
        <v>7</v>
      </c>
      <c r="N1046" s="18">
        <v>1</v>
      </c>
      <c r="O1046" s="18">
        <v>2</v>
      </c>
      <c r="P1046" s="18">
        <v>2</v>
      </c>
      <c r="Q1046" s="18">
        <v>2</v>
      </c>
      <c r="R1046" s="18">
        <v>0</v>
      </c>
      <c r="S1046" s="18">
        <v>1</v>
      </c>
      <c r="T1046" s="184"/>
      <c r="U1046" s="18" t="s">
        <v>39</v>
      </c>
      <c r="V1046" s="18">
        <v>19</v>
      </c>
      <c r="W1046" s="184"/>
    </row>
    <row r="1047" spans="1:23" ht="21" x14ac:dyDescent="0.35">
      <c r="A1047" s="17" t="s">
        <v>2227</v>
      </c>
      <c r="B1047" s="17" t="s">
        <v>2228</v>
      </c>
      <c r="C1047" s="18" t="s">
        <v>34</v>
      </c>
      <c r="D1047" s="18" t="s">
        <v>913</v>
      </c>
      <c r="E1047" s="19" t="s">
        <v>2229</v>
      </c>
      <c r="F1047" s="18" t="s">
        <v>48</v>
      </c>
      <c r="G1047" s="20">
        <v>44928</v>
      </c>
      <c r="H1047" s="18" t="s">
        <v>2230</v>
      </c>
      <c r="I1047" s="21">
        <f t="shared" si="34"/>
        <v>2</v>
      </c>
      <c r="J1047" s="182">
        <f>AVERAGE(I1047:I1048)</f>
        <v>2</v>
      </c>
      <c r="K1047" s="183">
        <f>_xlfn.STDEV.S(I1047:I1048)</f>
        <v>0</v>
      </c>
      <c r="L1047" s="183">
        <f>100*K1047/J1047</f>
        <v>0</v>
      </c>
      <c r="M1047" s="18">
        <f t="shared" si="33"/>
        <v>3</v>
      </c>
      <c r="N1047" s="18">
        <v>0</v>
      </c>
      <c r="O1047" s="18">
        <v>2</v>
      </c>
      <c r="P1047" s="18">
        <v>1</v>
      </c>
      <c r="Q1047" s="18">
        <v>0</v>
      </c>
      <c r="R1047" s="18">
        <v>0</v>
      </c>
      <c r="S1047" s="18">
        <v>1</v>
      </c>
      <c r="T1047" s="184">
        <f>AVERAGE(S1047:S1048)</f>
        <v>1</v>
      </c>
      <c r="U1047" s="18" t="s">
        <v>76</v>
      </c>
      <c r="V1047" s="18">
        <v>13</v>
      </c>
      <c r="W1047" s="184">
        <f>AVERAGE(V1047:V1048)</f>
        <v>13</v>
      </c>
    </row>
    <row r="1048" spans="1:23" ht="21" x14ac:dyDescent="0.35">
      <c r="A1048" s="17" t="s">
        <v>2227</v>
      </c>
      <c r="B1048" s="17" t="s">
        <v>2228</v>
      </c>
      <c r="C1048" s="18" t="s">
        <v>34</v>
      </c>
      <c r="D1048" s="18" t="s">
        <v>913</v>
      </c>
      <c r="E1048" s="19" t="s">
        <v>2229</v>
      </c>
      <c r="F1048" s="18" t="s">
        <v>37</v>
      </c>
      <c r="G1048" s="20">
        <v>43845</v>
      </c>
      <c r="H1048" s="18" t="s">
        <v>2231</v>
      </c>
      <c r="I1048" s="21">
        <f t="shared" si="34"/>
        <v>2</v>
      </c>
      <c r="J1048" s="182"/>
      <c r="K1048" s="183"/>
      <c r="L1048" s="183"/>
      <c r="M1048" s="18">
        <f t="shared" si="33"/>
        <v>3</v>
      </c>
      <c r="N1048" s="18">
        <v>0</v>
      </c>
      <c r="O1048" s="18">
        <v>2</v>
      </c>
      <c r="P1048" s="18">
        <v>1</v>
      </c>
      <c r="Q1048" s="18">
        <v>0</v>
      </c>
      <c r="R1048" s="18">
        <v>0</v>
      </c>
      <c r="S1048" s="18">
        <v>1</v>
      </c>
      <c r="T1048" s="184"/>
      <c r="U1048" s="18" t="s">
        <v>76</v>
      </c>
      <c r="V1048" s="18">
        <v>13</v>
      </c>
      <c r="W1048" s="184"/>
    </row>
    <row r="1049" spans="1:23" ht="21" x14ac:dyDescent="0.35">
      <c r="A1049" s="17" t="s">
        <v>2232</v>
      </c>
      <c r="B1049" s="17" t="s">
        <v>2233</v>
      </c>
      <c r="C1049" s="18" t="s">
        <v>34</v>
      </c>
      <c r="D1049" s="18" t="s">
        <v>870</v>
      </c>
      <c r="E1049" s="19" t="s">
        <v>2234</v>
      </c>
      <c r="F1049" s="18" t="s">
        <v>48</v>
      </c>
      <c r="G1049" s="20">
        <v>44928</v>
      </c>
      <c r="H1049" s="18" t="s">
        <v>2235</v>
      </c>
      <c r="I1049" s="21">
        <f t="shared" si="34"/>
        <v>1</v>
      </c>
      <c r="J1049" s="182">
        <f>AVERAGE(I1049:I1050)</f>
        <v>1.5</v>
      </c>
      <c r="K1049" s="183">
        <f>_xlfn.STDEV.S(I1049:I1050)</f>
        <v>0.70710678118654757</v>
      </c>
      <c r="L1049" s="183">
        <f>100*K1049/J1049</f>
        <v>47.14045207910317</v>
      </c>
      <c r="M1049" s="18">
        <f t="shared" si="33"/>
        <v>1</v>
      </c>
      <c r="N1049" s="18">
        <v>1</v>
      </c>
      <c r="O1049" s="18">
        <v>0</v>
      </c>
      <c r="P1049" s="18">
        <v>0</v>
      </c>
      <c r="Q1049" s="18">
        <v>0</v>
      </c>
      <c r="R1049" s="18">
        <v>0</v>
      </c>
      <c r="S1049" s="18">
        <v>0</v>
      </c>
      <c r="T1049" s="184">
        <f>AVERAGE(S1049:S1050)</f>
        <v>0.5</v>
      </c>
      <c r="U1049" s="18" t="s">
        <v>39</v>
      </c>
      <c r="V1049" s="18">
        <v>10</v>
      </c>
      <c r="W1049" s="184">
        <f>AVERAGE(V1049:V1050)</f>
        <v>10.5</v>
      </c>
    </row>
    <row r="1050" spans="1:23" ht="21" x14ac:dyDescent="0.35">
      <c r="A1050" s="17" t="s">
        <v>2232</v>
      </c>
      <c r="B1050" s="17" t="s">
        <v>2233</v>
      </c>
      <c r="C1050" s="18" t="s">
        <v>34</v>
      </c>
      <c r="D1050" s="18" t="s">
        <v>870</v>
      </c>
      <c r="E1050" s="19" t="s">
        <v>2234</v>
      </c>
      <c r="F1050" s="18" t="s">
        <v>37</v>
      </c>
      <c r="G1050" s="20">
        <v>44450</v>
      </c>
      <c r="H1050" s="18" t="s">
        <v>2236</v>
      </c>
      <c r="I1050" s="21">
        <f t="shared" si="34"/>
        <v>2</v>
      </c>
      <c r="J1050" s="182"/>
      <c r="K1050" s="183"/>
      <c r="L1050" s="183"/>
      <c r="M1050" s="18">
        <f t="shared" si="33"/>
        <v>2</v>
      </c>
      <c r="N1050" s="18">
        <v>2</v>
      </c>
      <c r="O1050" s="18">
        <v>0</v>
      </c>
      <c r="P1050" s="18">
        <v>0</v>
      </c>
      <c r="Q1050" s="18">
        <v>0</v>
      </c>
      <c r="R1050" s="18">
        <v>0</v>
      </c>
      <c r="S1050" s="18">
        <v>1</v>
      </c>
      <c r="T1050" s="184"/>
      <c r="U1050" s="18" t="s">
        <v>39</v>
      </c>
      <c r="V1050" s="18">
        <v>11</v>
      </c>
      <c r="W1050" s="184"/>
    </row>
    <row r="1051" spans="1:23" ht="21" x14ac:dyDescent="0.35">
      <c r="A1051" s="17" t="s">
        <v>2237</v>
      </c>
      <c r="B1051" s="17" t="s">
        <v>2238</v>
      </c>
      <c r="C1051" s="18" t="s">
        <v>34</v>
      </c>
      <c r="D1051" s="18" t="s">
        <v>870</v>
      </c>
      <c r="E1051" s="19" t="s">
        <v>2239</v>
      </c>
      <c r="F1051" s="18" t="s">
        <v>48</v>
      </c>
      <c r="G1051" s="20">
        <v>44928</v>
      </c>
      <c r="H1051" s="18" t="s">
        <v>2240</v>
      </c>
      <c r="I1051" s="21">
        <f t="shared" si="34"/>
        <v>2</v>
      </c>
      <c r="J1051" s="182">
        <f>AVERAGE(I1051:I1052)</f>
        <v>2.5</v>
      </c>
      <c r="K1051" s="183">
        <f>_xlfn.STDEV.S(I1051:I1052)</f>
        <v>0.70710678118654757</v>
      </c>
      <c r="L1051" s="183">
        <f>100*K1051/J1051</f>
        <v>28.284271247461902</v>
      </c>
      <c r="M1051" s="18">
        <f t="shared" si="33"/>
        <v>3</v>
      </c>
      <c r="N1051" s="18">
        <v>1</v>
      </c>
      <c r="O1051" s="18">
        <v>0</v>
      </c>
      <c r="P1051" s="18">
        <v>2</v>
      </c>
      <c r="Q1051" s="18">
        <v>0</v>
      </c>
      <c r="R1051" s="18">
        <v>0</v>
      </c>
      <c r="S1051" s="18">
        <v>2</v>
      </c>
      <c r="T1051" s="184">
        <f>AVERAGE(S1051:S1052)</f>
        <v>2</v>
      </c>
      <c r="U1051" s="18" t="s">
        <v>39</v>
      </c>
      <c r="V1051" s="18">
        <v>12</v>
      </c>
      <c r="W1051" s="184">
        <f>AVERAGE(V1051:V1052)</f>
        <v>11.5</v>
      </c>
    </row>
    <row r="1052" spans="1:23" ht="21" x14ac:dyDescent="0.35">
      <c r="A1052" s="17" t="s">
        <v>2237</v>
      </c>
      <c r="B1052" s="17" t="s">
        <v>2238</v>
      </c>
      <c r="C1052" s="18" t="s">
        <v>34</v>
      </c>
      <c r="D1052" s="18" t="s">
        <v>870</v>
      </c>
      <c r="E1052" s="19" t="s">
        <v>2239</v>
      </c>
      <c r="F1052" s="18" t="s">
        <v>37</v>
      </c>
      <c r="G1052" s="20">
        <v>44119</v>
      </c>
      <c r="H1052" s="18" t="s">
        <v>2241</v>
      </c>
      <c r="I1052" s="21">
        <f t="shared" si="34"/>
        <v>3</v>
      </c>
      <c r="J1052" s="182"/>
      <c r="K1052" s="183"/>
      <c r="L1052" s="183"/>
      <c r="M1052" s="18">
        <f t="shared" si="33"/>
        <v>4</v>
      </c>
      <c r="N1052" s="18">
        <v>2</v>
      </c>
      <c r="O1052" s="18">
        <v>0</v>
      </c>
      <c r="P1052" s="18">
        <v>2</v>
      </c>
      <c r="Q1052" s="18">
        <v>0</v>
      </c>
      <c r="R1052" s="18">
        <v>0</v>
      </c>
      <c r="S1052" s="18">
        <v>2</v>
      </c>
      <c r="T1052" s="184"/>
      <c r="U1052" s="18" t="s">
        <v>39</v>
      </c>
      <c r="V1052" s="18">
        <v>11</v>
      </c>
      <c r="W1052" s="184"/>
    </row>
    <row r="1053" spans="1:23" ht="21" x14ac:dyDescent="0.35">
      <c r="A1053" s="17" t="s">
        <v>2242</v>
      </c>
      <c r="B1053" s="17" t="s">
        <v>2243</v>
      </c>
      <c r="C1053" s="18" t="s">
        <v>34</v>
      </c>
      <c r="D1053" s="18" t="s">
        <v>913</v>
      </c>
      <c r="E1053" s="19" t="s">
        <v>2244</v>
      </c>
      <c r="F1053" s="18" t="s">
        <v>37</v>
      </c>
      <c r="G1053" s="20">
        <v>44110</v>
      </c>
      <c r="H1053" s="18" t="s">
        <v>2245</v>
      </c>
      <c r="I1053" s="21">
        <f t="shared" si="34"/>
        <v>0</v>
      </c>
      <c r="J1053" s="182">
        <f>AVERAGE(I1053:I1054)</f>
        <v>1</v>
      </c>
      <c r="K1053" s="183">
        <f>_xlfn.STDEV.S(I1053:I1054)</f>
        <v>1.4142135623730951</v>
      </c>
      <c r="L1053" s="183">
        <f>100*K1053/J1053</f>
        <v>141.42135623730951</v>
      </c>
      <c r="M1053" s="18">
        <f t="shared" si="33"/>
        <v>0</v>
      </c>
      <c r="N1053" s="18">
        <v>0</v>
      </c>
      <c r="O1053" s="18">
        <v>0</v>
      </c>
      <c r="P1053" s="18">
        <v>0</v>
      </c>
      <c r="Q1053" s="18">
        <v>0</v>
      </c>
      <c r="R1053" s="18">
        <v>0</v>
      </c>
      <c r="S1053" s="18">
        <v>0</v>
      </c>
      <c r="T1053" s="184">
        <f>AVERAGE(S1053:S1054)</f>
        <v>0.5</v>
      </c>
      <c r="U1053" s="18" t="s">
        <v>56</v>
      </c>
      <c r="V1053" s="18">
        <v>0</v>
      </c>
      <c r="W1053" s="184">
        <f>AVERAGE(V1053:V1054)</f>
        <v>6.5</v>
      </c>
    </row>
    <row r="1054" spans="1:23" ht="21" x14ac:dyDescent="0.35">
      <c r="A1054" s="17" t="s">
        <v>2242</v>
      </c>
      <c r="B1054" s="17" t="s">
        <v>2243</v>
      </c>
      <c r="C1054" s="18" t="s">
        <v>34</v>
      </c>
      <c r="D1054" s="18" t="s">
        <v>913</v>
      </c>
      <c r="E1054" s="19" t="s">
        <v>2244</v>
      </c>
      <c r="F1054" s="18" t="s">
        <v>48</v>
      </c>
      <c r="G1054" s="20">
        <v>44928</v>
      </c>
      <c r="H1054" s="18" t="s">
        <v>2246</v>
      </c>
      <c r="I1054" s="21">
        <f t="shared" si="34"/>
        <v>2</v>
      </c>
      <c r="J1054" s="182"/>
      <c r="K1054" s="183"/>
      <c r="L1054" s="183"/>
      <c r="M1054" s="18">
        <f t="shared" si="33"/>
        <v>3</v>
      </c>
      <c r="N1054" s="18">
        <v>0</v>
      </c>
      <c r="O1054" s="18">
        <v>2</v>
      </c>
      <c r="P1054" s="18">
        <v>1</v>
      </c>
      <c r="Q1054" s="18">
        <v>0</v>
      </c>
      <c r="R1054" s="18">
        <v>0</v>
      </c>
      <c r="S1054" s="18">
        <v>1</v>
      </c>
      <c r="T1054" s="184"/>
      <c r="U1054" s="18" t="s">
        <v>76</v>
      </c>
      <c r="V1054" s="18">
        <v>13</v>
      </c>
      <c r="W1054" s="184"/>
    </row>
    <row r="1055" spans="1:23" ht="21" x14ac:dyDescent="0.35">
      <c r="A1055" s="17" t="s">
        <v>2247</v>
      </c>
      <c r="B1055" s="17" t="s">
        <v>2248</v>
      </c>
      <c r="C1055" s="18" t="s">
        <v>34</v>
      </c>
      <c r="D1055" s="18" t="s">
        <v>913</v>
      </c>
      <c r="E1055" s="19" t="s">
        <v>2249</v>
      </c>
      <c r="F1055" s="18" t="s">
        <v>48</v>
      </c>
      <c r="G1055" s="20">
        <v>44928</v>
      </c>
      <c r="H1055" s="18" t="s">
        <v>2250</v>
      </c>
      <c r="I1055" s="21">
        <f t="shared" si="34"/>
        <v>1.25</v>
      </c>
      <c r="J1055" s="182">
        <f>AVERAGE(I1055:I1056)</f>
        <v>2.125</v>
      </c>
      <c r="K1055" s="183">
        <f>_xlfn.STDEV.S(I1055:I1056)</f>
        <v>1.2374368670764582</v>
      </c>
      <c r="L1055" s="183">
        <f>100*K1055/J1055</f>
        <v>58.232323156539209</v>
      </c>
      <c r="M1055" s="18">
        <f t="shared" si="33"/>
        <v>2</v>
      </c>
      <c r="N1055" s="18">
        <v>1</v>
      </c>
      <c r="O1055" s="18">
        <v>0</v>
      </c>
      <c r="P1055" s="18">
        <v>0</v>
      </c>
      <c r="Q1055" s="18">
        <v>1</v>
      </c>
      <c r="R1055" s="18">
        <v>0</v>
      </c>
      <c r="S1055" s="18">
        <v>2</v>
      </c>
      <c r="T1055" s="184">
        <f>AVERAGE(S1055:S1056)</f>
        <v>1.5</v>
      </c>
      <c r="U1055" s="18" t="s">
        <v>39</v>
      </c>
      <c r="V1055" s="18">
        <v>6</v>
      </c>
      <c r="W1055" s="184">
        <f>AVERAGE(V1055:V1056)</f>
        <v>10</v>
      </c>
    </row>
    <row r="1056" spans="1:23" ht="21" x14ac:dyDescent="0.35">
      <c r="A1056" s="17" t="s">
        <v>2247</v>
      </c>
      <c r="B1056" s="17" t="s">
        <v>2248</v>
      </c>
      <c r="C1056" s="18" t="s">
        <v>34</v>
      </c>
      <c r="D1056" s="18" t="s">
        <v>913</v>
      </c>
      <c r="E1056" s="19" t="s">
        <v>2249</v>
      </c>
      <c r="F1056" s="18" t="s">
        <v>40</v>
      </c>
      <c r="G1056" s="20">
        <v>43875</v>
      </c>
      <c r="H1056" s="18" t="s">
        <v>2251</v>
      </c>
      <c r="I1056" s="21">
        <f t="shared" si="34"/>
        <v>3</v>
      </c>
      <c r="J1056" s="182"/>
      <c r="K1056" s="183"/>
      <c r="L1056" s="183"/>
      <c r="M1056" s="18">
        <f t="shared" si="33"/>
        <v>4</v>
      </c>
      <c r="N1056" s="18">
        <v>1</v>
      </c>
      <c r="O1056" s="18">
        <v>2</v>
      </c>
      <c r="P1056" s="18">
        <v>1</v>
      </c>
      <c r="Q1056" s="18">
        <v>0</v>
      </c>
      <c r="R1056" s="18">
        <v>0</v>
      </c>
      <c r="S1056" s="18">
        <v>1</v>
      </c>
      <c r="T1056" s="184"/>
      <c r="U1056" s="18" t="s">
        <v>76</v>
      </c>
      <c r="V1056" s="18">
        <v>14</v>
      </c>
      <c r="W1056" s="184"/>
    </row>
    <row r="1057" spans="1:23" ht="21" x14ac:dyDescent="0.35">
      <c r="A1057" s="17" t="s">
        <v>2252</v>
      </c>
      <c r="B1057" s="17" t="s">
        <v>2253</v>
      </c>
      <c r="C1057" s="18" t="s">
        <v>34</v>
      </c>
      <c r="D1057" s="18" t="s">
        <v>913</v>
      </c>
      <c r="E1057" s="19" t="s">
        <v>2254</v>
      </c>
      <c r="F1057" s="18" t="s">
        <v>48</v>
      </c>
      <c r="G1057" s="20">
        <v>44928</v>
      </c>
      <c r="H1057" s="18" t="s">
        <v>2255</v>
      </c>
      <c r="I1057" s="21">
        <f t="shared" si="34"/>
        <v>1.5</v>
      </c>
      <c r="J1057" s="182">
        <f>AVERAGE(I1057:I1058)</f>
        <v>2.25</v>
      </c>
      <c r="K1057" s="183">
        <f>_xlfn.STDEV.S(I1057:I1058)</f>
        <v>1.0606601717798212</v>
      </c>
      <c r="L1057" s="183">
        <f>100*K1057/J1057</f>
        <v>47.140452079103163</v>
      </c>
      <c r="M1057" s="18">
        <f t="shared" si="33"/>
        <v>2</v>
      </c>
      <c r="N1057" s="18">
        <v>0</v>
      </c>
      <c r="O1057" s="18">
        <v>2</v>
      </c>
      <c r="P1057" s="18">
        <v>0</v>
      </c>
      <c r="Q1057" s="18">
        <v>0</v>
      </c>
      <c r="R1057" s="18">
        <v>0</v>
      </c>
      <c r="S1057" s="18">
        <v>1</v>
      </c>
      <c r="T1057" s="184">
        <f>AVERAGE(S1057:S1058)</f>
        <v>1</v>
      </c>
      <c r="U1057" s="18" t="s">
        <v>76</v>
      </c>
      <c r="V1057" s="18">
        <v>7</v>
      </c>
      <c r="W1057" s="184">
        <f>AVERAGE(V1057:V1058)</f>
        <v>10.5</v>
      </c>
    </row>
    <row r="1058" spans="1:23" ht="21" x14ac:dyDescent="0.35">
      <c r="A1058" s="17" t="s">
        <v>2252</v>
      </c>
      <c r="B1058" s="17" t="s">
        <v>2253</v>
      </c>
      <c r="C1058" s="18" t="s">
        <v>34</v>
      </c>
      <c r="D1058" s="18" t="s">
        <v>913</v>
      </c>
      <c r="E1058" s="19" t="s">
        <v>2254</v>
      </c>
      <c r="F1058" s="18" t="s">
        <v>40</v>
      </c>
      <c r="G1058" s="18" t="s">
        <v>2256</v>
      </c>
      <c r="H1058" s="18" t="s">
        <v>2257</v>
      </c>
      <c r="I1058" s="21">
        <f t="shared" si="34"/>
        <v>3</v>
      </c>
      <c r="J1058" s="182"/>
      <c r="K1058" s="183"/>
      <c r="L1058" s="183"/>
      <c r="M1058" s="18">
        <f t="shared" si="33"/>
        <v>4</v>
      </c>
      <c r="N1058" s="18">
        <v>1</v>
      </c>
      <c r="O1058" s="18">
        <v>2</v>
      </c>
      <c r="P1058" s="18">
        <v>1</v>
      </c>
      <c r="Q1058" s="18">
        <v>0</v>
      </c>
      <c r="R1058" s="18">
        <v>0</v>
      </c>
      <c r="S1058" s="18">
        <v>1</v>
      </c>
      <c r="T1058" s="184"/>
      <c r="U1058" s="18" t="s">
        <v>76</v>
      </c>
      <c r="V1058" s="18">
        <v>14</v>
      </c>
      <c r="W1058" s="184"/>
    </row>
    <row r="1059" spans="1:23" ht="21" x14ac:dyDescent="0.35">
      <c r="A1059" s="17" t="s">
        <v>2258</v>
      </c>
      <c r="B1059" s="17" t="s">
        <v>2259</v>
      </c>
      <c r="C1059" s="18" t="s">
        <v>34</v>
      </c>
      <c r="D1059" s="18" t="s">
        <v>870</v>
      </c>
      <c r="E1059" s="19" t="s">
        <v>2260</v>
      </c>
      <c r="F1059" s="18" t="s">
        <v>48</v>
      </c>
      <c r="G1059" s="20">
        <v>44928</v>
      </c>
      <c r="H1059" s="18" t="s">
        <v>2261</v>
      </c>
      <c r="I1059" s="21">
        <f t="shared" si="34"/>
        <v>1.75</v>
      </c>
      <c r="J1059" s="182">
        <f>AVERAGE(I1059:I1060)</f>
        <v>1.75</v>
      </c>
      <c r="K1059" s="183">
        <f>_xlfn.STDEV.S(I1059:I1060)</f>
        <v>0</v>
      </c>
      <c r="L1059" s="183">
        <f>100*K1059/J1059</f>
        <v>0</v>
      </c>
      <c r="M1059" s="18">
        <f t="shared" si="33"/>
        <v>3</v>
      </c>
      <c r="N1059" s="18">
        <v>0</v>
      </c>
      <c r="O1059" s="18">
        <v>2</v>
      </c>
      <c r="P1059" s="18">
        <v>0</v>
      </c>
      <c r="Q1059" s="18">
        <v>1</v>
      </c>
      <c r="R1059" s="18">
        <v>0</v>
      </c>
      <c r="S1059" s="18">
        <v>1</v>
      </c>
      <c r="T1059" s="184">
        <f>AVERAGE(S1059:S1060)</f>
        <v>1</v>
      </c>
      <c r="U1059" s="18" t="s">
        <v>76</v>
      </c>
      <c r="V1059" s="18">
        <v>10</v>
      </c>
      <c r="W1059" s="184">
        <f>AVERAGE(V1059:V1060)</f>
        <v>10.5</v>
      </c>
    </row>
    <row r="1060" spans="1:23" ht="21" x14ac:dyDescent="0.35">
      <c r="A1060" s="17" t="s">
        <v>2258</v>
      </c>
      <c r="B1060" s="17" t="s">
        <v>2259</v>
      </c>
      <c r="C1060" s="18" t="s">
        <v>34</v>
      </c>
      <c r="D1060" s="18" t="s">
        <v>870</v>
      </c>
      <c r="E1060" s="19" t="s">
        <v>2260</v>
      </c>
      <c r="F1060" s="18" t="s">
        <v>40</v>
      </c>
      <c r="G1060" s="20">
        <v>43882</v>
      </c>
      <c r="H1060" s="18" t="s">
        <v>2262</v>
      </c>
      <c r="I1060" s="21">
        <f t="shared" si="34"/>
        <v>1.75</v>
      </c>
      <c r="J1060" s="182"/>
      <c r="K1060" s="183"/>
      <c r="L1060" s="183"/>
      <c r="M1060" s="18">
        <f t="shared" si="33"/>
        <v>3</v>
      </c>
      <c r="N1060" s="18">
        <v>0</v>
      </c>
      <c r="O1060" s="18">
        <v>2</v>
      </c>
      <c r="P1060" s="18">
        <v>0</v>
      </c>
      <c r="Q1060" s="18">
        <v>1</v>
      </c>
      <c r="R1060" s="18">
        <v>0</v>
      </c>
      <c r="S1060" s="18">
        <v>1</v>
      </c>
      <c r="T1060" s="184"/>
      <c r="U1060" s="18" t="s">
        <v>76</v>
      </c>
      <c r="V1060" s="18">
        <v>11</v>
      </c>
      <c r="W1060" s="184"/>
    </row>
    <row r="1061" spans="1:23" ht="21" x14ac:dyDescent="0.35">
      <c r="A1061" s="17" t="s">
        <v>2263</v>
      </c>
      <c r="B1061" s="17" t="s">
        <v>2264</v>
      </c>
      <c r="C1061" s="18" t="s">
        <v>34</v>
      </c>
      <c r="D1061" s="18" t="s">
        <v>913</v>
      </c>
      <c r="E1061" s="19" t="s">
        <v>2265</v>
      </c>
      <c r="F1061" s="18" t="s">
        <v>48</v>
      </c>
      <c r="G1061" s="20">
        <v>44928</v>
      </c>
      <c r="H1061" s="18" t="s">
        <v>2266</v>
      </c>
      <c r="I1061" s="21">
        <f t="shared" si="34"/>
        <v>2</v>
      </c>
      <c r="J1061" s="182">
        <f>AVERAGE(I1061:I1062)</f>
        <v>2.5</v>
      </c>
      <c r="K1061" s="183">
        <f>_xlfn.STDEV.S(I1061:I1062)</f>
        <v>0.70710678118654757</v>
      </c>
      <c r="L1061" s="183">
        <f>100*K1061/J1061</f>
        <v>28.284271247461902</v>
      </c>
      <c r="M1061" s="18">
        <f t="shared" si="33"/>
        <v>3</v>
      </c>
      <c r="N1061" s="18">
        <v>0</v>
      </c>
      <c r="O1061" s="18">
        <v>2</v>
      </c>
      <c r="P1061" s="18">
        <v>1</v>
      </c>
      <c r="Q1061" s="18">
        <v>0</v>
      </c>
      <c r="R1061" s="18">
        <v>0</v>
      </c>
      <c r="S1061" s="18">
        <v>1</v>
      </c>
      <c r="T1061" s="184">
        <f>AVERAGE(S1061:S1062)</f>
        <v>1</v>
      </c>
      <c r="U1061" s="18" t="s">
        <v>76</v>
      </c>
      <c r="V1061" s="18">
        <v>13</v>
      </c>
      <c r="W1061" s="184">
        <f>AVERAGE(V1061:V1062)</f>
        <v>13.5</v>
      </c>
    </row>
    <row r="1062" spans="1:23" ht="21" x14ac:dyDescent="0.35">
      <c r="A1062" s="17" t="s">
        <v>2263</v>
      </c>
      <c r="B1062" s="17" t="s">
        <v>2264</v>
      </c>
      <c r="C1062" s="18" t="s">
        <v>34</v>
      </c>
      <c r="D1062" s="18" t="s">
        <v>913</v>
      </c>
      <c r="E1062" s="19" t="s">
        <v>2265</v>
      </c>
      <c r="F1062" s="18" t="s">
        <v>40</v>
      </c>
      <c r="G1062" s="20">
        <v>43875</v>
      </c>
      <c r="H1062" s="18" t="s">
        <v>2267</v>
      </c>
      <c r="I1062" s="21">
        <f t="shared" si="34"/>
        <v>3</v>
      </c>
      <c r="J1062" s="182"/>
      <c r="K1062" s="183"/>
      <c r="L1062" s="183"/>
      <c r="M1062" s="18">
        <f t="shared" si="33"/>
        <v>4</v>
      </c>
      <c r="N1062" s="18">
        <v>1</v>
      </c>
      <c r="O1062" s="18">
        <v>2</v>
      </c>
      <c r="P1062" s="18">
        <v>1</v>
      </c>
      <c r="Q1062" s="18">
        <v>0</v>
      </c>
      <c r="R1062" s="18">
        <v>0</v>
      </c>
      <c r="S1062" s="18">
        <v>1</v>
      </c>
      <c r="T1062" s="184"/>
      <c r="U1062" s="18" t="s">
        <v>76</v>
      </c>
      <c r="V1062" s="18">
        <v>14</v>
      </c>
      <c r="W1062" s="184"/>
    </row>
    <row r="1063" spans="1:23" ht="21" x14ac:dyDescent="0.35">
      <c r="A1063" s="17" t="s">
        <v>2268</v>
      </c>
      <c r="B1063" s="17" t="s">
        <v>2269</v>
      </c>
      <c r="C1063" s="18" t="s">
        <v>34</v>
      </c>
      <c r="D1063" s="18" t="s">
        <v>913</v>
      </c>
      <c r="E1063" s="19" t="s">
        <v>2270</v>
      </c>
      <c r="F1063" s="18" t="s">
        <v>48</v>
      </c>
      <c r="G1063" s="20">
        <v>44928</v>
      </c>
      <c r="H1063" s="18" t="s">
        <v>2271</v>
      </c>
      <c r="I1063" s="21">
        <f t="shared" si="34"/>
        <v>1</v>
      </c>
      <c r="J1063" s="182">
        <f>AVERAGE(I1063:I1064)</f>
        <v>1.125</v>
      </c>
      <c r="K1063" s="183">
        <f>_xlfn.STDEV.S(I1063:I1064)</f>
        <v>0.17677669529663689</v>
      </c>
      <c r="L1063" s="183">
        <f>100*K1063/J1063</f>
        <v>15.713484026367723</v>
      </c>
      <c r="M1063" s="18">
        <f t="shared" si="33"/>
        <v>2</v>
      </c>
      <c r="N1063" s="18">
        <v>0</v>
      </c>
      <c r="O1063" s="18">
        <v>1</v>
      </c>
      <c r="P1063" s="18">
        <v>0</v>
      </c>
      <c r="Q1063" s="18">
        <v>1</v>
      </c>
      <c r="R1063" s="18">
        <v>0</v>
      </c>
      <c r="S1063" s="18">
        <v>1</v>
      </c>
      <c r="T1063" s="184">
        <f>AVERAGE(S1063:S1064)</f>
        <v>1</v>
      </c>
      <c r="U1063" s="18" t="s">
        <v>76</v>
      </c>
      <c r="V1063" s="18">
        <v>7</v>
      </c>
      <c r="W1063" s="184">
        <f>AVERAGE(V1063:V1064)</f>
        <v>6</v>
      </c>
    </row>
    <row r="1064" spans="1:23" ht="21" x14ac:dyDescent="0.35">
      <c r="A1064" s="17" t="s">
        <v>2268</v>
      </c>
      <c r="B1064" s="17" t="s">
        <v>2269</v>
      </c>
      <c r="C1064" s="18" t="s">
        <v>34</v>
      </c>
      <c r="D1064" s="18" t="s">
        <v>913</v>
      </c>
      <c r="E1064" s="19" t="s">
        <v>2270</v>
      </c>
      <c r="F1064" s="18" t="s">
        <v>37</v>
      </c>
      <c r="G1064" s="20">
        <v>44029</v>
      </c>
      <c r="H1064" s="18" t="s">
        <v>2272</v>
      </c>
      <c r="I1064" s="21">
        <f t="shared" si="34"/>
        <v>1.25</v>
      </c>
      <c r="J1064" s="182"/>
      <c r="K1064" s="183"/>
      <c r="L1064" s="183"/>
      <c r="M1064" s="18">
        <f t="shared" si="33"/>
        <v>3</v>
      </c>
      <c r="N1064" s="18">
        <v>0</v>
      </c>
      <c r="O1064" s="18">
        <v>0</v>
      </c>
      <c r="P1064" s="18">
        <v>2</v>
      </c>
      <c r="Q1064" s="18">
        <v>1</v>
      </c>
      <c r="R1064" s="18">
        <v>0</v>
      </c>
      <c r="S1064" s="18">
        <v>1</v>
      </c>
      <c r="T1064" s="184"/>
      <c r="U1064" s="18" t="s">
        <v>76</v>
      </c>
      <c r="V1064" s="18">
        <v>5</v>
      </c>
      <c r="W1064" s="184"/>
    </row>
    <row r="1065" spans="1:23" ht="21" x14ac:dyDescent="0.35">
      <c r="A1065" s="17" t="s">
        <v>2273</v>
      </c>
      <c r="B1065" s="17" t="s">
        <v>2274</v>
      </c>
      <c r="C1065" s="18" t="s">
        <v>34</v>
      </c>
      <c r="D1065" s="18" t="s">
        <v>913</v>
      </c>
      <c r="E1065" s="19" t="s">
        <v>2275</v>
      </c>
      <c r="F1065" s="18" t="s">
        <v>48</v>
      </c>
      <c r="G1065" s="20">
        <v>44928</v>
      </c>
      <c r="H1065" s="18" t="s">
        <v>2276</v>
      </c>
      <c r="I1065" s="21">
        <f t="shared" si="34"/>
        <v>0.75</v>
      </c>
      <c r="J1065" s="182">
        <f>AVERAGE(I1065:I1066)</f>
        <v>0.75</v>
      </c>
      <c r="K1065" s="183">
        <f>_xlfn.STDEV.S(I1065:I1066)</f>
        <v>0</v>
      </c>
      <c r="L1065" s="183">
        <f>100*K1065/J1065</f>
        <v>0</v>
      </c>
      <c r="M1065" s="18">
        <f t="shared" si="33"/>
        <v>1</v>
      </c>
      <c r="N1065" s="18">
        <v>0</v>
      </c>
      <c r="O1065" s="18">
        <v>1</v>
      </c>
      <c r="P1065" s="18">
        <v>0</v>
      </c>
      <c r="Q1065" s="18">
        <v>0</v>
      </c>
      <c r="R1065" s="18">
        <v>0</v>
      </c>
      <c r="S1065" s="18">
        <v>1</v>
      </c>
      <c r="T1065" s="184">
        <f>AVERAGE(S1065:S1066)</f>
        <v>1</v>
      </c>
      <c r="U1065" s="18" t="s">
        <v>76</v>
      </c>
      <c r="V1065" s="18">
        <v>6</v>
      </c>
      <c r="W1065" s="184">
        <f>AVERAGE(V1065:V1066)</f>
        <v>6</v>
      </c>
    </row>
    <row r="1066" spans="1:23" ht="21" x14ac:dyDescent="0.35">
      <c r="A1066" s="17" t="s">
        <v>2273</v>
      </c>
      <c r="B1066" s="17" t="s">
        <v>2274</v>
      </c>
      <c r="C1066" s="18" t="s">
        <v>34</v>
      </c>
      <c r="D1066" s="18" t="s">
        <v>913</v>
      </c>
      <c r="E1066" s="19" t="s">
        <v>2275</v>
      </c>
      <c r="F1066" s="18" t="s">
        <v>40</v>
      </c>
      <c r="G1066" s="20">
        <v>43880</v>
      </c>
      <c r="H1066" s="18" t="s">
        <v>2277</v>
      </c>
      <c r="I1066" s="21">
        <f t="shared" si="34"/>
        <v>0.75</v>
      </c>
      <c r="J1066" s="182"/>
      <c r="K1066" s="183"/>
      <c r="L1066" s="183"/>
      <c r="M1066" s="18">
        <f t="shared" si="33"/>
        <v>1</v>
      </c>
      <c r="N1066" s="18">
        <v>0</v>
      </c>
      <c r="O1066" s="18">
        <v>1</v>
      </c>
      <c r="P1066" s="18">
        <v>0</v>
      </c>
      <c r="Q1066" s="18">
        <v>0</v>
      </c>
      <c r="R1066" s="18">
        <v>0</v>
      </c>
      <c r="S1066" s="18">
        <v>1</v>
      </c>
      <c r="T1066" s="184"/>
      <c r="U1066" s="18" t="s">
        <v>76</v>
      </c>
      <c r="V1066" s="18">
        <v>6</v>
      </c>
      <c r="W1066" s="184"/>
    </row>
    <row r="1067" spans="1:23" ht="21" x14ac:dyDescent="0.35">
      <c r="A1067" s="17" t="s">
        <v>2278</v>
      </c>
      <c r="B1067" s="17" t="s">
        <v>2279</v>
      </c>
      <c r="C1067" s="18" t="s">
        <v>34</v>
      </c>
      <c r="D1067" s="18" t="s">
        <v>913</v>
      </c>
      <c r="E1067" s="19" t="s">
        <v>2280</v>
      </c>
      <c r="F1067" s="18" t="s">
        <v>48</v>
      </c>
      <c r="G1067" s="20">
        <v>44928</v>
      </c>
      <c r="H1067" s="18" t="s">
        <v>2281</v>
      </c>
      <c r="I1067" s="21">
        <f t="shared" si="34"/>
        <v>2</v>
      </c>
      <c r="J1067" s="182">
        <f>AVERAGE(I1067:I1068)</f>
        <v>2</v>
      </c>
      <c r="K1067" s="183">
        <f>_xlfn.STDEV.S(I1067:I1068)</f>
        <v>0</v>
      </c>
      <c r="L1067" s="183">
        <f>100*K1067/J1067</f>
        <v>0</v>
      </c>
      <c r="M1067" s="18">
        <f t="shared" si="33"/>
        <v>3</v>
      </c>
      <c r="N1067" s="18">
        <v>0</v>
      </c>
      <c r="O1067" s="18">
        <v>2</v>
      </c>
      <c r="P1067" s="18">
        <v>1</v>
      </c>
      <c r="Q1067" s="18">
        <v>0</v>
      </c>
      <c r="R1067" s="18">
        <v>0</v>
      </c>
      <c r="S1067" s="18">
        <v>1</v>
      </c>
      <c r="T1067" s="184">
        <f>AVERAGE(S1067:S1068)</f>
        <v>1</v>
      </c>
      <c r="U1067" s="18" t="s">
        <v>76</v>
      </c>
      <c r="V1067" s="18">
        <v>13</v>
      </c>
      <c r="W1067" s="184">
        <f>AVERAGE(V1067:V1068)</f>
        <v>14</v>
      </c>
    </row>
    <row r="1068" spans="1:23" ht="21" x14ac:dyDescent="0.35">
      <c r="A1068" s="17" t="s">
        <v>2278</v>
      </c>
      <c r="B1068" s="17" t="s">
        <v>2279</v>
      </c>
      <c r="C1068" s="18" t="s">
        <v>34</v>
      </c>
      <c r="D1068" s="18" t="s">
        <v>913</v>
      </c>
      <c r="E1068" s="19" t="s">
        <v>2280</v>
      </c>
      <c r="F1068" s="18" t="s">
        <v>37</v>
      </c>
      <c r="G1068" s="20">
        <v>44099</v>
      </c>
      <c r="H1068" s="18" t="s">
        <v>2282</v>
      </c>
      <c r="I1068" s="21">
        <f t="shared" si="34"/>
        <v>2</v>
      </c>
      <c r="J1068" s="182"/>
      <c r="K1068" s="183"/>
      <c r="L1068" s="183"/>
      <c r="M1068" s="18">
        <f t="shared" si="33"/>
        <v>3</v>
      </c>
      <c r="N1068" s="18">
        <v>0</v>
      </c>
      <c r="O1068" s="18">
        <v>2</v>
      </c>
      <c r="P1068" s="18">
        <v>1</v>
      </c>
      <c r="Q1068" s="18">
        <v>0</v>
      </c>
      <c r="R1068" s="18">
        <v>0</v>
      </c>
      <c r="S1068" s="18">
        <v>1</v>
      </c>
      <c r="T1068" s="184"/>
      <c r="U1068" s="18" t="s">
        <v>76</v>
      </c>
      <c r="V1068" s="18">
        <v>15</v>
      </c>
      <c r="W1068" s="184"/>
    </row>
    <row r="1069" spans="1:23" ht="21" x14ac:dyDescent="0.35">
      <c r="A1069" s="17" t="s">
        <v>2283</v>
      </c>
      <c r="B1069" s="17" t="s">
        <v>2284</v>
      </c>
      <c r="C1069" s="18" t="s">
        <v>34</v>
      </c>
      <c r="D1069" s="18" t="s">
        <v>870</v>
      </c>
      <c r="E1069" s="19" t="s">
        <v>2285</v>
      </c>
      <c r="F1069" s="18" t="s">
        <v>48</v>
      </c>
      <c r="G1069" s="20">
        <v>44928</v>
      </c>
      <c r="H1069" s="18" t="s">
        <v>2286</v>
      </c>
      <c r="I1069" s="21">
        <f t="shared" si="34"/>
        <v>0</v>
      </c>
      <c r="J1069" s="182">
        <f>AVERAGE(I1069:I1070)</f>
        <v>0.75</v>
      </c>
      <c r="K1069" s="183">
        <f>_xlfn.STDEV.S(I1069:I1070)</f>
        <v>1.0606601717798212</v>
      </c>
      <c r="L1069" s="183">
        <f>100*K1069/J1069</f>
        <v>141.42135623730948</v>
      </c>
      <c r="M1069" s="18">
        <f t="shared" si="33"/>
        <v>0</v>
      </c>
      <c r="N1069" s="18">
        <v>0</v>
      </c>
      <c r="O1069" s="18">
        <v>0</v>
      </c>
      <c r="P1069" s="18">
        <v>0</v>
      </c>
      <c r="Q1069" s="18">
        <v>0</v>
      </c>
      <c r="R1069" s="18">
        <v>0</v>
      </c>
      <c r="S1069" s="18">
        <v>0</v>
      </c>
      <c r="T1069" s="184">
        <f>AVERAGE(S1069:S1070)</f>
        <v>0.5</v>
      </c>
      <c r="U1069" s="18" t="s">
        <v>56</v>
      </c>
      <c r="V1069" s="18">
        <v>0</v>
      </c>
      <c r="W1069" s="184">
        <f>AVERAGE(V1069:V1070)</f>
        <v>0</v>
      </c>
    </row>
    <row r="1070" spans="1:23" ht="21" x14ac:dyDescent="0.35">
      <c r="A1070" s="17" t="s">
        <v>2283</v>
      </c>
      <c r="B1070" s="17" t="s">
        <v>2284</v>
      </c>
      <c r="C1070" s="18" t="s">
        <v>34</v>
      </c>
      <c r="D1070" s="18" t="s">
        <v>870</v>
      </c>
      <c r="E1070" s="19" t="s">
        <v>2285</v>
      </c>
      <c r="F1070" s="24" t="s">
        <v>159</v>
      </c>
      <c r="G1070" s="20">
        <v>43997</v>
      </c>
      <c r="H1070" s="18" t="s">
        <v>2287</v>
      </c>
      <c r="I1070" s="21">
        <f t="shared" si="34"/>
        <v>1.5</v>
      </c>
      <c r="J1070" s="182"/>
      <c r="K1070" s="183"/>
      <c r="L1070" s="183"/>
      <c r="M1070" s="18">
        <f t="shared" si="33"/>
        <v>2</v>
      </c>
      <c r="N1070" s="18">
        <v>0</v>
      </c>
      <c r="O1070" s="18">
        <v>2</v>
      </c>
      <c r="P1070" s="18">
        <v>0</v>
      </c>
      <c r="Q1070" s="18">
        <v>0</v>
      </c>
      <c r="R1070" s="18">
        <v>0</v>
      </c>
      <c r="S1070" s="18">
        <v>1</v>
      </c>
      <c r="T1070" s="184"/>
      <c r="U1070" s="18" t="s">
        <v>76</v>
      </c>
      <c r="V1070" s="34"/>
      <c r="W1070" s="184"/>
    </row>
    <row r="1071" spans="1:23" ht="21" x14ac:dyDescent="0.35">
      <c r="A1071" s="17" t="s">
        <v>2288</v>
      </c>
      <c r="B1071" s="17" t="s">
        <v>2289</v>
      </c>
      <c r="C1071" s="18" t="s">
        <v>34</v>
      </c>
      <c r="D1071" s="18" t="s">
        <v>293</v>
      </c>
      <c r="E1071" s="19" t="s">
        <v>2290</v>
      </c>
      <c r="F1071" s="18" t="s">
        <v>37</v>
      </c>
      <c r="G1071" s="20">
        <v>43916</v>
      </c>
      <c r="H1071" s="18" t="s">
        <v>2291</v>
      </c>
      <c r="I1071" s="21">
        <f t="shared" si="34"/>
        <v>2</v>
      </c>
      <c r="J1071" s="182">
        <f>AVERAGE(I1071:I1072)</f>
        <v>1.375</v>
      </c>
      <c r="K1071" s="183">
        <f>_xlfn.STDEV.S(I1071:I1072)</f>
        <v>0.88388347648318444</v>
      </c>
      <c r="L1071" s="183">
        <f>100*K1071/J1071</f>
        <v>64.282434653322511</v>
      </c>
      <c r="M1071" s="18">
        <f t="shared" si="33"/>
        <v>3</v>
      </c>
      <c r="N1071" s="18">
        <v>0</v>
      </c>
      <c r="O1071" s="18">
        <v>2</v>
      </c>
      <c r="P1071" s="18">
        <v>1</v>
      </c>
      <c r="Q1071" s="18">
        <v>0</v>
      </c>
      <c r="R1071" s="18">
        <v>0</v>
      </c>
      <c r="S1071" s="18">
        <v>2</v>
      </c>
      <c r="T1071" s="184">
        <f>AVERAGE(S1071:S1072)</f>
        <v>1.5</v>
      </c>
      <c r="U1071" s="18" t="s">
        <v>39</v>
      </c>
      <c r="V1071" s="18">
        <v>7</v>
      </c>
      <c r="W1071" s="184">
        <f>AVERAGE(V1071:V1072)</f>
        <v>8.5</v>
      </c>
    </row>
    <row r="1072" spans="1:23" ht="21" x14ac:dyDescent="0.35">
      <c r="A1072" s="17" t="s">
        <v>2288</v>
      </c>
      <c r="B1072" s="17" t="s">
        <v>2289</v>
      </c>
      <c r="C1072" s="18" t="s">
        <v>34</v>
      </c>
      <c r="D1072" s="18" t="s">
        <v>293</v>
      </c>
      <c r="E1072" s="19" t="s">
        <v>2290</v>
      </c>
      <c r="F1072" s="18" t="s">
        <v>48</v>
      </c>
      <c r="G1072" s="20">
        <v>44928</v>
      </c>
      <c r="H1072" s="18" t="s">
        <v>2292</v>
      </c>
      <c r="I1072" s="21">
        <f t="shared" si="34"/>
        <v>0.75</v>
      </c>
      <c r="J1072" s="182"/>
      <c r="K1072" s="183"/>
      <c r="L1072" s="183"/>
      <c r="M1072" s="18">
        <f t="shared" si="33"/>
        <v>3</v>
      </c>
      <c r="N1072" s="18">
        <v>0</v>
      </c>
      <c r="O1072" s="18">
        <v>0</v>
      </c>
      <c r="P1072" s="18">
        <v>0</v>
      </c>
      <c r="Q1072" s="18">
        <v>3</v>
      </c>
      <c r="R1072" s="18">
        <v>0</v>
      </c>
      <c r="S1072" s="18">
        <v>1</v>
      </c>
      <c r="T1072" s="184"/>
      <c r="U1072" s="18" t="s">
        <v>76</v>
      </c>
      <c r="V1072" s="18">
        <v>10</v>
      </c>
      <c r="W1072" s="184"/>
    </row>
    <row r="1073" spans="1:23" ht="21" x14ac:dyDescent="0.35">
      <c r="A1073" s="17" t="s">
        <v>2293</v>
      </c>
      <c r="B1073" s="17" t="s">
        <v>2294</v>
      </c>
      <c r="C1073" s="18" t="s">
        <v>34</v>
      </c>
      <c r="D1073" s="18" t="s">
        <v>293</v>
      </c>
      <c r="E1073" s="19" t="s">
        <v>2295</v>
      </c>
      <c r="F1073" s="18" t="s">
        <v>37</v>
      </c>
      <c r="G1073" s="20">
        <v>44183</v>
      </c>
      <c r="H1073" s="18" t="s">
        <v>2296</v>
      </c>
      <c r="I1073" s="21">
        <f t="shared" si="34"/>
        <v>6</v>
      </c>
      <c r="J1073" s="182">
        <f>AVERAGE(I1073:I1074)</f>
        <v>5.5</v>
      </c>
      <c r="K1073" s="183">
        <f>_xlfn.STDEV.S(I1073:I1074)</f>
        <v>0.70710678118654757</v>
      </c>
      <c r="L1073" s="183">
        <f>100*K1073/J1073</f>
        <v>12.8564869306645</v>
      </c>
      <c r="M1073" s="18">
        <f t="shared" si="33"/>
        <v>7</v>
      </c>
      <c r="N1073" s="18">
        <v>4</v>
      </c>
      <c r="O1073" s="18">
        <v>2</v>
      </c>
      <c r="P1073" s="18">
        <v>1</v>
      </c>
      <c r="Q1073" s="18">
        <v>0</v>
      </c>
      <c r="R1073" s="18">
        <v>0</v>
      </c>
      <c r="S1073" s="18">
        <v>5</v>
      </c>
      <c r="T1073" s="184">
        <f>AVERAGE(S1073:S1074)</f>
        <v>4</v>
      </c>
      <c r="U1073" s="18" t="s">
        <v>39</v>
      </c>
      <c r="V1073" s="18">
        <v>15</v>
      </c>
      <c r="W1073" s="184">
        <f>AVERAGE(V1073:V1074)</f>
        <v>16</v>
      </c>
    </row>
    <row r="1074" spans="1:23" ht="21" x14ac:dyDescent="0.35">
      <c r="A1074" s="17" t="s">
        <v>2293</v>
      </c>
      <c r="B1074" s="17" t="s">
        <v>2294</v>
      </c>
      <c r="C1074" s="18" t="s">
        <v>34</v>
      </c>
      <c r="D1074" s="18" t="s">
        <v>293</v>
      </c>
      <c r="E1074" s="19" t="s">
        <v>2295</v>
      </c>
      <c r="F1074" s="18" t="s">
        <v>40</v>
      </c>
      <c r="G1074" s="20">
        <v>44698</v>
      </c>
      <c r="H1074" s="18" t="s">
        <v>2297</v>
      </c>
      <c r="I1074" s="21">
        <f t="shared" si="34"/>
        <v>5</v>
      </c>
      <c r="J1074" s="182"/>
      <c r="K1074" s="183"/>
      <c r="L1074" s="183"/>
      <c r="M1074" s="18">
        <f t="shared" si="33"/>
        <v>6</v>
      </c>
      <c r="N1074" s="18">
        <v>3</v>
      </c>
      <c r="O1074" s="18">
        <v>2</v>
      </c>
      <c r="P1074" s="18">
        <v>1</v>
      </c>
      <c r="Q1074" s="18">
        <v>0</v>
      </c>
      <c r="R1074" s="18">
        <v>0</v>
      </c>
      <c r="S1074" s="18">
        <v>3</v>
      </c>
      <c r="T1074" s="184"/>
      <c r="U1074" s="18" t="s">
        <v>39</v>
      </c>
      <c r="V1074" s="18">
        <v>17</v>
      </c>
      <c r="W1074" s="184"/>
    </row>
    <row r="1075" spans="1:23" ht="21" x14ac:dyDescent="0.35">
      <c r="A1075" s="17" t="s">
        <v>2298</v>
      </c>
      <c r="B1075" s="17" t="s">
        <v>2299</v>
      </c>
      <c r="C1075" s="18" t="s">
        <v>84</v>
      </c>
      <c r="D1075" s="18" t="s">
        <v>293</v>
      </c>
      <c r="E1075" s="19" t="s">
        <v>2300</v>
      </c>
      <c r="F1075" s="18" t="s">
        <v>37</v>
      </c>
      <c r="G1075" s="20">
        <v>44412</v>
      </c>
      <c r="H1075" s="18" t="s">
        <v>2301</v>
      </c>
      <c r="I1075" s="21">
        <f t="shared" si="34"/>
        <v>4.25</v>
      </c>
      <c r="J1075" s="182">
        <f>AVERAGE(I1075:I1076)</f>
        <v>4</v>
      </c>
      <c r="K1075" s="183">
        <f>_xlfn.STDEV.S(I1075:I1076)</f>
        <v>0.35355339059327379</v>
      </c>
      <c r="L1075" s="183">
        <f>100*K1075/J1075</f>
        <v>8.8388347648318444</v>
      </c>
      <c r="M1075" s="18">
        <f t="shared" si="33"/>
        <v>5</v>
      </c>
      <c r="N1075" s="18">
        <v>4</v>
      </c>
      <c r="O1075" s="18">
        <v>0</v>
      </c>
      <c r="P1075" s="18">
        <v>0</v>
      </c>
      <c r="Q1075" s="18">
        <v>1</v>
      </c>
      <c r="R1075" s="18">
        <v>0</v>
      </c>
      <c r="S1075" s="18">
        <v>3</v>
      </c>
      <c r="T1075" s="184">
        <f>AVERAGE(S1075:S1076)</f>
        <v>2.5</v>
      </c>
      <c r="U1075" s="18" t="s">
        <v>39</v>
      </c>
      <c r="V1075" s="18">
        <v>14</v>
      </c>
      <c r="W1075" s="184">
        <f>AVERAGE(V1075:V1076)</f>
        <v>14.5</v>
      </c>
    </row>
    <row r="1076" spans="1:23" ht="21" x14ac:dyDescent="0.35">
      <c r="A1076" s="17" t="s">
        <v>2298</v>
      </c>
      <c r="B1076" s="17" t="s">
        <v>2299</v>
      </c>
      <c r="C1076" s="18" t="s">
        <v>84</v>
      </c>
      <c r="D1076" s="18" t="s">
        <v>293</v>
      </c>
      <c r="E1076" s="19" t="s">
        <v>2300</v>
      </c>
      <c r="F1076" s="24" t="s">
        <v>52</v>
      </c>
      <c r="G1076" s="20">
        <v>44879</v>
      </c>
      <c r="H1076" s="18" t="s">
        <v>2302</v>
      </c>
      <c r="I1076" s="21">
        <f t="shared" si="34"/>
        <v>3.75</v>
      </c>
      <c r="J1076" s="182"/>
      <c r="K1076" s="183"/>
      <c r="L1076" s="183"/>
      <c r="M1076" s="18">
        <f t="shared" si="33"/>
        <v>5</v>
      </c>
      <c r="N1076" s="18">
        <v>3</v>
      </c>
      <c r="O1076" s="18">
        <v>0</v>
      </c>
      <c r="P1076" s="18">
        <v>1</v>
      </c>
      <c r="Q1076" s="18">
        <v>1</v>
      </c>
      <c r="R1076" s="18">
        <v>0</v>
      </c>
      <c r="S1076" s="18">
        <v>2</v>
      </c>
      <c r="T1076" s="184"/>
      <c r="U1076" s="18" t="s">
        <v>39</v>
      </c>
      <c r="V1076" s="18">
        <v>15</v>
      </c>
      <c r="W1076" s="184"/>
    </row>
    <row r="1077" spans="1:23" ht="21" x14ac:dyDescent="0.35">
      <c r="A1077" s="17" t="s">
        <v>2303</v>
      </c>
      <c r="B1077" s="17" t="s">
        <v>2304</v>
      </c>
      <c r="C1077" s="18" t="s">
        <v>34</v>
      </c>
      <c r="D1077" s="18" t="s">
        <v>293</v>
      </c>
      <c r="E1077" s="19" t="s">
        <v>2305</v>
      </c>
      <c r="F1077" s="18" t="s">
        <v>37</v>
      </c>
      <c r="G1077" s="20">
        <v>44708</v>
      </c>
      <c r="H1077" s="18" t="s">
        <v>2306</v>
      </c>
      <c r="I1077" s="21">
        <f t="shared" si="34"/>
        <v>2</v>
      </c>
      <c r="J1077" s="182">
        <f>AVERAGE(I1077:I1078)</f>
        <v>2</v>
      </c>
      <c r="K1077" s="183">
        <f>_xlfn.STDEV.S(I1077:I1078)</f>
        <v>0</v>
      </c>
      <c r="L1077" s="183">
        <f>100*K1077/J1077</f>
        <v>0</v>
      </c>
      <c r="M1077" s="18">
        <f t="shared" si="33"/>
        <v>3</v>
      </c>
      <c r="N1077" s="18">
        <v>0</v>
      </c>
      <c r="O1077" s="18">
        <v>2</v>
      </c>
      <c r="P1077" s="18">
        <v>1</v>
      </c>
      <c r="Q1077" s="18">
        <v>0</v>
      </c>
      <c r="R1077" s="18">
        <v>0</v>
      </c>
      <c r="S1077" s="18">
        <v>1</v>
      </c>
      <c r="T1077" s="184">
        <f>AVERAGE(S1077:S1078)</f>
        <v>1</v>
      </c>
      <c r="U1077" s="18" t="s">
        <v>76</v>
      </c>
      <c r="V1077" s="18">
        <v>13</v>
      </c>
      <c r="W1077" s="184">
        <f>AVERAGE(V1077:V1078)</f>
        <v>13</v>
      </c>
    </row>
    <row r="1078" spans="1:23" ht="21" x14ac:dyDescent="0.35">
      <c r="A1078" s="17" t="s">
        <v>2303</v>
      </c>
      <c r="B1078" s="17" t="s">
        <v>2304</v>
      </c>
      <c r="C1078" s="18" t="s">
        <v>34</v>
      </c>
      <c r="D1078" s="18" t="s">
        <v>293</v>
      </c>
      <c r="E1078" s="19" t="s">
        <v>2305</v>
      </c>
      <c r="F1078" s="18" t="s">
        <v>48</v>
      </c>
      <c r="G1078" s="20">
        <v>44928</v>
      </c>
      <c r="H1078" s="18" t="s">
        <v>2307</v>
      </c>
      <c r="I1078" s="21">
        <f t="shared" si="34"/>
        <v>2</v>
      </c>
      <c r="J1078" s="182"/>
      <c r="K1078" s="183"/>
      <c r="L1078" s="183"/>
      <c r="M1078" s="18">
        <f t="shared" si="33"/>
        <v>3</v>
      </c>
      <c r="N1078" s="18">
        <v>0</v>
      </c>
      <c r="O1078" s="18">
        <v>2</v>
      </c>
      <c r="P1078" s="18">
        <v>1</v>
      </c>
      <c r="Q1078" s="18">
        <v>0</v>
      </c>
      <c r="R1078" s="18">
        <v>0</v>
      </c>
      <c r="S1078" s="18">
        <v>1</v>
      </c>
      <c r="T1078" s="184"/>
      <c r="U1078" s="18" t="s">
        <v>76</v>
      </c>
      <c r="V1078" s="18">
        <v>13</v>
      </c>
      <c r="W1078" s="184"/>
    </row>
    <row r="1079" spans="1:23" ht="21" x14ac:dyDescent="0.35">
      <c r="A1079" s="17" t="s">
        <v>2308</v>
      </c>
      <c r="B1079" s="17" t="s">
        <v>2309</v>
      </c>
      <c r="C1079" s="18" t="s">
        <v>34</v>
      </c>
      <c r="D1079" s="18" t="s">
        <v>293</v>
      </c>
      <c r="E1079" s="19" t="s">
        <v>2310</v>
      </c>
      <c r="F1079" s="18" t="s">
        <v>40</v>
      </c>
      <c r="G1079" s="20">
        <v>43875</v>
      </c>
      <c r="H1079" s="18" t="s">
        <v>2311</v>
      </c>
      <c r="I1079" s="21">
        <f t="shared" si="34"/>
        <v>0.75</v>
      </c>
      <c r="J1079" s="182">
        <f>AVERAGE(I1079:I1080)</f>
        <v>0.75</v>
      </c>
      <c r="K1079" s="183">
        <f>_xlfn.STDEV.S(I1079:I1080)</f>
        <v>0</v>
      </c>
      <c r="L1079" s="183">
        <f>100*K1079/J1079</f>
        <v>0</v>
      </c>
      <c r="M1079" s="18">
        <f t="shared" si="33"/>
        <v>1</v>
      </c>
      <c r="N1079" s="18">
        <v>0</v>
      </c>
      <c r="O1079" s="18">
        <v>1</v>
      </c>
      <c r="P1079" s="18">
        <v>0</v>
      </c>
      <c r="Q1079" s="18">
        <v>0</v>
      </c>
      <c r="R1079" s="18">
        <v>0</v>
      </c>
      <c r="S1079" s="18">
        <v>1</v>
      </c>
      <c r="T1079" s="184">
        <f>AVERAGE(S1079:S1080)</f>
        <v>1</v>
      </c>
      <c r="U1079" s="18" t="s">
        <v>76</v>
      </c>
      <c r="V1079" s="18">
        <v>6</v>
      </c>
      <c r="W1079" s="184">
        <f>AVERAGE(V1079:V1080)</f>
        <v>6</v>
      </c>
    </row>
    <row r="1080" spans="1:23" ht="21" x14ac:dyDescent="0.35">
      <c r="A1080" s="17" t="s">
        <v>2308</v>
      </c>
      <c r="B1080" s="17" t="s">
        <v>2309</v>
      </c>
      <c r="C1080" s="18" t="s">
        <v>34</v>
      </c>
      <c r="D1080" s="18" t="s">
        <v>293</v>
      </c>
      <c r="E1080" s="19" t="s">
        <v>2310</v>
      </c>
      <c r="F1080" s="18" t="s">
        <v>48</v>
      </c>
      <c r="G1080" s="20">
        <v>44928</v>
      </c>
      <c r="H1080" s="18" t="s">
        <v>2312</v>
      </c>
      <c r="I1080" s="21">
        <f t="shared" si="34"/>
        <v>0.75</v>
      </c>
      <c r="J1080" s="182"/>
      <c r="K1080" s="183"/>
      <c r="L1080" s="183"/>
      <c r="M1080" s="18">
        <f t="shared" si="33"/>
        <v>1</v>
      </c>
      <c r="N1080" s="18">
        <v>0</v>
      </c>
      <c r="O1080" s="18">
        <v>1</v>
      </c>
      <c r="P1080" s="18">
        <v>0</v>
      </c>
      <c r="Q1080" s="18">
        <v>0</v>
      </c>
      <c r="R1080" s="18">
        <v>0</v>
      </c>
      <c r="S1080" s="18">
        <v>1</v>
      </c>
      <c r="T1080" s="184"/>
      <c r="U1080" s="18" t="s">
        <v>76</v>
      </c>
      <c r="V1080" s="18">
        <v>6</v>
      </c>
      <c r="W1080" s="184"/>
    </row>
    <row r="1081" spans="1:23" ht="21" x14ac:dyDescent="0.35">
      <c r="A1081" s="17" t="s">
        <v>2313</v>
      </c>
      <c r="B1081" s="17" t="s">
        <v>2314</v>
      </c>
      <c r="C1081" s="18" t="s">
        <v>34</v>
      </c>
      <c r="D1081" s="18" t="s">
        <v>293</v>
      </c>
      <c r="E1081" s="19" t="s">
        <v>62</v>
      </c>
      <c r="F1081" s="18" t="s">
        <v>40</v>
      </c>
      <c r="G1081" s="20">
        <v>43875</v>
      </c>
      <c r="H1081" s="18" t="s">
        <v>2315</v>
      </c>
      <c r="I1081" s="21">
        <f t="shared" si="34"/>
        <v>1</v>
      </c>
      <c r="J1081" s="182">
        <f>AVERAGE(I1081:I1082)</f>
        <v>1</v>
      </c>
      <c r="K1081" s="183">
        <f>_xlfn.STDEV.S(I1081:I1082)</f>
        <v>0</v>
      </c>
      <c r="L1081" s="183">
        <f>100*K1081/J1081</f>
        <v>0</v>
      </c>
      <c r="M1081" s="18">
        <f t="shared" si="33"/>
        <v>2</v>
      </c>
      <c r="N1081" s="18">
        <v>0</v>
      </c>
      <c r="O1081" s="18">
        <v>1</v>
      </c>
      <c r="P1081" s="18">
        <v>0</v>
      </c>
      <c r="Q1081" s="18">
        <v>1</v>
      </c>
      <c r="R1081" s="18">
        <v>0</v>
      </c>
      <c r="S1081" s="18">
        <v>2</v>
      </c>
      <c r="T1081" s="184">
        <f>AVERAGE(S1081:S1082)</f>
        <v>2</v>
      </c>
      <c r="U1081" s="18" t="s">
        <v>76</v>
      </c>
      <c r="V1081" s="18">
        <v>10</v>
      </c>
      <c r="W1081" s="184">
        <f>AVERAGE(V1081:V1082)</f>
        <v>9.5</v>
      </c>
    </row>
    <row r="1082" spans="1:23" ht="21" x14ac:dyDescent="0.35">
      <c r="A1082" s="17" t="s">
        <v>2313</v>
      </c>
      <c r="B1082" s="17" t="s">
        <v>2314</v>
      </c>
      <c r="C1082" s="18" t="s">
        <v>34</v>
      </c>
      <c r="D1082" s="18" t="s">
        <v>293</v>
      </c>
      <c r="E1082" s="19" t="s">
        <v>62</v>
      </c>
      <c r="F1082" s="18" t="s">
        <v>48</v>
      </c>
      <c r="G1082" s="20">
        <v>44928</v>
      </c>
      <c r="H1082" s="18" t="s">
        <v>2316</v>
      </c>
      <c r="I1082" s="21">
        <f t="shared" si="34"/>
        <v>1</v>
      </c>
      <c r="J1082" s="182"/>
      <c r="K1082" s="183"/>
      <c r="L1082" s="183"/>
      <c r="M1082" s="18">
        <f t="shared" si="33"/>
        <v>2</v>
      </c>
      <c r="N1082" s="18">
        <v>0</v>
      </c>
      <c r="O1082" s="18">
        <v>1</v>
      </c>
      <c r="P1082" s="18">
        <v>0</v>
      </c>
      <c r="Q1082" s="18">
        <v>1</v>
      </c>
      <c r="R1082" s="18">
        <v>0</v>
      </c>
      <c r="S1082" s="18">
        <v>2</v>
      </c>
      <c r="T1082" s="184"/>
      <c r="U1082" s="18" t="s">
        <v>76</v>
      </c>
      <c r="V1082" s="18">
        <v>9</v>
      </c>
      <c r="W1082" s="184"/>
    </row>
    <row r="1083" spans="1:23" ht="21" x14ac:dyDescent="0.35">
      <c r="A1083" s="17" t="s">
        <v>2317</v>
      </c>
      <c r="B1083" s="17" t="s">
        <v>2318</v>
      </c>
      <c r="C1083" s="18" t="s">
        <v>34</v>
      </c>
      <c r="D1083" s="18" t="s">
        <v>293</v>
      </c>
      <c r="E1083" s="19" t="s">
        <v>2319</v>
      </c>
      <c r="F1083" s="18" t="s">
        <v>37</v>
      </c>
      <c r="G1083" s="20">
        <v>44509</v>
      </c>
      <c r="H1083" s="18" t="s">
        <v>2320</v>
      </c>
      <c r="I1083" s="21">
        <f t="shared" si="34"/>
        <v>2</v>
      </c>
      <c r="J1083" s="182">
        <f>AVERAGE(I1083:I1084)</f>
        <v>1.75</v>
      </c>
      <c r="K1083" s="183">
        <f>_xlfn.STDEV.S(I1083:I1084)</f>
        <v>0.35355339059327379</v>
      </c>
      <c r="L1083" s="183">
        <f>100*K1083/J1083</f>
        <v>20.203050891044217</v>
      </c>
      <c r="M1083" s="18">
        <f t="shared" si="33"/>
        <v>4</v>
      </c>
      <c r="N1083" s="18">
        <v>1</v>
      </c>
      <c r="O1083" s="18">
        <v>0</v>
      </c>
      <c r="P1083" s="18">
        <v>1</v>
      </c>
      <c r="Q1083" s="18">
        <v>2</v>
      </c>
      <c r="R1083" s="18">
        <v>0</v>
      </c>
      <c r="S1083" s="18">
        <v>2</v>
      </c>
      <c r="T1083" s="184">
        <f>AVERAGE(S1083:S1084)</f>
        <v>2</v>
      </c>
      <c r="U1083" s="18" t="s">
        <v>39</v>
      </c>
      <c r="V1083" s="18">
        <v>9</v>
      </c>
      <c r="W1083" s="184">
        <f>AVERAGE(V1083:V1084)</f>
        <v>8.5</v>
      </c>
    </row>
    <row r="1084" spans="1:23" ht="21" x14ac:dyDescent="0.35">
      <c r="A1084" s="17" t="s">
        <v>2317</v>
      </c>
      <c r="B1084" s="17" t="s">
        <v>2318</v>
      </c>
      <c r="C1084" s="18" t="s">
        <v>34</v>
      </c>
      <c r="D1084" s="18" t="s">
        <v>293</v>
      </c>
      <c r="E1084" s="19" t="s">
        <v>2319</v>
      </c>
      <c r="F1084" s="18" t="s">
        <v>48</v>
      </c>
      <c r="G1084" s="20">
        <v>44928</v>
      </c>
      <c r="H1084" s="18" t="s">
        <v>2321</v>
      </c>
      <c r="I1084" s="21">
        <f t="shared" si="34"/>
        <v>1.5</v>
      </c>
      <c r="J1084" s="182"/>
      <c r="K1084" s="183"/>
      <c r="L1084" s="183"/>
      <c r="M1084" s="18">
        <f t="shared" si="33"/>
        <v>3</v>
      </c>
      <c r="N1084" s="18">
        <v>1</v>
      </c>
      <c r="O1084" s="18">
        <v>0</v>
      </c>
      <c r="P1084" s="18">
        <v>0</v>
      </c>
      <c r="Q1084" s="18">
        <v>2</v>
      </c>
      <c r="R1084" s="18">
        <v>0</v>
      </c>
      <c r="S1084" s="18">
        <v>2</v>
      </c>
      <c r="T1084" s="184"/>
      <c r="U1084" s="18" t="s">
        <v>39</v>
      </c>
      <c r="V1084" s="18">
        <v>8</v>
      </c>
      <c r="W1084" s="184"/>
    </row>
    <row r="1085" spans="1:23" ht="21" x14ac:dyDescent="0.35">
      <c r="A1085" s="17" t="s">
        <v>2322</v>
      </c>
      <c r="B1085" s="17" t="s">
        <v>2323</v>
      </c>
      <c r="C1085" s="18" t="s">
        <v>34</v>
      </c>
      <c r="D1085" s="18" t="s">
        <v>293</v>
      </c>
      <c r="E1085" s="19" t="s">
        <v>1455</v>
      </c>
      <c r="F1085" s="18" t="s">
        <v>37</v>
      </c>
      <c r="G1085" s="20">
        <v>44880</v>
      </c>
      <c r="H1085" s="18" t="s">
        <v>2324</v>
      </c>
      <c r="I1085" s="21">
        <f t="shared" si="34"/>
        <v>0.75</v>
      </c>
      <c r="J1085" s="182">
        <f>AVERAGE(I1085:I1086)</f>
        <v>0.75</v>
      </c>
      <c r="K1085" s="183">
        <f>_xlfn.STDEV.S(I1085:I1086)</f>
        <v>0</v>
      </c>
      <c r="L1085" s="183">
        <f>100*K1085/J1085</f>
        <v>0</v>
      </c>
      <c r="M1085" s="18">
        <f t="shared" si="33"/>
        <v>1</v>
      </c>
      <c r="N1085" s="18">
        <v>0</v>
      </c>
      <c r="O1085" s="18">
        <v>1</v>
      </c>
      <c r="P1085" s="18">
        <v>0</v>
      </c>
      <c r="Q1085" s="18">
        <v>0</v>
      </c>
      <c r="R1085" s="18">
        <v>0</v>
      </c>
      <c r="S1085" s="18">
        <v>1</v>
      </c>
      <c r="T1085" s="184">
        <f>AVERAGE(S1085:S1086)</f>
        <v>1</v>
      </c>
      <c r="U1085" s="18" t="s">
        <v>76</v>
      </c>
      <c r="V1085" s="18">
        <v>4</v>
      </c>
      <c r="W1085" s="184">
        <f>AVERAGE(V1085:V1086)</f>
        <v>4</v>
      </c>
    </row>
    <row r="1086" spans="1:23" ht="21" x14ac:dyDescent="0.35">
      <c r="A1086" s="17" t="s">
        <v>2322</v>
      </c>
      <c r="B1086" s="17" t="s">
        <v>2323</v>
      </c>
      <c r="C1086" s="18" t="s">
        <v>34</v>
      </c>
      <c r="D1086" s="18" t="s">
        <v>293</v>
      </c>
      <c r="E1086" s="19" t="s">
        <v>1455</v>
      </c>
      <c r="F1086" s="18" t="s">
        <v>40</v>
      </c>
      <c r="G1086" s="20">
        <v>43875</v>
      </c>
      <c r="H1086" s="18" t="s">
        <v>2325</v>
      </c>
      <c r="I1086" s="21">
        <f t="shared" si="34"/>
        <v>0.75</v>
      </c>
      <c r="J1086" s="182"/>
      <c r="K1086" s="183"/>
      <c r="L1086" s="183"/>
      <c r="M1086" s="18">
        <f t="shared" si="33"/>
        <v>1</v>
      </c>
      <c r="N1086" s="18">
        <v>0</v>
      </c>
      <c r="O1086" s="18">
        <v>1</v>
      </c>
      <c r="P1086" s="18">
        <v>0</v>
      </c>
      <c r="Q1086" s="18">
        <v>0</v>
      </c>
      <c r="R1086" s="18">
        <v>0</v>
      </c>
      <c r="S1086" s="18">
        <v>1</v>
      </c>
      <c r="T1086" s="184"/>
      <c r="U1086" s="18" t="s">
        <v>76</v>
      </c>
      <c r="V1086" s="18">
        <v>4</v>
      </c>
      <c r="W1086" s="184"/>
    </row>
    <row r="1087" spans="1:23" ht="21" x14ac:dyDescent="0.35">
      <c r="A1087" s="17" t="s">
        <v>2326</v>
      </c>
      <c r="B1087" s="17" t="s">
        <v>2327</v>
      </c>
      <c r="C1087" s="18" t="s">
        <v>34</v>
      </c>
      <c r="D1087" s="18" t="s">
        <v>109</v>
      </c>
      <c r="E1087" s="19" t="s">
        <v>371</v>
      </c>
      <c r="F1087" s="18" t="s">
        <v>37</v>
      </c>
      <c r="G1087" s="20">
        <v>44432</v>
      </c>
      <c r="H1087" s="18" t="s">
        <v>2328</v>
      </c>
      <c r="I1087" s="21">
        <f t="shared" si="34"/>
        <v>0</v>
      </c>
      <c r="J1087" s="182">
        <f>AVERAGE(I1087:I1088)</f>
        <v>0</v>
      </c>
      <c r="K1087" s="183">
        <f>_xlfn.STDEV.S(I1087:I1088)</f>
        <v>0</v>
      </c>
      <c r="L1087" s="183">
        <v>0</v>
      </c>
      <c r="M1087" s="18">
        <f t="shared" si="33"/>
        <v>0</v>
      </c>
      <c r="N1087" s="18">
        <v>0</v>
      </c>
      <c r="O1087" s="18">
        <v>0</v>
      </c>
      <c r="P1087" s="18">
        <v>0</v>
      </c>
      <c r="Q1087" s="18">
        <v>0</v>
      </c>
      <c r="R1087" s="18">
        <v>0</v>
      </c>
      <c r="S1087" s="18">
        <v>0</v>
      </c>
      <c r="T1087" s="184">
        <f>AVERAGE(S1087:S1088)</f>
        <v>0</v>
      </c>
      <c r="U1087" s="18" t="s">
        <v>56</v>
      </c>
      <c r="V1087" s="18">
        <v>0</v>
      </c>
      <c r="W1087" s="184">
        <f>AVERAGE(V1087:V1088)</f>
        <v>0</v>
      </c>
    </row>
    <row r="1088" spans="1:23" ht="21" x14ac:dyDescent="0.35">
      <c r="A1088" s="17" t="s">
        <v>2326</v>
      </c>
      <c r="B1088" s="17" t="s">
        <v>2327</v>
      </c>
      <c r="C1088" s="18" t="s">
        <v>34</v>
      </c>
      <c r="D1088" s="18" t="s">
        <v>109</v>
      </c>
      <c r="E1088" s="19" t="s">
        <v>371</v>
      </c>
      <c r="F1088" s="18" t="s">
        <v>40</v>
      </c>
      <c r="G1088" s="20">
        <v>43875</v>
      </c>
      <c r="H1088" s="18" t="s">
        <v>2329</v>
      </c>
      <c r="I1088" s="21">
        <f t="shared" si="34"/>
        <v>0</v>
      </c>
      <c r="J1088" s="182"/>
      <c r="K1088" s="183"/>
      <c r="L1088" s="183"/>
      <c r="M1088" s="18">
        <f t="shared" si="33"/>
        <v>0</v>
      </c>
      <c r="N1088" s="18">
        <v>0</v>
      </c>
      <c r="O1088" s="18">
        <v>0</v>
      </c>
      <c r="P1088" s="18">
        <v>0</v>
      </c>
      <c r="Q1088" s="18">
        <v>0</v>
      </c>
      <c r="R1088" s="18">
        <v>0</v>
      </c>
      <c r="S1088" s="18">
        <v>0</v>
      </c>
      <c r="T1088" s="184"/>
      <c r="U1088" s="18" t="s">
        <v>56</v>
      </c>
      <c r="V1088" s="18">
        <v>0</v>
      </c>
      <c r="W1088" s="184"/>
    </row>
    <row r="1089" spans="1:23" ht="21" x14ac:dyDescent="0.35">
      <c r="A1089" s="17" t="s">
        <v>2330</v>
      </c>
      <c r="B1089" s="17" t="s">
        <v>2331</v>
      </c>
      <c r="C1089" s="18" t="s">
        <v>84</v>
      </c>
      <c r="D1089" s="18" t="s">
        <v>293</v>
      </c>
      <c r="E1089" s="19" t="s">
        <v>2332</v>
      </c>
      <c r="F1089" s="18" t="s">
        <v>37</v>
      </c>
      <c r="G1089" s="20">
        <v>44382</v>
      </c>
      <c r="H1089" s="18" t="s">
        <v>2333</v>
      </c>
      <c r="I1089" s="21">
        <f t="shared" si="34"/>
        <v>3</v>
      </c>
      <c r="J1089" s="182">
        <f>AVERAGE(I1089:I1090)</f>
        <v>2</v>
      </c>
      <c r="K1089" s="183">
        <f>_xlfn.STDEV.S(I1089:I1090)</f>
        <v>1.4142135623730951</v>
      </c>
      <c r="L1089" s="183">
        <f>100*K1089/J1089</f>
        <v>70.710678118654755</v>
      </c>
      <c r="M1089" s="18">
        <f t="shared" si="33"/>
        <v>3</v>
      </c>
      <c r="N1089" s="18">
        <v>3</v>
      </c>
      <c r="O1089" s="18">
        <v>0</v>
      </c>
      <c r="P1089" s="18">
        <v>0</v>
      </c>
      <c r="Q1089" s="18">
        <v>0</v>
      </c>
      <c r="R1089" s="18">
        <v>0</v>
      </c>
      <c r="S1089" s="18">
        <v>2</v>
      </c>
      <c r="T1089" s="184">
        <f>AVERAGE(S1089:S1090)</f>
        <v>1.5</v>
      </c>
      <c r="U1089" s="18" t="s">
        <v>76</v>
      </c>
      <c r="V1089" s="18">
        <v>6</v>
      </c>
      <c r="W1089" s="184">
        <f>AVERAGE(V1089:V1090)</f>
        <v>4.5</v>
      </c>
    </row>
    <row r="1090" spans="1:23" ht="21" x14ac:dyDescent="0.35">
      <c r="A1090" s="17" t="s">
        <v>2330</v>
      </c>
      <c r="B1090" s="17" t="s">
        <v>2331</v>
      </c>
      <c r="C1090" s="18" t="s">
        <v>84</v>
      </c>
      <c r="D1090" s="18" t="s">
        <v>293</v>
      </c>
      <c r="E1090" s="19" t="s">
        <v>2332</v>
      </c>
      <c r="F1090" s="18" t="s">
        <v>48</v>
      </c>
      <c r="G1090" s="20">
        <v>44928</v>
      </c>
      <c r="H1090" s="18" t="s">
        <v>2334</v>
      </c>
      <c r="I1090" s="21">
        <f t="shared" si="34"/>
        <v>1</v>
      </c>
      <c r="J1090" s="182"/>
      <c r="K1090" s="183"/>
      <c r="L1090" s="183"/>
      <c r="M1090" s="18">
        <f t="shared" ref="M1090:M1153" si="35">SUM(N1090:Q1090)</f>
        <v>1</v>
      </c>
      <c r="N1090" s="18">
        <v>1</v>
      </c>
      <c r="O1090" s="18">
        <v>0</v>
      </c>
      <c r="P1090" s="18">
        <v>0</v>
      </c>
      <c r="Q1090" s="18">
        <v>0</v>
      </c>
      <c r="R1090" s="18">
        <v>0</v>
      </c>
      <c r="S1090" s="18">
        <v>1</v>
      </c>
      <c r="T1090" s="184"/>
      <c r="U1090" s="18" t="s">
        <v>56</v>
      </c>
      <c r="V1090" s="18">
        <v>3</v>
      </c>
      <c r="W1090" s="184"/>
    </row>
    <row r="1091" spans="1:23" ht="21" x14ac:dyDescent="0.35">
      <c r="A1091" s="17" t="s">
        <v>2335</v>
      </c>
      <c r="B1091" s="17" t="s">
        <v>2336</v>
      </c>
      <c r="C1091" s="18" t="s">
        <v>84</v>
      </c>
      <c r="D1091" s="18" t="s">
        <v>293</v>
      </c>
      <c r="E1091" s="19" t="s">
        <v>2337</v>
      </c>
      <c r="F1091" s="18" t="s">
        <v>37</v>
      </c>
      <c r="G1091" s="20">
        <v>44457</v>
      </c>
      <c r="H1091" s="18" t="s">
        <v>2338</v>
      </c>
      <c r="I1091" s="21">
        <f t="shared" si="34"/>
        <v>4</v>
      </c>
      <c r="J1091" s="182">
        <f>AVERAGE(I1091:I1092)</f>
        <v>3.625</v>
      </c>
      <c r="K1091" s="183">
        <f>_xlfn.STDEV.S(I1091:I1092)</f>
        <v>0.5303300858899106</v>
      </c>
      <c r="L1091" s="183">
        <f>100*K1091/J1091</f>
        <v>14.629795472825119</v>
      </c>
      <c r="M1091" s="18">
        <f t="shared" si="35"/>
        <v>6</v>
      </c>
      <c r="N1091" s="18">
        <v>2</v>
      </c>
      <c r="O1091" s="18">
        <v>2</v>
      </c>
      <c r="P1091" s="18">
        <v>0</v>
      </c>
      <c r="Q1091" s="18">
        <v>2</v>
      </c>
      <c r="R1091" s="18">
        <v>0</v>
      </c>
      <c r="S1091" s="18">
        <v>3</v>
      </c>
      <c r="T1091" s="184">
        <f>AVERAGE(S1091:S1092)</f>
        <v>3</v>
      </c>
      <c r="U1091" s="18" t="s">
        <v>39</v>
      </c>
      <c r="V1091" s="18">
        <v>11</v>
      </c>
      <c r="W1091" s="184">
        <f>AVERAGE(V1091:V1092)</f>
        <v>11.5</v>
      </c>
    </row>
    <row r="1092" spans="1:23" ht="21" x14ac:dyDescent="0.35">
      <c r="A1092" s="17" t="s">
        <v>2335</v>
      </c>
      <c r="B1092" s="17" t="s">
        <v>2336</v>
      </c>
      <c r="C1092" s="18" t="s">
        <v>84</v>
      </c>
      <c r="D1092" s="18" t="s">
        <v>293</v>
      </c>
      <c r="E1092" s="19" t="s">
        <v>2337</v>
      </c>
      <c r="F1092" s="18" t="s">
        <v>48</v>
      </c>
      <c r="G1092" s="20">
        <v>44928</v>
      </c>
      <c r="H1092" s="18" t="s">
        <v>2339</v>
      </c>
      <c r="I1092" s="21">
        <f t="shared" si="34"/>
        <v>3.25</v>
      </c>
      <c r="J1092" s="182"/>
      <c r="K1092" s="183"/>
      <c r="L1092" s="183"/>
      <c r="M1092" s="18">
        <f t="shared" si="35"/>
        <v>5</v>
      </c>
      <c r="N1092" s="18">
        <v>2</v>
      </c>
      <c r="O1092" s="18">
        <v>1</v>
      </c>
      <c r="P1092" s="18">
        <v>0</v>
      </c>
      <c r="Q1092" s="18">
        <v>2</v>
      </c>
      <c r="R1092" s="18">
        <v>0</v>
      </c>
      <c r="S1092" s="18">
        <v>3</v>
      </c>
      <c r="T1092" s="184"/>
      <c r="U1092" s="18" t="s">
        <v>39</v>
      </c>
      <c r="V1092" s="18">
        <v>12</v>
      </c>
      <c r="W1092" s="184"/>
    </row>
    <row r="1093" spans="1:23" ht="21" x14ac:dyDescent="0.35">
      <c r="A1093" s="17" t="s">
        <v>2340</v>
      </c>
      <c r="B1093" s="17" t="s">
        <v>2341</v>
      </c>
      <c r="C1093" s="18" t="s">
        <v>84</v>
      </c>
      <c r="D1093" s="18" t="s">
        <v>293</v>
      </c>
      <c r="E1093" s="19" t="s">
        <v>2342</v>
      </c>
      <c r="F1093" s="18" t="s">
        <v>37</v>
      </c>
      <c r="G1093" s="20">
        <v>44569</v>
      </c>
      <c r="H1093" s="18" t="s">
        <v>2343</v>
      </c>
      <c r="I1093" s="21">
        <f t="shared" si="34"/>
        <v>4</v>
      </c>
      <c r="J1093" s="182">
        <f>AVERAGE(I1093:I1094)</f>
        <v>3</v>
      </c>
      <c r="K1093" s="183">
        <f>_xlfn.STDEV.S(I1093:I1094)</f>
        <v>1.4142135623730951</v>
      </c>
      <c r="L1093" s="183">
        <f>100*K1093/J1093</f>
        <v>47.14045207910317</v>
      </c>
      <c r="M1093" s="18">
        <f t="shared" si="35"/>
        <v>4</v>
      </c>
      <c r="N1093" s="18">
        <v>4</v>
      </c>
      <c r="O1093" s="18">
        <v>0</v>
      </c>
      <c r="P1093" s="18">
        <v>0</v>
      </c>
      <c r="Q1093" s="18">
        <v>0</v>
      </c>
      <c r="R1093" s="18">
        <v>0</v>
      </c>
      <c r="S1093" s="18">
        <v>3</v>
      </c>
      <c r="T1093" s="184">
        <f>AVERAGE(S1093:S1094)</f>
        <v>2</v>
      </c>
      <c r="U1093" s="18" t="s">
        <v>39</v>
      </c>
      <c r="V1093" s="18">
        <v>10</v>
      </c>
      <c r="W1093" s="184">
        <f>AVERAGE(V1093:V1094)</f>
        <v>11.5</v>
      </c>
    </row>
    <row r="1094" spans="1:23" ht="21" x14ac:dyDescent="0.35">
      <c r="A1094" s="17" t="s">
        <v>2340</v>
      </c>
      <c r="B1094" s="17" t="s">
        <v>2341</v>
      </c>
      <c r="C1094" s="18" t="s">
        <v>84</v>
      </c>
      <c r="D1094" s="18" t="s">
        <v>293</v>
      </c>
      <c r="E1094" s="19" t="s">
        <v>2342</v>
      </c>
      <c r="F1094" s="18" t="s">
        <v>48</v>
      </c>
      <c r="G1094" s="20">
        <v>44928</v>
      </c>
      <c r="H1094" s="18" t="s">
        <v>2344</v>
      </c>
      <c r="I1094" s="21">
        <f t="shared" si="34"/>
        <v>2</v>
      </c>
      <c r="J1094" s="182"/>
      <c r="K1094" s="183"/>
      <c r="L1094" s="183"/>
      <c r="M1094" s="18">
        <f t="shared" si="35"/>
        <v>3</v>
      </c>
      <c r="N1094" s="18">
        <v>0</v>
      </c>
      <c r="O1094" s="18">
        <v>2</v>
      </c>
      <c r="P1094" s="18">
        <v>1</v>
      </c>
      <c r="Q1094" s="18">
        <v>0</v>
      </c>
      <c r="R1094" s="18">
        <v>0</v>
      </c>
      <c r="S1094" s="18">
        <v>1</v>
      </c>
      <c r="T1094" s="184"/>
      <c r="U1094" s="18" t="s">
        <v>76</v>
      </c>
      <c r="V1094" s="18">
        <v>13</v>
      </c>
      <c r="W1094" s="184"/>
    </row>
    <row r="1095" spans="1:23" ht="21" x14ac:dyDescent="0.35">
      <c r="A1095" s="17" t="s">
        <v>2345</v>
      </c>
      <c r="B1095" s="17" t="s">
        <v>2346</v>
      </c>
      <c r="C1095" s="18" t="s">
        <v>84</v>
      </c>
      <c r="D1095" s="18" t="s">
        <v>109</v>
      </c>
      <c r="E1095" s="19" t="s">
        <v>2347</v>
      </c>
      <c r="F1095" s="18" t="s">
        <v>37</v>
      </c>
      <c r="G1095" s="20">
        <v>44810</v>
      </c>
      <c r="H1095" s="18" t="s">
        <v>2348</v>
      </c>
      <c r="I1095" s="21">
        <f t="shared" ref="I1095:I1158" si="36">N1095+0.75*O1095+0.5*P1095+0.25*Q1095</f>
        <v>3</v>
      </c>
      <c r="J1095" s="182">
        <f>AVERAGE(I1095:I1096)</f>
        <v>2.5</v>
      </c>
      <c r="K1095" s="183">
        <f>_xlfn.STDEV.S(I1095:I1096)</f>
        <v>0.70710678118654757</v>
      </c>
      <c r="L1095" s="183">
        <f>100*K1095/J1095</f>
        <v>28.284271247461902</v>
      </c>
      <c r="M1095" s="18">
        <f t="shared" si="35"/>
        <v>4</v>
      </c>
      <c r="N1095" s="18">
        <v>2</v>
      </c>
      <c r="O1095" s="18">
        <v>0</v>
      </c>
      <c r="P1095" s="18">
        <v>2</v>
      </c>
      <c r="Q1095" s="18">
        <v>0</v>
      </c>
      <c r="R1095" s="18">
        <v>0</v>
      </c>
      <c r="S1095" s="18">
        <v>2</v>
      </c>
      <c r="T1095" s="184">
        <f>AVERAGE(S1095:S1096)</f>
        <v>2</v>
      </c>
      <c r="U1095" s="18" t="s">
        <v>39</v>
      </c>
      <c r="V1095" s="18">
        <v>13</v>
      </c>
      <c r="W1095" s="184">
        <f>AVERAGE(V1095:V1096)</f>
        <v>13.5</v>
      </c>
    </row>
    <row r="1096" spans="1:23" ht="21" x14ac:dyDescent="0.35">
      <c r="A1096" s="17" t="s">
        <v>2345</v>
      </c>
      <c r="B1096" s="17" t="s">
        <v>2346</v>
      </c>
      <c r="C1096" s="18" t="s">
        <v>84</v>
      </c>
      <c r="D1096" s="18" t="s">
        <v>109</v>
      </c>
      <c r="E1096" s="19" t="s">
        <v>2347</v>
      </c>
      <c r="F1096" s="20" t="s">
        <v>48</v>
      </c>
      <c r="G1096" s="20">
        <v>44928</v>
      </c>
      <c r="H1096" s="18" t="s">
        <v>2349</v>
      </c>
      <c r="I1096" s="21">
        <f t="shared" si="36"/>
        <v>2</v>
      </c>
      <c r="J1096" s="182"/>
      <c r="K1096" s="183"/>
      <c r="L1096" s="183"/>
      <c r="M1096" s="18">
        <f t="shared" si="35"/>
        <v>3</v>
      </c>
      <c r="N1096" s="18">
        <v>1</v>
      </c>
      <c r="O1096" s="18">
        <v>0</v>
      </c>
      <c r="P1096" s="18">
        <v>2</v>
      </c>
      <c r="Q1096" s="18">
        <v>0</v>
      </c>
      <c r="R1096" s="18">
        <v>0</v>
      </c>
      <c r="S1096" s="18">
        <v>2</v>
      </c>
      <c r="T1096" s="184"/>
      <c r="U1096" s="18" t="s">
        <v>39</v>
      </c>
      <c r="V1096" s="18">
        <v>14</v>
      </c>
      <c r="W1096" s="184"/>
    </row>
    <row r="1097" spans="1:23" ht="21" x14ac:dyDescent="0.35">
      <c r="A1097" s="17" t="s">
        <v>2350</v>
      </c>
      <c r="B1097" s="17" t="s">
        <v>2351</v>
      </c>
      <c r="C1097" s="18" t="s">
        <v>34</v>
      </c>
      <c r="D1097" s="18" t="s">
        <v>35</v>
      </c>
      <c r="E1097" s="19" t="s">
        <v>2352</v>
      </c>
      <c r="F1097" s="18" t="s">
        <v>37</v>
      </c>
      <c r="G1097" s="20">
        <v>44964</v>
      </c>
      <c r="H1097" s="18" t="s">
        <v>2353</v>
      </c>
      <c r="I1097" s="21">
        <f t="shared" si="36"/>
        <v>7.5</v>
      </c>
      <c r="J1097" s="182">
        <f>AVERAGE(I1097:I1098)</f>
        <v>7.125</v>
      </c>
      <c r="K1097" s="183">
        <f>_xlfn.STDEV.S(I1097:I1098)</f>
        <v>0.5303300858899106</v>
      </c>
      <c r="L1097" s="183">
        <f>100*K1097/J1097</f>
        <v>7.4432292756478677</v>
      </c>
      <c r="M1097" s="18">
        <f t="shared" si="35"/>
        <v>9</v>
      </c>
      <c r="N1097" s="18">
        <v>4</v>
      </c>
      <c r="O1097" s="18">
        <v>4</v>
      </c>
      <c r="P1097" s="18">
        <v>1</v>
      </c>
      <c r="Q1097" s="18">
        <v>0</v>
      </c>
      <c r="R1097" s="18">
        <v>0</v>
      </c>
      <c r="S1097" s="18">
        <v>3</v>
      </c>
      <c r="T1097" s="184">
        <f>AVERAGE(S1097:S1098)</f>
        <v>3</v>
      </c>
      <c r="U1097" s="18" t="s">
        <v>39</v>
      </c>
      <c r="V1097" s="18">
        <v>25</v>
      </c>
      <c r="W1097" s="184">
        <f>AVERAGE(V1097:V1098)</f>
        <v>26</v>
      </c>
    </row>
    <row r="1098" spans="1:23" ht="21" x14ac:dyDescent="0.35">
      <c r="A1098" s="17" t="s">
        <v>2350</v>
      </c>
      <c r="B1098" s="17" t="s">
        <v>2351</v>
      </c>
      <c r="C1098" s="18" t="s">
        <v>34</v>
      </c>
      <c r="D1098" s="18" t="s">
        <v>35</v>
      </c>
      <c r="E1098" s="19" t="s">
        <v>2352</v>
      </c>
      <c r="F1098" s="18" t="s">
        <v>146</v>
      </c>
      <c r="G1098" s="20">
        <v>44778</v>
      </c>
      <c r="H1098" s="18" t="s">
        <v>2354</v>
      </c>
      <c r="I1098" s="21">
        <f t="shared" si="36"/>
        <v>6.75</v>
      </c>
      <c r="J1098" s="182"/>
      <c r="K1098" s="183"/>
      <c r="L1098" s="183"/>
      <c r="M1098" s="18">
        <f t="shared" si="35"/>
        <v>8</v>
      </c>
      <c r="N1098" s="18">
        <v>4</v>
      </c>
      <c r="O1098" s="18">
        <v>3</v>
      </c>
      <c r="P1098" s="18">
        <v>1</v>
      </c>
      <c r="Q1098" s="18">
        <v>0</v>
      </c>
      <c r="R1098" s="18">
        <v>0</v>
      </c>
      <c r="S1098" s="18">
        <v>3</v>
      </c>
      <c r="T1098" s="184"/>
      <c r="U1098" s="18" t="s">
        <v>39</v>
      </c>
      <c r="V1098" s="18">
        <v>27</v>
      </c>
      <c r="W1098" s="184"/>
    </row>
    <row r="1099" spans="1:23" ht="21" x14ac:dyDescent="0.35">
      <c r="A1099" s="17" t="s">
        <v>2355</v>
      </c>
      <c r="B1099" s="17" t="s">
        <v>2356</v>
      </c>
      <c r="C1099" s="18" t="s">
        <v>34</v>
      </c>
      <c r="D1099" s="18" t="s">
        <v>35</v>
      </c>
      <c r="E1099" s="19" t="s">
        <v>1300</v>
      </c>
      <c r="F1099" s="18" t="s">
        <v>37</v>
      </c>
      <c r="G1099" s="20">
        <v>44964</v>
      </c>
      <c r="H1099" s="18" t="s">
        <v>2357</v>
      </c>
      <c r="I1099" s="21">
        <f t="shared" si="36"/>
        <v>1.75</v>
      </c>
      <c r="J1099" s="182">
        <f>AVERAGE(I1099:I1100)</f>
        <v>1.75</v>
      </c>
      <c r="K1099" s="183">
        <f>_xlfn.STDEV.S(I1099:I1100)</f>
        <v>0</v>
      </c>
      <c r="L1099" s="183">
        <f>100*K1099/J1099</f>
        <v>0</v>
      </c>
      <c r="M1099" s="18">
        <f t="shared" si="35"/>
        <v>3</v>
      </c>
      <c r="N1099" s="18">
        <v>1</v>
      </c>
      <c r="O1099" s="18">
        <v>0</v>
      </c>
      <c r="P1099" s="18">
        <v>1</v>
      </c>
      <c r="Q1099" s="18">
        <v>1</v>
      </c>
      <c r="R1099" s="18">
        <v>0</v>
      </c>
      <c r="S1099" s="18">
        <v>2</v>
      </c>
      <c r="T1099" s="184">
        <f>AVERAGE(S1099:S1100)</f>
        <v>2</v>
      </c>
      <c r="U1099" s="18" t="s">
        <v>39</v>
      </c>
      <c r="V1099" s="18">
        <v>19</v>
      </c>
      <c r="W1099" s="184">
        <f>AVERAGE(V1099:V1100)</f>
        <v>12.5</v>
      </c>
    </row>
    <row r="1100" spans="1:23" ht="21" x14ac:dyDescent="0.35">
      <c r="A1100" s="17" t="s">
        <v>2355</v>
      </c>
      <c r="B1100" s="17" t="s">
        <v>2356</v>
      </c>
      <c r="C1100" s="18" t="s">
        <v>34</v>
      </c>
      <c r="D1100" s="18" t="s">
        <v>35</v>
      </c>
      <c r="E1100" s="19" t="s">
        <v>1300</v>
      </c>
      <c r="F1100" s="18" t="s">
        <v>42</v>
      </c>
      <c r="G1100" s="20">
        <v>44018</v>
      </c>
      <c r="H1100" s="18" t="s">
        <v>2358</v>
      </c>
      <c r="I1100" s="21">
        <f t="shared" si="36"/>
        <v>1.75</v>
      </c>
      <c r="J1100" s="182"/>
      <c r="K1100" s="183"/>
      <c r="L1100" s="183"/>
      <c r="M1100" s="18">
        <f t="shared" si="35"/>
        <v>3</v>
      </c>
      <c r="N1100" s="18">
        <v>1</v>
      </c>
      <c r="O1100" s="18">
        <v>0</v>
      </c>
      <c r="P1100" s="18">
        <v>1</v>
      </c>
      <c r="Q1100" s="18">
        <v>1</v>
      </c>
      <c r="R1100" s="18">
        <v>0</v>
      </c>
      <c r="S1100" s="18">
        <v>2</v>
      </c>
      <c r="T1100" s="184"/>
      <c r="U1100" s="18" t="s">
        <v>39</v>
      </c>
      <c r="V1100" s="18">
        <v>6</v>
      </c>
      <c r="W1100" s="184"/>
    </row>
    <row r="1101" spans="1:23" ht="21" x14ac:dyDescent="0.35">
      <c r="A1101" s="17" t="s">
        <v>2359</v>
      </c>
      <c r="B1101" s="17" t="s">
        <v>2360</v>
      </c>
      <c r="C1101" s="18" t="s">
        <v>34</v>
      </c>
      <c r="D1101" s="18" t="s">
        <v>35</v>
      </c>
      <c r="E1101" s="19" t="s">
        <v>1160</v>
      </c>
      <c r="F1101" s="18" t="s">
        <v>37</v>
      </c>
      <c r="G1101" s="20">
        <v>44880</v>
      </c>
      <c r="H1101" s="18" t="s">
        <v>2361</v>
      </c>
      <c r="I1101" s="21">
        <f t="shared" si="36"/>
        <v>4.5</v>
      </c>
      <c r="J1101" s="182">
        <f>AVERAGE(I1101:I1102)</f>
        <v>3.25</v>
      </c>
      <c r="K1101" s="183">
        <f>_xlfn.STDEV.S(I1101:I1102)</f>
        <v>1.7677669529663689</v>
      </c>
      <c r="L1101" s="183">
        <f>100*K1101/J1101</f>
        <v>54.392829322042118</v>
      </c>
      <c r="M1101" s="18">
        <f t="shared" si="35"/>
        <v>6</v>
      </c>
      <c r="N1101" s="18">
        <v>2</v>
      </c>
      <c r="O1101" s="18">
        <v>2</v>
      </c>
      <c r="P1101" s="18">
        <v>2</v>
      </c>
      <c r="Q1101" s="18">
        <v>0</v>
      </c>
      <c r="R1101" s="18">
        <v>0</v>
      </c>
      <c r="S1101" s="18">
        <v>3</v>
      </c>
      <c r="T1101" s="184">
        <f>AVERAGE(S1101:S1102)</f>
        <v>2.5</v>
      </c>
      <c r="U1101" s="18" t="s">
        <v>39</v>
      </c>
      <c r="V1101" s="18">
        <v>20</v>
      </c>
      <c r="W1101" s="184">
        <f>AVERAGE(V1101:V1102)</f>
        <v>17</v>
      </c>
    </row>
    <row r="1102" spans="1:23" ht="21" x14ac:dyDescent="0.35">
      <c r="A1102" s="17" t="s">
        <v>2359</v>
      </c>
      <c r="B1102" s="17" t="s">
        <v>2360</v>
      </c>
      <c r="C1102" s="18" t="s">
        <v>34</v>
      </c>
      <c r="D1102" s="18" t="s">
        <v>35</v>
      </c>
      <c r="E1102" s="19" t="s">
        <v>1160</v>
      </c>
      <c r="F1102" s="18" t="s">
        <v>40</v>
      </c>
      <c r="G1102" s="20">
        <v>43875</v>
      </c>
      <c r="H1102" s="18" t="s">
        <v>2362</v>
      </c>
      <c r="I1102" s="21">
        <f t="shared" si="36"/>
        <v>2</v>
      </c>
      <c r="J1102" s="182"/>
      <c r="K1102" s="183"/>
      <c r="L1102" s="183"/>
      <c r="M1102" s="18">
        <f t="shared" si="35"/>
        <v>2</v>
      </c>
      <c r="N1102" s="18">
        <v>2</v>
      </c>
      <c r="O1102" s="18">
        <v>0</v>
      </c>
      <c r="P1102" s="18">
        <v>0</v>
      </c>
      <c r="Q1102" s="18">
        <v>0</v>
      </c>
      <c r="R1102" s="18">
        <v>0</v>
      </c>
      <c r="S1102" s="18">
        <v>2</v>
      </c>
      <c r="T1102" s="184"/>
      <c r="U1102" s="18" t="s">
        <v>39</v>
      </c>
      <c r="V1102" s="18">
        <v>14</v>
      </c>
      <c r="W1102" s="184"/>
    </row>
    <row r="1103" spans="1:23" ht="21" x14ac:dyDescent="0.35">
      <c r="A1103" s="17" t="s">
        <v>2363</v>
      </c>
      <c r="B1103" s="17" t="s">
        <v>2364</v>
      </c>
      <c r="C1103" s="18" t="s">
        <v>34</v>
      </c>
      <c r="D1103" s="18" t="s">
        <v>35</v>
      </c>
      <c r="E1103" s="19" t="s">
        <v>2365</v>
      </c>
      <c r="F1103" s="18" t="s">
        <v>37</v>
      </c>
      <c r="G1103" s="20">
        <v>44106</v>
      </c>
      <c r="H1103" s="18" t="s">
        <v>2366</v>
      </c>
      <c r="I1103" s="21">
        <f t="shared" si="36"/>
        <v>3.5</v>
      </c>
      <c r="J1103" s="182">
        <f>AVERAGE(I1103:I1104)</f>
        <v>3.5</v>
      </c>
      <c r="K1103" s="183">
        <f>_xlfn.STDEV.S(I1103:I1104)</f>
        <v>0</v>
      </c>
      <c r="L1103" s="183">
        <f>100*K1103/J1103</f>
        <v>0</v>
      </c>
      <c r="M1103" s="18">
        <f t="shared" si="35"/>
        <v>5</v>
      </c>
      <c r="N1103" s="18">
        <v>1</v>
      </c>
      <c r="O1103" s="18">
        <v>2</v>
      </c>
      <c r="P1103" s="18">
        <v>2</v>
      </c>
      <c r="Q1103" s="18">
        <v>0</v>
      </c>
      <c r="R1103" s="18">
        <v>0</v>
      </c>
      <c r="S1103" s="18">
        <v>3</v>
      </c>
      <c r="T1103" s="184">
        <f>AVERAGE(S1103:S1104)</f>
        <v>3</v>
      </c>
      <c r="U1103" s="18" t="s">
        <v>39</v>
      </c>
      <c r="V1103" s="18">
        <v>23</v>
      </c>
      <c r="W1103" s="184">
        <f>AVERAGE(V1103:V1104)</f>
        <v>22</v>
      </c>
    </row>
    <row r="1104" spans="1:23" ht="21" x14ac:dyDescent="0.35">
      <c r="A1104" s="17" t="s">
        <v>2363</v>
      </c>
      <c r="B1104" s="17" t="s">
        <v>2364</v>
      </c>
      <c r="C1104" s="18" t="s">
        <v>34</v>
      </c>
      <c r="D1104" s="18" t="s">
        <v>35</v>
      </c>
      <c r="E1104" s="19" t="s">
        <v>2365</v>
      </c>
      <c r="F1104" s="18" t="s">
        <v>48</v>
      </c>
      <c r="G1104" s="20">
        <v>44928</v>
      </c>
      <c r="H1104" s="18" t="s">
        <v>2367</v>
      </c>
      <c r="I1104" s="21">
        <f t="shared" si="36"/>
        <v>3.5</v>
      </c>
      <c r="J1104" s="182"/>
      <c r="K1104" s="183"/>
      <c r="L1104" s="183"/>
      <c r="M1104" s="18">
        <f t="shared" si="35"/>
        <v>5</v>
      </c>
      <c r="N1104" s="18">
        <v>1</v>
      </c>
      <c r="O1104" s="18">
        <v>2</v>
      </c>
      <c r="P1104" s="18">
        <v>2</v>
      </c>
      <c r="Q1104" s="18">
        <v>0</v>
      </c>
      <c r="R1104" s="18">
        <v>0</v>
      </c>
      <c r="S1104" s="18">
        <v>3</v>
      </c>
      <c r="T1104" s="184"/>
      <c r="U1104" s="18" t="s">
        <v>76</v>
      </c>
      <c r="V1104" s="18">
        <v>21</v>
      </c>
      <c r="W1104" s="184"/>
    </row>
    <row r="1105" spans="1:23" ht="21" x14ac:dyDescent="0.35">
      <c r="A1105" s="17" t="s">
        <v>2368</v>
      </c>
      <c r="B1105" s="17" t="s">
        <v>2369</v>
      </c>
      <c r="C1105" s="18" t="s">
        <v>34</v>
      </c>
      <c r="D1105" s="18" t="s">
        <v>35</v>
      </c>
      <c r="E1105" s="19" t="s">
        <v>46</v>
      </c>
      <c r="F1105" s="18" t="s">
        <v>37</v>
      </c>
      <c r="G1105" s="20">
        <v>44903</v>
      </c>
      <c r="H1105" s="18" t="s">
        <v>2370</v>
      </c>
      <c r="I1105" s="21">
        <f t="shared" si="36"/>
        <v>2.5</v>
      </c>
      <c r="J1105" s="182">
        <f>AVERAGE(I1105:I1106)</f>
        <v>1.625</v>
      </c>
      <c r="K1105" s="183">
        <f>_xlfn.STDEV.S(I1105:I1106)</f>
        <v>1.2374368670764582</v>
      </c>
      <c r="L1105" s="183">
        <f>100*K1105/J1105</f>
        <v>76.149961050858963</v>
      </c>
      <c r="M1105" s="18">
        <f t="shared" si="35"/>
        <v>3</v>
      </c>
      <c r="N1105" s="18">
        <v>1</v>
      </c>
      <c r="O1105" s="18">
        <v>2</v>
      </c>
      <c r="P1105" s="18">
        <v>0</v>
      </c>
      <c r="Q1105" s="18">
        <v>0</v>
      </c>
      <c r="R1105" s="18">
        <v>0</v>
      </c>
      <c r="S1105" s="18">
        <v>3</v>
      </c>
      <c r="T1105" s="184">
        <f>AVERAGE(S1105:S1106)</f>
        <v>2</v>
      </c>
      <c r="U1105" s="18" t="s">
        <v>39</v>
      </c>
      <c r="V1105" s="18">
        <v>18</v>
      </c>
      <c r="W1105" s="184">
        <f>AVERAGE(V1105:V1106)</f>
        <v>14.5</v>
      </c>
    </row>
    <row r="1106" spans="1:23" ht="21" x14ac:dyDescent="0.35">
      <c r="A1106" s="17" t="s">
        <v>2368</v>
      </c>
      <c r="B1106" s="17" t="s">
        <v>2369</v>
      </c>
      <c r="C1106" s="18" t="s">
        <v>34</v>
      </c>
      <c r="D1106" s="18" t="s">
        <v>35</v>
      </c>
      <c r="E1106" s="19" t="s">
        <v>46</v>
      </c>
      <c r="F1106" s="18" t="s">
        <v>48</v>
      </c>
      <c r="G1106" s="20">
        <v>44928</v>
      </c>
      <c r="H1106" s="18" t="s">
        <v>2371</v>
      </c>
      <c r="I1106" s="21">
        <f t="shared" si="36"/>
        <v>0.75</v>
      </c>
      <c r="J1106" s="182"/>
      <c r="K1106" s="183"/>
      <c r="L1106" s="183"/>
      <c r="M1106" s="18">
        <f t="shared" si="35"/>
        <v>1</v>
      </c>
      <c r="N1106" s="18">
        <v>0</v>
      </c>
      <c r="O1106" s="18">
        <v>1</v>
      </c>
      <c r="P1106" s="18">
        <v>0</v>
      </c>
      <c r="Q1106" s="18">
        <v>0</v>
      </c>
      <c r="R1106" s="18">
        <v>0</v>
      </c>
      <c r="S1106" s="18">
        <v>1</v>
      </c>
      <c r="T1106" s="184"/>
      <c r="U1106" s="18" t="s">
        <v>39</v>
      </c>
      <c r="V1106" s="18">
        <v>11</v>
      </c>
      <c r="W1106" s="184"/>
    </row>
    <row r="1107" spans="1:23" ht="21" x14ac:dyDescent="0.35">
      <c r="A1107" s="17" t="s">
        <v>2372</v>
      </c>
      <c r="B1107" s="17" t="s">
        <v>2373</v>
      </c>
      <c r="C1107" s="18" t="s">
        <v>34</v>
      </c>
      <c r="D1107" s="18" t="s">
        <v>35</v>
      </c>
      <c r="E1107" s="19" t="s">
        <v>2374</v>
      </c>
      <c r="F1107" s="18" t="s">
        <v>37</v>
      </c>
      <c r="G1107" s="20">
        <v>44681</v>
      </c>
      <c r="H1107" s="18" t="s">
        <v>2375</v>
      </c>
      <c r="I1107" s="21">
        <f t="shared" si="36"/>
        <v>0.25</v>
      </c>
      <c r="J1107" s="182">
        <f>AVERAGE(I1107:I1108)</f>
        <v>0.25</v>
      </c>
      <c r="K1107" s="183">
        <f>_xlfn.STDEV.S(I1107:I1108)</f>
        <v>0</v>
      </c>
      <c r="L1107" s="183">
        <f>100*K1107/J1107</f>
        <v>0</v>
      </c>
      <c r="M1107" s="18">
        <f t="shared" si="35"/>
        <v>1</v>
      </c>
      <c r="N1107" s="18">
        <v>0</v>
      </c>
      <c r="O1107" s="18">
        <v>0</v>
      </c>
      <c r="P1107" s="18">
        <v>0</v>
      </c>
      <c r="Q1107" s="18">
        <v>1</v>
      </c>
      <c r="R1107" s="18">
        <v>0</v>
      </c>
      <c r="S1107" s="18">
        <v>0</v>
      </c>
      <c r="T1107" s="184">
        <f>AVERAGE(S1107:S1108)</f>
        <v>0</v>
      </c>
      <c r="U1107" s="18" t="s">
        <v>76</v>
      </c>
      <c r="V1107" s="18">
        <v>5</v>
      </c>
      <c r="W1107" s="184">
        <f>AVERAGE(V1107:V1108)</f>
        <v>5</v>
      </c>
    </row>
    <row r="1108" spans="1:23" ht="21" x14ac:dyDescent="0.35">
      <c r="A1108" s="17" t="s">
        <v>2372</v>
      </c>
      <c r="B1108" s="17" t="s">
        <v>2373</v>
      </c>
      <c r="C1108" s="18" t="s">
        <v>34</v>
      </c>
      <c r="D1108" s="18" t="s">
        <v>35</v>
      </c>
      <c r="E1108" s="19" t="s">
        <v>2374</v>
      </c>
      <c r="F1108" s="18" t="s">
        <v>48</v>
      </c>
      <c r="G1108" s="20">
        <v>44928</v>
      </c>
      <c r="H1108" s="18" t="s">
        <v>2376</v>
      </c>
      <c r="I1108" s="21">
        <f t="shared" si="36"/>
        <v>0.25</v>
      </c>
      <c r="J1108" s="182"/>
      <c r="K1108" s="183"/>
      <c r="L1108" s="183"/>
      <c r="M1108" s="18">
        <f t="shared" si="35"/>
        <v>1</v>
      </c>
      <c r="N1108" s="18">
        <v>0</v>
      </c>
      <c r="O1108" s="18">
        <v>0</v>
      </c>
      <c r="P1108" s="18">
        <v>0</v>
      </c>
      <c r="Q1108" s="18">
        <v>1</v>
      </c>
      <c r="R1108" s="18">
        <v>0</v>
      </c>
      <c r="S1108" s="18">
        <v>0</v>
      </c>
      <c r="T1108" s="184"/>
      <c r="U1108" s="18" t="s">
        <v>56</v>
      </c>
      <c r="V1108" s="18">
        <v>5</v>
      </c>
      <c r="W1108" s="184"/>
    </row>
    <row r="1109" spans="1:23" ht="21" x14ac:dyDescent="0.35">
      <c r="A1109" s="17" t="s">
        <v>2377</v>
      </c>
      <c r="B1109" s="17" t="s">
        <v>2378</v>
      </c>
      <c r="C1109" s="18" t="s">
        <v>34</v>
      </c>
      <c r="D1109" s="18" t="s">
        <v>35</v>
      </c>
      <c r="E1109" s="19" t="s">
        <v>2379</v>
      </c>
      <c r="F1109" s="18" t="s">
        <v>37</v>
      </c>
      <c r="G1109" s="20">
        <v>44722</v>
      </c>
      <c r="H1109" s="18" t="s">
        <v>2380</v>
      </c>
      <c r="I1109" s="21">
        <f t="shared" si="36"/>
        <v>0</v>
      </c>
      <c r="J1109" s="182">
        <f>AVERAGE(I1109:I1110)</f>
        <v>0</v>
      </c>
      <c r="K1109" s="183">
        <f>_xlfn.STDEV.S(I1109:I1110)</f>
        <v>0</v>
      </c>
      <c r="L1109" s="183">
        <v>0</v>
      </c>
      <c r="M1109" s="18">
        <f t="shared" si="35"/>
        <v>0</v>
      </c>
      <c r="N1109" s="18">
        <v>0</v>
      </c>
      <c r="O1109" s="18">
        <v>0</v>
      </c>
      <c r="P1109" s="18">
        <v>0</v>
      </c>
      <c r="Q1109" s="18">
        <v>0</v>
      </c>
      <c r="R1109" s="18">
        <v>0</v>
      </c>
      <c r="S1109" s="18">
        <v>0</v>
      </c>
      <c r="T1109" s="184">
        <f>AVERAGE(S1109:S1110)</f>
        <v>0</v>
      </c>
      <c r="U1109" s="18" t="s">
        <v>56</v>
      </c>
      <c r="V1109" s="18">
        <v>0</v>
      </c>
      <c r="W1109" s="184">
        <f>AVERAGE(V1109:V1110)</f>
        <v>0</v>
      </c>
    </row>
    <row r="1110" spans="1:23" ht="21" x14ac:dyDescent="0.35">
      <c r="A1110" s="17" t="s">
        <v>2377</v>
      </c>
      <c r="B1110" s="17" t="s">
        <v>2378</v>
      </c>
      <c r="C1110" s="18" t="s">
        <v>34</v>
      </c>
      <c r="D1110" s="18" t="s">
        <v>35</v>
      </c>
      <c r="E1110" s="19" t="s">
        <v>2379</v>
      </c>
      <c r="F1110" s="18" t="s">
        <v>48</v>
      </c>
      <c r="G1110" s="20">
        <v>44928</v>
      </c>
      <c r="H1110" s="18" t="s">
        <v>2381</v>
      </c>
      <c r="I1110" s="21">
        <f t="shared" si="36"/>
        <v>0</v>
      </c>
      <c r="J1110" s="182"/>
      <c r="K1110" s="183"/>
      <c r="L1110" s="183"/>
      <c r="M1110" s="18">
        <f t="shared" si="35"/>
        <v>0</v>
      </c>
      <c r="N1110" s="18">
        <v>0</v>
      </c>
      <c r="O1110" s="18">
        <v>0</v>
      </c>
      <c r="P1110" s="18">
        <v>0</v>
      </c>
      <c r="Q1110" s="18">
        <v>0</v>
      </c>
      <c r="R1110" s="18">
        <v>0</v>
      </c>
      <c r="S1110" s="18">
        <v>0</v>
      </c>
      <c r="T1110" s="184"/>
      <c r="U1110" s="18" t="s">
        <v>56</v>
      </c>
      <c r="V1110" s="18">
        <v>0</v>
      </c>
      <c r="W1110" s="184"/>
    </row>
    <row r="1111" spans="1:23" ht="21" x14ac:dyDescent="0.35">
      <c r="A1111" s="17" t="s">
        <v>2382</v>
      </c>
      <c r="B1111" s="17" t="s">
        <v>2383</v>
      </c>
      <c r="C1111" s="18" t="s">
        <v>34</v>
      </c>
      <c r="D1111" s="18" t="s">
        <v>35</v>
      </c>
      <c r="E1111" s="19" t="s">
        <v>2384</v>
      </c>
      <c r="F1111" s="18" t="s">
        <v>37</v>
      </c>
      <c r="G1111" s="20">
        <v>44853</v>
      </c>
      <c r="H1111" s="18" t="s">
        <v>2385</v>
      </c>
      <c r="I1111" s="21">
        <f t="shared" si="36"/>
        <v>3</v>
      </c>
      <c r="J1111" s="182">
        <f>AVERAGE(I1111:I1112)</f>
        <v>2.25</v>
      </c>
      <c r="K1111" s="183">
        <f>_xlfn.STDEV.S(I1111:I1112)</f>
        <v>1.0606601717798212</v>
      </c>
      <c r="L1111" s="183">
        <f>100*K1111/J1111</f>
        <v>47.140452079103163</v>
      </c>
      <c r="M1111" s="18">
        <f t="shared" si="35"/>
        <v>6</v>
      </c>
      <c r="N1111" s="18">
        <v>0</v>
      </c>
      <c r="O1111" s="18">
        <v>2</v>
      </c>
      <c r="P1111" s="18">
        <v>2</v>
      </c>
      <c r="Q1111" s="18">
        <v>2</v>
      </c>
      <c r="R1111" s="18">
        <v>0</v>
      </c>
      <c r="S1111" s="18">
        <v>2</v>
      </c>
      <c r="T1111" s="184">
        <f>AVERAGE(S1111:S1112)</f>
        <v>2</v>
      </c>
      <c r="U1111" s="18" t="s">
        <v>39</v>
      </c>
      <c r="V1111" s="18">
        <v>20</v>
      </c>
      <c r="W1111" s="184">
        <f>AVERAGE(V1111:V1112)</f>
        <v>17.5</v>
      </c>
    </row>
    <row r="1112" spans="1:23" ht="21" x14ac:dyDescent="0.35">
      <c r="A1112" s="17" t="s">
        <v>2382</v>
      </c>
      <c r="B1112" s="17" t="s">
        <v>2383</v>
      </c>
      <c r="C1112" s="18" t="s">
        <v>34</v>
      </c>
      <c r="D1112" s="18" t="s">
        <v>35</v>
      </c>
      <c r="E1112" s="19" t="s">
        <v>2384</v>
      </c>
      <c r="F1112" s="18" t="s">
        <v>48</v>
      </c>
      <c r="G1112" s="20">
        <v>44928</v>
      </c>
      <c r="H1112" s="18" t="s">
        <v>2386</v>
      </c>
      <c r="I1112" s="21">
        <f t="shared" si="36"/>
        <v>1.5</v>
      </c>
      <c r="J1112" s="182"/>
      <c r="K1112" s="183"/>
      <c r="L1112" s="183"/>
      <c r="M1112" s="18">
        <f t="shared" si="35"/>
        <v>3</v>
      </c>
      <c r="N1112" s="18">
        <v>0</v>
      </c>
      <c r="O1112" s="18">
        <v>1</v>
      </c>
      <c r="P1112" s="18">
        <v>1</v>
      </c>
      <c r="Q1112" s="18">
        <v>1</v>
      </c>
      <c r="R1112" s="18">
        <v>0</v>
      </c>
      <c r="S1112" s="18">
        <v>2</v>
      </c>
      <c r="T1112" s="184"/>
      <c r="U1112" s="18" t="s">
        <v>39</v>
      </c>
      <c r="V1112" s="18">
        <v>15</v>
      </c>
      <c r="W1112" s="184"/>
    </row>
    <row r="1113" spans="1:23" ht="21" x14ac:dyDescent="0.35">
      <c r="A1113" s="17" t="s">
        <v>2387</v>
      </c>
      <c r="B1113" s="17" t="s">
        <v>2388</v>
      </c>
      <c r="C1113" s="18" t="s">
        <v>34</v>
      </c>
      <c r="D1113" s="18" t="s">
        <v>35</v>
      </c>
      <c r="E1113" s="19" t="s">
        <v>1300</v>
      </c>
      <c r="F1113" s="18" t="s">
        <v>37</v>
      </c>
      <c r="G1113" s="20">
        <v>44406</v>
      </c>
      <c r="H1113" s="18" t="s">
        <v>2389</v>
      </c>
      <c r="I1113" s="21">
        <f t="shared" si="36"/>
        <v>1.75</v>
      </c>
      <c r="J1113" s="182">
        <f>AVERAGE(I1113:I1114)</f>
        <v>2.25</v>
      </c>
      <c r="K1113" s="183">
        <f>_xlfn.STDEV.S(I1113:I1114)</f>
        <v>0.70710678118654757</v>
      </c>
      <c r="L1113" s="183">
        <f>100*K1113/J1113</f>
        <v>31.426968052735447</v>
      </c>
      <c r="M1113" s="18">
        <f t="shared" si="35"/>
        <v>3</v>
      </c>
      <c r="N1113" s="18">
        <v>0</v>
      </c>
      <c r="O1113" s="18">
        <v>1</v>
      </c>
      <c r="P1113" s="18">
        <v>2</v>
      </c>
      <c r="Q1113" s="18">
        <v>0</v>
      </c>
      <c r="R1113" s="18">
        <v>0</v>
      </c>
      <c r="S1113" s="18">
        <v>2</v>
      </c>
      <c r="T1113" s="184">
        <f>AVERAGE(S1113:S1114)</f>
        <v>2</v>
      </c>
      <c r="U1113" s="18" t="s">
        <v>76</v>
      </c>
      <c r="V1113" s="18">
        <v>19</v>
      </c>
      <c r="W1113" s="184">
        <f>AVERAGE(V1113:V1114)</f>
        <v>19.5</v>
      </c>
    </row>
    <row r="1114" spans="1:23" ht="21" x14ac:dyDescent="0.35">
      <c r="A1114" s="17" t="s">
        <v>2387</v>
      </c>
      <c r="B1114" s="17" t="s">
        <v>2388</v>
      </c>
      <c r="C1114" s="18" t="s">
        <v>34</v>
      </c>
      <c r="D1114" s="18" t="s">
        <v>35</v>
      </c>
      <c r="E1114" s="19" t="s">
        <v>1300</v>
      </c>
      <c r="F1114" s="18" t="s">
        <v>40</v>
      </c>
      <c r="G1114" s="20">
        <v>43875</v>
      </c>
      <c r="H1114" s="18" t="s">
        <v>2390</v>
      </c>
      <c r="I1114" s="21">
        <f t="shared" si="36"/>
        <v>2.75</v>
      </c>
      <c r="J1114" s="182"/>
      <c r="K1114" s="183"/>
      <c r="L1114" s="183"/>
      <c r="M1114" s="18">
        <f t="shared" si="35"/>
        <v>4</v>
      </c>
      <c r="N1114" s="18">
        <v>1</v>
      </c>
      <c r="O1114" s="18">
        <v>1</v>
      </c>
      <c r="P1114" s="18">
        <v>2</v>
      </c>
      <c r="Q1114" s="18">
        <v>0</v>
      </c>
      <c r="R1114" s="18">
        <v>0</v>
      </c>
      <c r="S1114" s="18">
        <v>2</v>
      </c>
      <c r="T1114" s="184"/>
      <c r="U1114" s="18" t="s">
        <v>76</v>
      </c>
      <c r="V1114" s="18">
        <v>20</v>
      </c>
      <c r="W1114" s="184"/>
    </row>
    <row r="1115" spans="1:23" ht="21" x14ac:dyDescent="0.35">
      <c r="A1115" s="17" t="s">
        <v>2391</v>
      </c>
      <c r="B1115" s="17" t="s">
        <v>2392</v>
      </c>
      <c r="C1115" s="18" t="s">
        <v>34</v>
      </c>
      <c r="D1115" s="18" t="s">
        <v>35</v>
      </c>
      <c r="E1115" s="19" t="s">
        <v>1300</v>
      </c>
      <c r="F1115" s="18" t="s">
        <v>37</v>
      </c>
      <c r="G1115" s="20">
        <v>44853</v>
      </c>
      <c r="H1115" s="18" t="s">
        <v>2393</v>
      </c>
      <c r="I1115" s="21">
        <f t="shared" si="36"/>
        <v>2.25</v>
      </c>
      <c r="J1115" s="182">
        <f>AVERAGE(I1115:I1116)</f>
        <v>2.75</v>
      </c>
      <c r="K1115" s="183">
        <f>_xlfn.STDEV.S(I1115:I1116)</f>
        <v>0.70710678118654757</v>
      </c>
      <c r="L1115" s="183">
        <f>100*K1115/J1115</f>
        <v>25.712973861329001</v>
      </c>
      <c r="M1115" s="18">
        <f t="shared" si="35"/>
        <v>4</v>
      </c>
      <c r="N1115" s="18">
        <v>0</v>
      </c>
      <c r="O1115" s="18">
        <v>2</v>
      </c>
      <c r="P1115" s="18">
        <v>1</v>
      </c>
      <c r="Q1115" s="18">
        <v>1</v>
      </c>
      <c r="R1115" s="18">
        <v>0</v>
      </c>
      <c r="S1115" s="18">
        <v>2</v>
      </c>
      <c r="T1115" s="184">
        <f>AVERAGE(S1115:S1116)</f>
        <v>2</v>
      </c>
      <c r="U1115" s="18" t="s">
        <v>39</v>
      </c>
      <c r="V1115" s="18">
        <v>19</v>
      </c>
      <c r="W1115" s="184">
        <f>AVERAGE(V1115:V1116)</f>
        <v>20</v>
      </c>
    </row>
    <row r="1116" spans="1:23" ht="21" x14ac:dyDescent="0.35">
      <c r="A1116" s="17" t="s">
        <v>2391</v>
      </c>
      <c r="B1116" s="17" t="s">
        <v>2392</v>
      </c>
      <c r="C1116" s="18" t="s">
        <v>34</v>
      </c>
      <c r="D1116" s="18" t="s">
        <v>35</v>
      </c>
      <c r="E1116" s="19" t="s">
        <v>1300</v>
      </c>
      <c r="F1116" s="18" t="s">
        <v>40</v>
      </c>
      <c r="G1116" s="20">
        <v>43875</v>
      </c>
      <c r="H1116" s="18" t="s">
        <v>2394</v>
      </c>
      <c r="I1116" s="21">
        <f t="shared" si="36"/>
        <v>3.25</v>
      </c>
      <c r="J1116" s="182"/>
      <c r="K1116" s="183"/>
      <c r="L1116" s="183"/>
      <c r="M1116" s="18">
        <f t="shared" si="35"/>
        <v>5</v>
      </c>
      <c r="N1116" s="18">
        <v>1</v>
      </c>
      <c r="O1116" s="18">
        <v>2</v>
      </c>
      <c r="P1116" s="18">
        <v>1</v>
      </c>
      <c r="Q1116" s="18">
        <v>1</v>
      </c>
      <c r="R1116" s="18">
        <v>0</v>
      </c>
      <c r="S1116" s="18">
        <v>2</v>
      </c>
      <c r="T1116" s="184"/>
      <c r="U1116" s="18" t="s">
        <v>39</v>
      </c>
      <c r="V1116" s="18">
        <v>21</v>
      </c>
      <c r="W1116" s="184"/>
    </row>
    <row r="1117" spans="1:23" ht="21" x14ac:dyDescent="0.35">
      <c r="A1117" s="17" t="s">
        <v>2395</v>
      </c>
      <c r="B1117" s="17" t="s">
        <v>2396</v>
      </c>
      <c r="C1117" s="18" t="s">
        <v>34</v>
      </c>
      <c r="D1117" s="18" t="s">
        <v>35</v>
      </c>
      <c r="E1117" s="19" t="s">
        <v>399</v>
      </c>
      <c r="F1117" s="18" t="s">
        <v>37</v>
      </c>
      <c r="G1117" s="20">
        <v>44964</v>
      </c>
      <c r="H1117" s="18" t="s">
        <v>2397</v>
      </c>
      <c r="I1117" s="21">
        <f t="shared" si="36"/>
        <v>2.75</v>
      </c>
      <c r="J1117" s="182">
        <f>AVERAGE(I1117:I1118)</f>
        <v>3.75</v>
      </c>
      <c r="K1117" s="183">
        <f>_xlfn.STDEV.S(I1117:I1118)</f>
        <v>1.4142135623730951</v>
      </c>
      <c r="L1117" s="183">
        <f>100*K1117/J1117</f>
        <v>37.712361663282536</v>
      </c>
      <c r="M1117" s="18">
        <f t="shared" si="35"/>
        <v>4</v>
      </c>
      <c r="N1117" s="18">
        <v>1</v>
      </c>
      <c r="O1117" s="18">
        <v>1</v>
      </c>
      <c r="P1117" s="18">
        <v>2</v>
      </c>
      <c r="Q1117" s="18">
        <v>0</v>
      </c>
      <c r="R1117" s="18">
        <v>0</v>
      </c>
      <c r="S1117" s="18">
        <v>3</v>
      </c>
      <c r="T1117" s="184">
        <f>AVERAGE(S1117:S1118)</f>
        <v>3</v>
      </c>
      <c r="U1117" s="18" t="s">
        <v>39</v>
      </c>
      <c r="V1117" s="18">
        <v>21</v>
      </c>
      <c r="W1117" s="184">
        <f>AVERAGE(V1117:V1118)</f>
        <v>21</v>
      </c>
    </row>
    <row r="1118" spans="1:23" ht="21" x14ac:dyDescent="0.35">
      <c r="A1118" s="17" t="s">
        <v>2395</v>
      </c>
      <c r="B1118" s="17" t="s">
        <v>2396</v>
      </c>
      <c r="C1118" s="18" t="s">
        <v>34</v>
      </c>
      <c r="D1118" s="18" t="s">
        <v>35</v>
      </c>
      <c r="E1118" s="19" t="s">
        <v>399</v>
      </c>
      <c r="F1118" s="18" t="s">
        <v>40</v>
      </c>
      <c r="G1118" s="20">
        <v>43875</v>
      </c>
      <c r="H1118" s="18" t="s">
        <v>2398</v>
      </c>
      <c r="I1118" s="21">
        <f t="shared" si="36"/>
        <v>4.75</v>
      </c>
      <c r="J1118" s="182"/>
      <c r="K1118" s="183"/>
      <c r="L1118" s="183"/>
      <c r="M1118" s="18">
        <f t="shared" si="35"/>
        <v>6</v>
      </c>
      <c r="N1118" s="18">
        <v>3</v>
      </c>
      <c r="O1118" s="18">
        <v>1</v>
      </c>
      <c r="P1118" s="18">
        <v>2</v>
      </c>
      <c r="Q1118" s="18">
        <v>0</v>
      </c>
      <c r="R1118" s="18">
        <v>0</v>
      </c>
      <c r="S1118" s="18">
        <v>3</v>
      </c>
      <c r="T1118" s="184"/>
      <c r="U1118" s="18" t="s">
        <v>39</v>
      </c>
      <c r="V1118" s="18">
        <v>21</v>
      </c>
      <c r="W1118" s="184"/>
    </row>
    <row r="1119" spans="1:23" ht="21" x14ac:dyDescent="0.35">
      <c r="A1119" s="17" t="s">
        <v>2399</v>
      </c>
      <c r="B1119" s="17" t="s">
        <v>2400</v>
      </c>
      <c r="C1119" s="18" t="s">
        <v>34</v>
      </c>
      <c r="D1119" s="18" t="s">
        <v>35</v>
      </c>
      <c r="E1119" s="19" t="s">
        <v>521</v>
      </c>
      <c r="F1119" s="18" t="s">
        <v>37</v>
      </c>
      <c r="G1119" s="20">
        <v>44797</v>
      </c>
      <c r="H1119" s="18" t="s">
        <v>2401</v>
      </c>
      <c r="I1119" s="21">
        <f t="shared" si="36"/>
        <v>4.25</v>
      </c>
      <c r="J1119" s="182">
        <f>AVERAGE(I1119:I1120)</f>
        <v>3.5</v>
      </c>
      <c r="K1119" s="183">
        <f>_xlfn.STDEV.S(I1119:I1120)</f>
        <v>1.0606601717798212</v>
      </c>
      <c r="L1119" s="183">
        <f>100*K1119/J1119</f>
        <v>30.304576336566321</v>
      </c>
      <c r="M1119" s="18">
        <f t="shared" si="35"/>
        <v>6</v>
      </c>
      <c r="N1119" s="18">
        <v>1</v>
      </c>
      <c r="O1119" s="18">
        <v>3</v>
      </c>
      <c r="P1119" s="18">
        <v>2</v>
      </c>
      <c r="Q1119" s="18">
        <v>0</v>
      </c>
      <c r="R1119" s="18">
        <v>0</v>
      </c>
      <c r="S1119" s="18">
        <v>4</v>
      </c>
      <c r="T1119" s="184">
        <f>AVERAGE(S1119:S1120)</f>
        <v>3.5</v>
      </c>
      <c r="U1119" s="18" t="s">
        <v>39</v>
      </c>
      <c r="V1119" s="18">
        <v>23</v>
      </c>
      <c r="W1119" s="184">
        <f>AVERAGE(V1119:V1120)</f>
        <v>22.5</v>
      </c>
    </row>
    <row r="1120" spans="1:23" ht="21" x14ac:dyDescent="0.35">
      <c r="A1120" s="17" t="s">
        <v>2399</v>
      </c>
      <c r="B1120" s="17" t="s">
        <v>2400</v>
      </c>
      <c r="C1120" s="18" t="s">
        <v>34</v>
      </c>
      <c r="D1120" s="18" t="s">
        <v>35</v>
      </c>
      <c r="E1120" s="19" t="s">
        <v>521</v>
      </c>
      <c r="F1120" s="18" t="s">
        <v>40</v>
      </c>
      <c r="G1120" s="20">
        <v>44847</v>
      </c>
      <c r="H1120" s="18" t="s">
        <v>2402</v>
      </c>
      <c r="I1120" s="21">
        <f t="shared" si="36"/>
        <v>2.75</v>
      </c>
      <c r="J1120" s="182"/>
      <c r="K1120" s="183"/>
      <c r="L1120" s="183"/>
      <c r="M1120" s="18">
        <f t="shared" si="35"/>
        <v>4</v>
      </c>
      <c r="N1120" s="18">
        <v>1</v>
      </c>
      <c r="O1120" s="18">
        <v>1</v>
      </c>
      <c r="P1120" s="18">
        <v>2</v>
      </c>
      <c r="Q1120" s="18">
        <v>0</v>
      </c>
      <c r="R1120" s="18">
        <v>0</v>
      </c>
      <c r="S1120" s="18">
        <v>3</v>
      </c>
      <c r="T1120" s="184"/>
      <c r="U1120" s="18" t="s">
        <v>39</v>
      </c>
      <c r="V1120" s="18">
        <v>22</v>
      </c>
      <c r="W1120" s="184"/>
    </row>
    <row r="1121" spans="1:23" ht="21" x14ac:dyDescent="0.35">
      <c r="A1121" s="17" t="s">
        <v>2403</v>
      </c>
      <c r="B1121" s="17" t="s">
        <v>2404</v>
      </c>
      <c r="C1121" s="18" t="s">
        <v>34</v>
      </c>
      <c r="D1121" s="18" t="s">
        <v>35</v>
      </c>
      <c r="E1121" s="19" t="s">
        <v>425</v>
      </c>
      <c r="F1121" s="18" t="s">
        <v>37</v>
      </c>
      <c r="G1121" s="20">
        <v>44453</v>
      </c>
      <c r="H1121" s="18" t="s">
        <v>2405</v>
      </c>
      <c r="I1121" s="21">
        <f t="shared" si="36"/>
        <v>5.25</v>
      </c>
      <c r="J1121" s="182">
        <f>AVERAGE(I1121:I1122)</f>
        <v>4.25</v>
      </c>
      <c r="K1121" s="183">
        <f>_xlfn.STDEV.S(I1121:I1122)</f>
        <v>1.4142135623730951</v>
      </c>
      <c r="L1121" s="183">
        <f>100*K1121/J1121</f>
        <v>33.275613232308118</v>
      </c>
      <c r="M1121" s="18">
        <f t="shared" si="35"/>
        <v>6</v>
      </c>
      <c r="N1121" s="18">
        <v>4</v>
      </c>
      <c r="O1121" s="18">
        <v>1</v>
      </c>
      <c r="P1121" s="18">
        <v>1</v>
      </c>
      <c r="Q1121" s="18">
        <v>0</v>
      </c>
      <c r="R1121" s="18">
        <v>0</v>
      </c>
      <c r="S1121" s="18">
        <v>4</v>
      </c>
      <c r="T1121" s="184">
        <f>AVERAGE(S1121:S1122)</f>
        <v>3.5</v>
      </c>
      <c r="U1121" s="18" t="s">
        <v>39</v>
      </c>
      <c r="V1121" s="18">
        <v>21</v>
      </c>
      <c r="W1121" s="184">
        <f>AVERAGE(V1121:V1122)</f>
        <v>20.5</v>
      </c>
    </row>
    <row r="1122" spans="1:23" ht="21" x14ac:dyDescent="0.35">
      <c r="A1122" s="17" t="s">
        <v>2403</v>
      </c>
      <c r="B1122" s="17" t="s">
        <v>2404</v>
      </c>
      <c r="C1122" s="18" t="s">
        <v>34</v>
      </c>
      <c r="D1122" s="18" t="s">
        <v>35</v>
      </c>
      <c r="E1122" s="19" t="s">
        <v>425</v>
      </c>
      <c r="F1122" s="18" t="s">
        <v>48</v>
      </c>
      <c r="G1122" s="20">
        <v>44928</v>
      </c>
      <c r="H1122" s="18" t="s">
        <v>2406</v>
      </c>
      <c r="I1122" s="21">
        <f t="shared" si="36"/>
        <v>3.25</v>
      </c>
      <c r="J1122" s="182"/>
      <c r="K1122" s="183"/>
      <c r="L1122" s="183"/>
      <c r="M1122" s="18">
        <f t="shared" si="35"/>
        <v>4</v>
      </c>
      <c r="N1122" s="18">
        <v>2</v>
      </c>
      <c r="O1122" s="18">
        <v>1</v>
      </c>
      <c r="P1122" s="18">
        <v>1</v>
      </c>
      <c r="Q1122" s="18">
        <v>0</v>
      </c>
      <c r="R1122" s="18">
        <v>0</v>
      </c>
      <c r="S1122" s="18">
        <v>3</v>
      </c>
      <c r="T1122" s="184"/>
      <c r="U1122" s="18" t="s">
        <v>76</v>
      </c>
      <c r="V1122" s="18">
        <v>20</v>
      </c>
      <c r="W1122" s="184"/>
    </row>
    <row r="1123" spans="1:23" ht="21" x14ac:dyDescent="0.35">
      <c r="A1123" s="17" t="s">
        <v>2407</v>
      </c>
      <c r="B1123" s="17" t="s">
        <v>2408</v>
      </c>
      <c r="C1123" s="18" t="s">
        <v>34</v>
      </c>
      <c r="D1123" s="18" t="s">
        <v>35</v>
      </c>
      <c r="E1123" s="19" t="s">
        <v>2409</v>
      </c>
      <c r="F1123" s="18" t="s">
        <v>48</v>
      </c>
      <c r="G1123" s="20">
        <v>44928</v>
      </c>
      <c r="H1123" s="18" t="s">
        <v>2410</v>
      </c>
      <c r="I1123" s="21">
        <f t="shared" si="36"/>
        <v>2</v>
      </c>
      <c r="J1123" s="182">
        <f>AVERAGE(I1123:I1124)</f>
        <v>2.125</v>
      </c>
      <c r="K1123" s="183">
        <f>_xlfn.STDEV.S(I1123:I1124)</f>
        <v>0.17677669529663689</v>
      </c>
      <c r="L1123" s="183">
        <f>100*K1123/J1123</f>
        <v>8.3189033080770294</v>
      </c>
      <c r="M1123" s="18">
        <f t="shared" si="35"/>
        <v>4</v>
      </c>
      <c r="N1123" s="18">
        <v>0</v>
      </c>
      <c r="O1123" s="18">
        <v>1</v>
      </c>
      <c r="P1123" s="18">
        <v>2</v>
      </c>
      <c r="Q1123" s="18">
        <v>1</v>
      </c>
      <c r="R1123" s="18">
        <v>0</v>
      </c>
      <c r="S1123" s="18">
        <v>2</v>
      </c>
      <c r="T1123" s="184">
        <f>AVERAGE(S1123:S1124)</f>
        <v>2</v>
      </c>
      <c r="U1123" s="18" t="s">
        <v>76</v>
      </c>
      <c r="V1123" s="18">
        <v>18</v>
      </c>
      <c r="W1123" s="184">
        <f>AVERAGE(V1123:V1124)</f>
        <v>17.5</v>
      </c>
    </row>
    <row r="1124" spans="1:23" ht="21" x14ac:dyDescent="0.35">
      <c r="A1124" s="17" t="s">
        <v>2407</v>
      </c>
      <c r="B1124" s="17" t="s">
        <v>2408</v>
      </c>
      <c r="C1124" s="18" t="s">
        <v>34</v>
      </c>
      <c r="D1124" s="18" t="s">
        <v>35</v>
      </c>
      <c r="E1124" s="19" t="s">
        <v>2409</v>
      </c>
      <c r="F1124" s="18" t="s">
        <v>40</v>
      </c>
      <c r="G1124" s="20">
        <v>43879</v>
      </c>
      <c r="H1124" s="18" t="s">
        <v>2411</v>
      </c>
      <c r="I1124" s="21">
        <f t="shared" si="36"/>
        <v>2.25</v>
      </c>
      <c r="J1124" s="182"/>
      <c r="K1124" s="183"/>
      <c r="L1124" s="183"/>
      <c r="M1124" s="18">
        <f t="shared" si="35"/>
        <v>4</v>
      </c>
      <c r="N1124" s="18">
        <v>1</v>
      </c>
      <c r="O1124" s="18">
        <v>0</v>
      </c>
      <c r="P1124" s="18">
        <v>2</v>
      </c>
      <c r="Q1124" s="18">
        <v>1</v>
      </c>
      <c r="R1124" s="18">
        <v>0</v>
      </c>
      <c r="S1124" s="18">
        <v>2</v>
      </c>
      <c r="T1124" s="184"/>
      <c r="U1124" s="18" t="s">
        <v>76</v>
      </c>
      <c r="V1124" s="18">
        <v>17</v>
      </c>
      <c r="W1124" s="184"/>
    </row>
    <row r="1125" spans="1:23" ht="33.5" x14ac:dyDescent="0.35">
      <c r="A1125" s="17" t="s">
        <v>2412</v>
      </c>
      <c r="B1125" s="17" t="s">
        <v>2413</v>
      </c>
      <c r="C1125" s="18" t="s">
        <v>34</v>
      </c>
      <c r="D1125" s="18" t="s">
        <v>61</v>
      </c>
      <c r="E1125" s="19" t="s">
        <v>2414</v>
      </c>
      <c r="F1125" s="18" t="s">
        <v>37</v>
      </c>
      <c r="G1125" s="20">
        <v>44857</v>
      </c>
      <c r="H1125" s="28" t="s">
        <v>2415</v>
      </c>
      <c r="I1125" s="21">
        <f t="shared" si="36"/>
        <v>2.5</v>
      </c>
      <c r="J1125" s="22">
        <f>AVERAGE(I1125)</f>
        <v>2.5</v>
      </c>
      <c r="K1125" s="21">
        <v>0</v>
      </c>
      <c r="L1125" s="21">
        <v>0</v>
      </c>
      <c r="M1125" s="18">
        <f t="shared" si="35"/>
        <v>3</v>
      </c>
      <c r="N1125" s="18">
        <v>1</v>
      </c>
      <c r="O1125" s="18">
        <v>2</v>
      </c>
      <c r="P1125" s="18">
        <v>0</v>
      </c>
      <c r="Q1125" s="18">
        <v>0</v>
      </c>
      <c r="R1125" s="18">
        <v>0</v>
      </c>
      <c r="S1125" s="18">
        <v>1</v>
      </c>
      <c r="T1125" s="23">
        <f>S1125</f>
        <v>1</v>
      </c>
      <c r="U1125" s="18" t="s">
        <v>39</v>
      </c>
      <c r="V1125" s="31">
        <v>14</v>
      </c>
      <c r="W1125" s="23">
        <f>V1125</f>
        <v>14</v>
      </c>
    </row>
    <row r="1126" spans="1:23" ht="33.5" x14ac:dyDescent="0.35">
      <c r="A1126" s="17" t="s">
        <v>2416</v>
      </c>
      <c r="B1126" s="17" t="s">
        <v>2417</v>
      </c>
      <c r="C1126" s="18" t="s">
        <v>34</v>
      </c>
      <c r="D1126" s="18" t="s">
        <v>35</v>
      </c>
      <c r="E1126" s="19" t="s">
        <v>2418</v>
      </c>
      <c r="F1126" s="18" t="s">
        <v>37</v>
      </c>
      <c r="G1126" s="20">
        <v>44446</v>
      </c>
      <c r="H1126" s="28" t="s">
        <v>2419</v>
      </c>
      <c r="I1126" s="21">
        <f t="shared" si="36"/>
        <v>0.5</v>
      </c>
      <c r="J1126" s="22">
        <f t="shared" ref="J1126:J1189" si="37">AVERAGE(I1126)</f>
        <v>0.5</v>
      </c>
      <c r="K1126" s="21">
        <v>0</v>
      </c>
      <c r="L1126" s="21">
        <v>0</v>
      </c>
      <c r="M1126" s="18">
        <f t="shared" si="35"/>
        <v>2</v>
      </c>
      <c r="N1126" s="18">
        <v>0</v>
      </c>
      <c r="O1126" s="18">
        <v>0</v>
      </c>
      <c r="P1126" s="18">
        <v>0</v>
      </c>
      <c r="Q1126" s="18">
        <v>2</v>
      </c>
      <c r="R1126" s="18">
        <v>0</v>
      </c>
      <c r="S1126" s="18">
        <v>1</v>
      </c>
      <c r="T1126" s="23">
        <f t="shared" ref="T1126:T1189" si="38">S1126</f>
        <v>1</v>
      </c>
      <c r="U1126" s="18" t="s">
        <v>76</v>
      </c>
      <c r="V1126" s="31">
        <v>8</v>
      </c>
      <c r="W1126" s="23">
        <f t="shared" ref="W1126:W1189" si="39">V1126</f>
        <v>8</v>
      </c>
    </row>
    <row r="1127" spans="1:23" ht="33.5" x14ac:dyDescent="0.35">
      <c r="A1127" s="17" t="s">
        <v>2420</v>
      </c>
      <c r="B1127" s="17" t="s">
        <v>2421</v>
      </c>
      <c r="C1127" s="18" t="s">
        <v>34</v>
      </c>
      <c r="D1127" s="18" t="s">
        <v>35</v>
      </c>
      <c r="E1127" s="19" t="s">
        <v>2422</v>
      </c>
      <c r="F1127" s="18" t="s">
        <v>37</v>
      </c>
      <c r="G1127" s="20">
        <v>44863</v>
      </c>
      <c r="H1127" s="28" t="s">
        <v>2423</v>
      </c>
      <c r="I1127" s="21">
        <f t="shared" si="36"/>
        <v>1</v>
      </c>
      <c r="J1127" s="22">
        <f t="shared" si="37"/>
        <v>1</v>
      </c>
      <c r="K1127" s="21">
        <v>0</v>
      </c>
      <c r="L1127" s="21">
        <v>0</v>
      </c>
      <c r="M1127" s="18">
        <f t="shared" si="35"/>
        <v>1</v>
      </c>
      <c r="N1127" s="18">
        <v>1</v>
      </c>
      <c r="O1127" s="18">
        <v>0</v>
      </c>
      <c r="P1127" s="18">
        <v>0</v>
      </c>
      <c r="Q1127" s="18">
        <v>0</v>
      </c>
      <c r="R1127" s="18">
        <v>0</v>
      </c>
      <c r="S1127" s="18">
        <v>1</v>
      </c>
      <c r="T1127" s="23">
        <f t="shared" si="38"/>
        <v>1</v>
      </c>
      <c r="U1127" s="18" t="s">
        <v>76</v>
      </c>
      <c r="V1127" s="31">
        <v>7</v>
      </c>
      <c r="W1127" s="23">
        <f t="shared" si="39"/>
        <v>7</v>
      </c>
    </row>
    <row r="1128" spans="1:23" ht="33.5" x14ac:dyDescent="0.35">
      <c r="A1128" s="17" t="s">
        <v>2424</v>
      </c>
      <c r="B1128" s="17" t="s">
        <v>2425</v>
      </c>
      <c r="C1128" s="18" t="s">
        <v>34</v>
      </c>
      <c r="D1128" s="18" t="s">
        <v>61</v>
      </c>
      <c r="E1128" s="19" t="s">
        <v>2426</v>
      </c>
      <c r="F1128" s="18" t="s">
        <v>48</v>
      </c>
      <c r="G1128" s="20">
        <v>44575</v>
      </c>
      <c r="H1128" s="28" t="s">
        <v>2427</v>
      </c>
      <c r="I1128" s="21">
        <f t="shared" si="36"/>
        <v>0.25</v>
      </c>
      <c r="J1128" s="22">
        <f t="shared" si="37"/>
        <v>0.25</v>
      </c>
      <c r="K1128" s="21">
        <v>0</v>
      </c>
      <c r="L1128" s="21">
        <v>0</v>
      </c>
      <c r="M1128" s="18">
        <f t="shared" si="35"/>
        <v>1</v>
      </c>
      <c r="N1128" s="18">
        <v>0</v>
      </c>
      <c r="O1128" s="18">
        <v>0</v>
      </c>
      <c r="P1128" s="18">
        <v>0</v>
      </c>
      <c r="Q1128" s="18">
        <v>1</v>
      </c>
      <c r="R1128" s="18">
        <v>0</v>
      </c>
      <c r="S1128" s="18">
        <v>1</v>
      </c>
      <c r="T1128" s="23">
        <f t="shared" si="38"/>
        <v>1</v>
      </c>
      <c r="U1128" s="18" t="s">
        <v>76</v>
      </c>
      <c r="V1128" s="31">
        <v>4</v>
      </c>
      <c r="W1128" s="23">
        <f t="shared" si="39"/>
        <v>4</v>
      </c>
    </row>
    <row r="1129" spans="1:23" ht="33.5" x14ac:dyDescent="0.35">
      <c r="A1129" s="17" t="s">
        <v>2428</v>
      </c>
      <c r="B1129" s="17" t="s">
        <v>2429</v>
      </c>
      <c r="C1129" s="18" t="s">
        <v>34</v>
      </c>
      <c r="D1129" s="18" t="s">
        <v>61</v>
      </c>
      <c r="E1129" s="19" t="s">
        <v>2430</v>
      </c>
      <c r="F1129" s="18" t="s">
        <v>48</v>
      </c>
      <c r="G1129" s="20">
        <v>44575</v>
      </c>
      <c r="H1129" s="28" t="s">
        <v>2431</v>
      </c>
      <c r="I1129" s="21">
        <f t="shared" si="36"/>
        <v>2.25</v>
      </c>
      <c r="J1129" s="22">
        <f t="shared" si="37"/>
        <v>2.25</v>
      </c>
      <c r="K1129" s="21">
        <v>0</v>
      </c>
      <c r="L1129" s="21">
        <v>0</v>
      </c>
      <c r="M1129" s="18">
        <f t="shared" si="35"/>
        <v>4</v>
      </c>
      <c r="N1129" s="18">
        <v>0</v>
      </c>
      <c r="O1129" s="18">
        <v>2</v>
      </c>
      <c r="P1129" s="18">
        <v>1</v>
      </c>
      <c r="Q1129" s="18">
        <v>1</v>
      </c>
      <c r="R1129" s="18">
        <v>0</v>
      </c>
      <c r="S1129" s="18">
        <v>1</v>
      </c>
      <c r="T1129" s="23">
        <f t="shared" si="38"/>
        <v>1</v>
      </c>
      <c r="U1129" s="18" t="s">
        <v>76</v>
      </c>
      <c r="V1129" s="31">
        <v>15</v>
      </c>
      <c r="W1129" s="23">
        <f t="shared" si="39"/>
        <v>15</v>
      </c>
    </row>
    <row r="1130" spans="1:23" ht="33.5" x14ac:dyDescent="0.35">
      <c r="A1130" s="17" t="s">
        <v>2432</v>
      </c>
      <c r="B1130" s="17" t="s">
        <v>2433</v>
      </c>
      <c r="C1130" s="18" t="s">
        <v>34</v>
      </c>
      <c r="D1130" s="18" t="s">
        <v>61</v>
      </c>
      <c r="E1130" s="19" t="s">
        <v>2434</v>
      </c>
      <c r="F1130" s="18" t="s">
        <v>40</v>
      </c>
      <c r="G1130" s="20">
        <v>43879</v>
      </c>
      <c r="H1130" s="28" t="s">
        <v>2435</v>
      </c>
      <c r="I1130" s="21">
        <f t="shared" si="36"/>
        <v>3</v>
      </c>
      <c r="J1130" s="22">
        <f t="shared" si="37"/>
        <v>3</v>
      </c>
      <c r="K1130" s="21">
        <v>0</v>
      </c>
      <c r="L1130" s="21">
        <v>0</v>
      </c>
      <c r="M1130" s="18">
        <f t="shared" si="35"/>
        <v>4</v>
      </c>
      <c r="N1130" s="18">
        <v>1</v>
      </c>
      <c r="O1130" s="18">
        <v>2</v>
      </c>
      <c r="P1130" s="18">
        <v>1</v>
      </c>
      <c r="Q1130" s="18">
        <v>0</v>
      </c>
      <c r="R1130" s="18">
        <v>0</v>
      </c>
      <c r="S1130" s="18">
        <v>1</v>
      </c>
      <c r="T1130" s="23">
        <f t="shared" si="38"/>
        <v>1</v>
      </c>
      <c r="U1130" s="18" t="s">
        <v>76</v>
      </c>
      <c r="V1130" s="31">
        <v>14</v>
      </c>
      <c r="W1130" s="23">
        <f t="shared" si="39"/>
        <v>14</v>
      </c>
    </row>
    <row r="1131" spans="1:23" ht="33.5" x14ac:dyDescent="0.35">
      <c r="A1131" s="17" t="s">
        <v>2436</v>
      </c>
      <c r="B1131" s="17" t="s">
        <v>2437</v>
      </c>
      <c r="C1131" s="18" t="s">
        <v>34</v>
      </c>
      <c r="D1131" s="18" t="s">
        <v>61</v>
      </c>
      <c r="E1131" s="19" t="s">
        <v>2438</v>
      </c>
      <c r="F1131" s="18" t="s">
        <v>37</v>
      </c>
      <c r="G1131" s="20">
        <v>43744</v>
      </c>
      <c r="H1131" s="28" t="s">
        <v>2439</v>
      </c>
      <c r="I1131" s="21">
        <f t="shared" si="36"/>
        <v>1.5</v>
      </c>
      <c r="J1131" s="22">
        <f t="shared" si="37"/>
        <v>1.5</v>
      </c>
      <c r="K1131" s="21">
        <v>0</v>
      </c>
      <c r="L1131" s="21">
        <v>0</v>
      </c>
      <c r="M1131" s="18">
        <f t="shared" si="35"/>
        <v>2</v>
      </c>
      <c r="N1131" s="18">
        <v>0</v>
      </c>
      <c r="O1131" s="18">
        <v>2</v>
      </c>
      <c r="P1131" s="18">
        <v>0</v>
      </c>
      <c r="Q1131" s="18">
        <v>0</v>
      </c>
      <c r="R1131" s="18">
        <v>0</v>
      </c>
      <c r="S1131" s="18">
        <v>1</v>
      </c>
      <c r="T1131" s="23">
        <f t="shared" si="38"/>
        <v>1</v>
      </c>
      <c r="U1131" s="18" t="s">
        <v>56</v>
      </c>
      <c r="V1131" s="31">
        <v>3</v>
      </c>
      <c r="W1131" s="23">
        <f t="shared" si="39"/>
        <v>3</v>
      </c>
    </row>
    <row r="1132" spans="1:23" ht="33.5" x14ac:dyDescent="0.35">
      <c r="A1132" s="17" t="s">
        <v>2440</v>
      </c>
      <c r="B1132" s="17" t="s">
        <v>2441</v>
      </c>
      <c r="C1132" s="18" t="s">
        <v>34</v>
      </c>
      <c r="D1132" s="18" t="s">
        <v>61</v>
      </c>
      <c r="E1132" s="19" t="s">
        <v>2442</v>
      </c>
      <c r="F1132" s="18" t="s">
        <v>48</v>
      </c>
      <c r="G1132" s="20">
        <v>44158</v>
      </c>
      <c r="H1132" s="28" t="s">
        <v>2443</v>
      </c>
      <c r="I1132" s="21">
        <f t="shared" si="36"/>
        <v>0.25</v>
      </c>
      <c r="J1132" s="22">
        <f t="shared" si="37"/>
        <v>0.25</v>
      </c>
      <c r="K1132" s="21">
        <v>0</v>
      </c>
      <c r="L1132" s="21">
        <v>0</v>
      </c>
      <c r="M1132" s="18">
        <f t="shared" si="35"/>
        <v>1</v>
      </c>
      <c r="N1132" s="18">
        <v>0</v>
      </c>
      <c r="O1132" s="18">
        <v>0</v>
      </c>
      <c r="P1132" s="18">
        <v>0</v>
      </c>
      <c r="Q1132" s="18">
        <v>1</v>
      </c>
      <c r="R1132" s="18">
        <v>0</v>
      </c>
      <c r="S1132" s="18">
        <v>1</v>
      </c>
      <c r="T1132" s="23">
        <f t="shared" si="38"/>
        <v>1</v>
      </c>
      <c r="U1132" s="18" t="s">
        <v>76</v>
      </c>
      <c r="V1132" s="31">
        <v>4</v>
      </c>
      <c r="W1132" s="23">
        <f t="shared" si="39"/>
        <v>4</v>
      </c>
    </row>
    <row r="1133" spans="1:23" ht="33.5" x14ac:dyDescent="0.35">
      <c r="A1133" s="17" t="s">
        <v>2444</v>
      </c>
      <c r="B1133" s="17" t="s">
        <v>2445</v>
      </c>
      <c r="C1133" s="18" t="s">
        <v>34</v>
      </c>
      <c r="D1133" s="18" t="s">
        <v>61</v>
      </c>
      <c r="E1133" s="19" t="s">
        <v>2446</v>
      </c>
      <c r="F1133" s="18" t="s">
        <v>37</v>
      </c>
      <c r="G1133" s="20">
        <v>43726</v>
      </c>
      <c r="H1133" s="28" t="s">
        <v>2447</v>
      </c>
      <c r="I1133" s="21">
        <f t="shared" si="36"/>
        <v>2</v>
      </c>
      <c r="J1133" s="22">
        <f t="shared" si="37"/>
        <v>2</v>
      </c>
      <c r="K1133" s="21">
        <v>0</v>
      </c>
      <c r="L1133" s="21">
        <v>0</v>
      </c>
      <c r="M1133" s="18">
        <f t="shared" si="35"/>
        <v>3</v>
      </c>
      <c r="N1133" s="18">
        <v>0</v>
      </c>
      <c r="O1133" s="18">
        <v>2</v>
      </c>
      <c r="P1133" s="18">
        <v>1</v>
      </c>
      <c r="Q1133" s="18">
        <v>0</v>
      </c>
      <c r="R1133" s="18">
        <v>0</v>
      </c>
      <c r="S1133" s="18">
        <v>1</v>
      </c>
      <c r="T1133" s="23">
        <f t="shared" si="38"/>
        <v>1</v>
      </c>
      <c r="U1133" s="18" t="s">
        <v>76</v>
      </c>
      <c r="V1133" s="31">
        <v>15</v>
      </c>
      <c r="W1133" s="23">
        <f t="shared" si="39"/>
        <v>15</v>
      </c>
    </row>
    <row r="1134" spans="1:23" ht="33.5" x14ac:dyDescent="0.35">
      <c r="A1134" s="17" t="s">
        <v>2448</v>
      </c>
      <c r="B1134" s="17" t="s">
        <v>2449</v>
      </c>
      <c r="C1134" s="18" t="s">
        <v>34</v>
      </c>
      <c r="D1134" s="18" t="s">
        <v>61</v>
      </c>
      <c r="E1134" s="19" t="s">
        <v>2450</v>
      </c>
      <c r="F1134" s="18" t="s">
        <v>48</v>
      </c>
      <c r="G1134" s="20">
        <v>43958</v>
      </c>
      <c r="H1134" s="28" t="s">
        <v>2451</v>
      </c>
      <c r="I1134" s="21">
        <f t="shared" si="36"/>
        <v>0.25</v>
      </c>
      <c r="J1134" s="22">
        <f t="shared" si="37"/>
        <v>0.25</v>
      </c>
      <c r="K1134" s="21">
        <v>0</v>
      </c>
      <c r="L1134" s="21">
        <v>0</v>
      </c>
      <c r="M1134" s="18">
        <f t="shared" si="35"/>
        <v>1</v>
      </c>
      <c r="N1134" s="18">
        <v>0</v>
      </c>
      <c r="O1134" s="18">
        <v>0</v>
      </c>
      <c r="P1134" s="18">
        <v>0</v>
      </c>
      <c r="Q1134" s="18">
        <v>1</v>
      </c>
      <c r="R1134" s="18">
        <v>0</v>
      </c>
      <c r="S1134" s="18">
        <v>1</v>
      </c>
      <c r="T1134" s="23">
        <f t="shared" si="38"/>
        <v>1</v>
      </c>
      <c r="U1134" s="18" t="s">
        <v>76</v>
      </c>
      <c r="V1134" s="31">
        <v>4</v>
      </c>
      <c r="W1134" s="23">
        <f t="shared" si="39"/>
        <v>4</v>
      </c>
    </row>
    <row r="1135" spans="1:23" ht="33.5" x14ac:dyDescent="0.35">
      <c r="A1135" s="17" t="s">
        <v>2452</v>
      </c>
      <c r="B1135" s="17" t="s">
        <v>2453</v>
      </c>
      <c r="C1135" s="18" t="s">
        <v>34</v>
      </c>
      <c r="D1135" s="18" t="s">
        <v>61</v>
      </c>
      <c r="E1135" s="19" t="s">
        <v>2454</v>
      </c>
      <c r="F1135" s="18" t="s">
        <v>37</v>
      </c>
      <c r="G1135" s="20">
        <v>43762</v>
      </c>
      <c r="H1135" s="28" t="s">
        <v>2455</v>
      </c>
      <c r="I1135" s="21">
        <f t="shared" si="36"/>
        <v>1.25</v>
      </c>
      <c r="J1135" s="22">
        <f t="shared" si="37"/>
        <v>1.25</v>
      </c>
      <c r="K1135" s="21">
        <v>0</v>
      </c>
      <c r="L1135" s="21">
        <v>0</v>
      </c>
      <c r="M1135" s="18">
        <f t="shared" si="35"/>
        <v>2</v>
      </c>
      <c r="N1135" s="18">
        <v>1</v>
      </c>
      <c r="O1135" s="18">
        <v>0</v>
      </c>
      <c r="P1135" s="18">
        <v>0</v>
      </c>
      <c r="Q1135" s="18">
        <v>1</v>
      </c>
      <c r="R1135" s="18">
        <v>0</v>
      </c>
      <c r="S1135" s="18">
        <v>2</v>
      </c>
      <c r="T1135" s="23">
        <f t="shared" si="38"/>
        <v>2</v>
      </c>
      <c r="U1135" s="18" t="s">
        <v>39</v>
      </c>
      <c r="V1135" s="31">
        <v>7</v>
      </c>
      <c r="W1135" s="23">
        <f t="shared" si="39"/>
        <v>7</v>
      </c>
    </row>
    <row r="1136" spans="1:23" ht="33.5" x14ac:dyDescent="0.35">
      <c r="A1136" s="17" t="s">
        <v>2456</v>
      </c>
      <c r="B1136" s="17" t="s">
        <v>2457</v>
      </c>
      <c r="C1136" s="18" t="s">
        <v>34</v>
      </c>
      <c r="D1136" s="18" t="s">
        <v>61</v>
      </c>
      <c r="E1136" s="19" t="s">
        <v>2458</v>
      </c>
      <c r="F1136" s="18" t="s">
        <v>48</v>
      </c>
      <c r="G1136" s="20">
        <v>44700</v>
      </c>
      <c r="H1136" s="28" t="s">
        <v>2459</v>
      </c>
      <c r="I1136" s="21">
        <f t="shared" si="36"/>
        <v>1</v>
      </c>
      <c r="J1136" s="22">
        <f t="shared" si="37"/>
        <v>1</v>
      </c>
      <c r="K1136" s="21">
        <v>0</v>
      </c>
      <c r="L1136" s="21">
        <v>0</v>
      </c>
      <c r="M1136" s="18">
        <f t="shared" si="35"/>
        <v>2</v>
      </c>
      <c r="N1136" s="18">
        <v>0</v>
      </c>
      <c r="O1136" s="18">
        <v>1</v>
      </c>
      <c r="P1136" s="18">
        <v>0</v>
      </c>
      <c r="Q1136" s="18">
        <v>1</v>
      </c>
      <c r="R1136" s="18">
        <v>0</v>
      </c>
      <c r="S1136" s="18">
        <v>1</v>
      </c>
      <c r="T1136" s="23">
        <f t="shared" si="38"/>
        <v>1</v>
      </c>
      <c r="U1136" s="18" t="s">
        <v>76</v>
      </c>
      <c r="V1136" s="31">
        <v>7</v>
      </c>
      <c r="W1136" s="23">
        <f t="shared" si="39"/>
        <v>7</v>
      </c>
    </row>
    <row r="1137" spans="1:23" ht="33.5" x14ac:dyDescent="0.35">
      <c r="A1137" s="17" t="s">
        <v>2460</v>
      </c>
      <c r="B1137" s="17" t="s">
        <v>2461</v>
      </c>
      <c r="C1137" s="18" t="s">
        <v>34</v>
      </c>
      <c r="D1137" s="18" t="s">
        <v>61</v>
      </c>
      <c r="E1137" s="19" t="s">
        <v>2462</v>
      </c>
      <c r="F1137" s="18" t="s">
        <v>48</v>
      </c>
      <c r="G1137" s="20">
        <v>43812</v>
      </c>
      <c r="H1137" s="28" t="s">
        <v>2463</v>
      </c>
      <c r="I1137" s="21">
        <f t="shared" si="36"/>
        <v>2</v>
      </c>
      <c r="J1137" s="22">
        <f t="shared" si="37"/>
        <v>2</v>
      </c>
      <c r="K1137" s="21">
        <v>0</v>
      </c>
      <c r="L1137" s="21">
        <v>0</v>
      </c>
      <c r="M1137" s="18">
        <f t="shared" si="35"/>
        <v>3</v>
      </c>
      <c r="N1137" s="18">
        <v>0</v>
      </c>
      <c r="O1137" s="18">
        <v>2</v>
      </c>
      <c r="P1137" s="18">
        <v>1</v>
      </c>
      <c r="Q1137" s="18">
        <v>0</v>
      </c>
      <c r="R1137" s="18">
        <v>0</v>
      </c>
      <c r="S1137" s="18">
        <v>1</v>
      </c>
      <c r="T1137" s="23">
        <f t="shared" si="38"/>
        <v>1</v>
      </c>
      <c r="U1137" s="18" t="s">
        <v>76</v>
      </c>
      <c r="V1137" s="31">
        <v>13</v>
      </c>
      <c r="W1137" s="23">
        <f t="shared" si="39"/>
        <v>13</v>
      </c>
    </row>
    <row r="1138" spans="1:23" ht="33.5" x14ac:dyDescent="0.35">
      <c r="A1138" s="17" t="s">
        <v>2464</v>
      </c>
      <c r="B1138" s="17" t="s">
        <v>2465</v>
      </c>
      <c r="C1138" s="18" t="s">
        <v>34</v>
      </c>
      <c r="D1138" s="18" t="s">
        <v>61</v>
      </c>
      <c r="E1138" s="19" t="s">
        <v>2466</v>
      </c>
      <c r="F1138" s="18" t="s">
        <v>37</v>
      </c>
      <c r="G1138" s="20">
        <v>44872</v>
      </c>
      <c r="H1138" s="28" t="s">
        <v>2467</v>
      </c>
      <c r="I1138" s="21">
        <f t="shared" si="36"/>
        <v>2</v>
      </c>
      <c r="J1138" s="22">
        <f t="shared" si="37"/>
        <v>2</v>
      </c>
      <c r="K1138" s="21">
        <v>0</v>
      </c>
      <c r="L1138" s="21">
        <v>0</v>
      </c>
      <c r="M1138" s="18">
        <f t="shared" si="35"/>
        <v>3</v>
      </c>
      <c r="N1138" s="18">
        <v>0</v>
      </c>
      <c r="O1138" s="18">
        <v>2</v>
      </c>
      <c r="P1138" s="18">
        <v>1</v>
      </c>
      <c r="Q1138" s="18">
        <v>0</v>
      </c>
      <c r="R1138" s="18">
        <v>0</v>
      </c>
      <c r="S1138" s="18">
        <v>1</v>
      </c>
      <c r="T1138" s="23">
        <f t="shared" si="38"/>
        <v>1</v>
      </c>
      <c r="U1138" s="18" t="s">
        <v>76</v>
      </c>
      <c r="V1138" s="31">
        <v>15</v>
      </c>
      <c r="W1138" s="23">
        <f t="shared" si="39"/>
        <v>15</v>
      </c>
    </row>
    <row r="1139" spans="1:23" ht="33.5" x14ac:dyDescent="0.35">
      <c r="A1139" s="17" t="s">
        <v>2468</v>
      </c>
      <c r="B1139" s="17" t="s">
        <v>2469</v>
      </c>
      <c r="C1139" s="18" t="s">
        <v>34</v>
      </c>
      <c r="D1139" s="18" t="s">
        <v>61</v>
      </c>
      <c r="E1139" s="19" t="s">
        <v>2470</v>
      </c>
      <c r="F1139" s="18" t="s">
        <v>40</v>
      </c>
      <c r="G1139" s="20">
        <v>43875</v>
      </c>
      <c r="H1139" s="28" t="s">
        <v>2471</v>
      </c>
      <c r="I1139" s="21">
        <f t="shared" si="36"/>
        <v>3.75</v>
      </c>
      <c r="J1139" s="22">
        <f t="shared" si="37"/>
        <v>3.75</v>
      </c>
      <c r="K1139" s="21">
        <v>0</v>
      </c>
      <c r="L1139" s="21">
        <v>0</v>
      </c>
      <c r="M1139" s="18">
        <f t="shared" si="35"/>
        <v>5</v>
      </c>
      <c r="N1139" s="18">
        <v>3</v>
      </c>
      <c r="O1139" s="18">
        <v>0</v>
      </c>
      <c r="P1139" s="18">
        <v>1</v>
      </c>
      <c r="Q1139" s="18">
        <v>1</v>
      </c>
      <c r="R1139" s="18">
        <v>0</v>
      </c>
      <c r="S1139" s="18">
        <v>2</v>
      </c>
      <c r="T1139" s="23">
        <f t="shared" si="38"/>
        <v>2</v>
      </c>
      <c r="U1139" s="18" t="s">
        <v>39</v>
      </c>
      <c r="V1139" s="31">
        <v>19</v>
      </c>
      <c r="W1139" s="23">
        <f t="shared" si="39"/>
        <v>19</v>
      </c>
    </row>
    <row r="1140" spans="1:23" ht="33.5" x14ac:dyDescent="0.35">
      <c r="A1140" s="17" t="s">
        <v>2472</v>
      </c>
      <c r="B1140" s="17" t="s">
        <v>2473</v>
      </c>
      <c r="C1140" s="18" t="s">
        <v>34</v>
      </c>
      <c r="D1140" s="18" t="s">
        <v>61</v>
      </c>
      <c r="E1140" s="19" t="s">
        <v>2474</v>
      </c>
      <c r="F1140" s="18" t="s">
        <v>37</v>
      </c>
      <c r="G1140" s="20">
        <v>43736</v>
      </c>
      <c r="H1140" s="28" t="s">
        <v>2475</v>
      </c>
      <c r="I1140" s="21">
        <f t="shared" si="36"/>
        <v>2</v>
      </c>
      <c r="J1140" s="22">
        <f t="shared" si="37"/>
        <v>2</v>
      </c>
      <c r="K1140" s="21">
        <v>0</v>
      </c>
      <c r="L1140" s="21">
        <v>0</v>
      </c>
      <c r="M1140" s="18">
        <f t="shared" si="35"/>
        <v>3</v>
      </c>
      <c r="N1140" s="18">
        <v>0</v>
      </c>
      <c r="O1140" s="18">
        <v>2</v>
      </c>
      <c r="P1140" s="18">
        <v>1</v>
      </c>
      <c r="Q1140" s="18">
        <v>0</v>
      </c>
      <c r="R1140" s="18">
        <v>0</v>
      </c>
      <c r="S1140" s="18">
        <v>1</v>
      </c>
      <c r="T1140" s="23">
        <f t="shared" si="38"/>
        <v>1</v>
      </c>
      <c r="U1140" s="18" t="s">
        <v>76</v>
      </c>
      <c r="V1140" s="31">
        <v>14</v>
      </c>
      <c r="W1140" s="23">
        <f t="shared" si="39"/>
        <v>14</v>
      </c>
    </row>
    <row r="1141" spans="1:23" ht="33.5" x14ac:dyDescent="0.35">
      <c r="A1141" s="17" t="s">
        <v>2476</v>
      </c>
      <c r="B1141" s="17" t="s">
        <v>2477</v>
      </c>
      <c r="C1141" s="18" t="s">
        <v>34</v>
      </c>
      <c r="D1141" s="18" t="s">
        <v>61</v>
      </c>
      <c r="E1141" s="19" t="s">
        <v>2478</v>
      </c>
      <c r="F1141" s="18" t="s">
        <v>37</v>
      </c>
      <c r="G1141" s="20">
        <v>44880</v>
      </c>
      <c r="H1141" s="28" t="s">
        <v>2479</v>
      </c>
      <c r="I1141" s="21">
        <f t="shared" si="36"/>
        <v>0.25</v>
      </c>
      <c r="J1141" s="22">
        <f t="shared" si="37"/>
        <v>0.25</v>
      </c>
      <c r="K1141" s="21">
        <v>0</v>
      </c>
      <c r="L1141" s="21">
        <v>0</v>
      </c>
      <c r="M1141" s="18">
        <f t="shared" si="35"/>
        <v>1</v>
      </c>
      <c r="N1141" s="18">
        <v>0</v>
      </c>
      <c r="O1141" s="18">
        <v>0</v>
      </c>
      <c r="P1141" s="18">
        <v>0</v>
      </c>
      <c r="Q1141" s="18">
        <v>1</v>
      </c>
      <c r="R1141" s="18">
        <v>0</v>
      </c>
      <c r="S1141" s="18">
        <v>1</v>
      </c>
      <c r="T1141" s="23">
        <f t="shared" si="38"/>
        <v>1</v>
      </c>
      <c r="U1141" s="18" t="s">
        <v>76</v>
      </c>
      <c r="V1141" s="31">
        <v>4</v>
      </c>
      <c r="W1141" s="23">
        <f t="shared" si="39"/>
        <v>4</v>
      </c>
    </row>
    <row r="1142" spans="1:23" ht="33.5" x14ac:dyDescent="0.35">
      <c r="A1142" s="17" t="s">
        <v>2480</v>
      </c>
      <c r="B1142" s="17" t="s">
        <v>2481</v>
      </c>
      <c r="C1142" s="18" t="s">
        <v>34</v>
      </c>
      <c r="D1142" s="18" t="s">
        <v>61</v>
      </c>
      <c r="E1142" s="19" t="s">
        <v>2450</v>
      </c>
      <c r="F1142" s="18" t="s">
        <v>48</v>
      </c>
      <c r="G1142" s="20">
        <v>44232</v>
      </c>
      <c r="H1142" s="28" t="s">
        <v>2482</v>
      </c>
      <c r="I1142" s="21">
        <f t="shared" si="36"/>
        <v>2.25</v>
      </c>
      <c r="J1142" s="22">
        <f t="shared" si="37"/>
        <v>2.25</v>
      </c>
      <c r="K1142" s="21">
        <v>0</v>
      </c>
      <c r="L1142" s="21">
        <v>0</v>
      </c>
      <c r="M1142" s="18">
        <f t="shared" si="35"/>
        <v>4</v>
      </c>
      <c r="N1142" s="18">
        <v>0</v>
      </c>
      <c r="O1142" s="18">
        <v>2</v>
      </c>
      <c r="P1142" s="18">
        <v>1</v>
      </c>
      <c r="Q1142" s="18">
        <v>1</v>
      </c>
      <c r="R1142" s="18">
        <v>0</v>
      </c>
      <c r="S1142" s="18">
        <v>1</v>
      </c>
      <c r="T1142" s="23">
        <f t="shared" si="38"/>
        <v>1</v>
      </c>
      <c r="U1142" s="18" t="s">
        <v>76</v>
      </c>
      <c r="V1142" s="31">
        <v>15</v>
      </c>
      <c r="W1142" s="23">
        <f t="shared" si="39"/>
        <v>15</v>
      </c>
    </row>
    <row r="1143" spans="1:23" ht="33.5" x14ac:dyDescent="0.35">
      <c r="A1143" s="17" t="s">
        <v>2483</v>
      </c>
      <c r="B1143" s="17" t="s">
        <v>2484</v>
      </c>
      <c r="C1143" s="18" t="s">
        <v>34</v>
      </c>
      <c r="D1143" s="18" t="s">
        <v>61</v>
      </c>
      <c r="E1143" s="19" t="s">
        <v>2454</v>
      </c>
      <c r="F1143" s="18" t="s">
        <v>37</v>
      </c>
      <c r="G1143" s="20">
        <v>41817</v>
      </c>
      <c r="H1143" s="28" t="s">
        <v>2485</v>
      </c>
      <c r="I1143" s="21">
        <f t="shared" si="36"/>
        <v>1.25</v>
      </c>
      <c r="J1143" s="22">
        <f t="shared" si="37"/>
        <v>1.25</v>
      </c>
      <c r="K1143" s="21">
        <v>0</v>
      </c>
      <c r="L1143" s="21">
        <v>0</v>
      </c>
      <c r="M1143" s="18">
        <f t="shared" si="35"/>
        <v>2</v>
      </c>
      <c r="N1143" s="18">
        <v>1</v>
      </c>
      <c r="O1143" s="18">
        <v>0</v>
      </c>
      <c r="P1143" s="18">
        <v>0</v>
      </c>
      <c r="Q1143" s="18">
        <v>1</v>
      </c>
      <c r="R1143" s="18">
        <v>0</v>
      </c>
      <c r="S1143" s="18">
        <v>2</v>
      </c>
      <c r="T1143" s="23">
        <f t="shared" si="38"/>
        <v>2</v>
      </c>
      <c r="U1143" s="18" t="s">
        <v>39</v>
      </c>
      <c r="V1143" s="31">
        <v>8</v>
      </c>
      <c r="W1143" s="23">
        <f t="shared" si="39"/>
        <v>8</v>
      </c>
    </row>
    <row r="1144" spans="1:23" ht="33.5" x14ac:dyDescent="0.35">
      <c r="A1144" s="17" t="s">
        <v>2486</v>
      </c>
      <c r="B1144" s="17" t="s">
        <v>2487</v>
      </c>
      <c r="C1144" s="18" t="s">
        <v>34</v>
      </c>
      <c r="D1144" s="18" t="s">
        <v>61</v>
      </c>
      <c r="E1144" s="19" t="s">
        <v>2488</v>
      </c>
      <c r="F1144" s="18" t="s">
        <v>37</v>
      </c>
      <c r="G1144" s="20">
        <v>44664</v>
      </c>
      <c r="H1144" s="28" t="s">
        <v>2489</v>
      </c>
      <c r="I1144" s="21">
        <f t="shared" si="36"/>
        <v>2</v>
      </c>
      <c r="J1144" s="22">
        <f t="shared" si="37"/>
        <v>2</v>
      </c>
      <c r="K1144" s="21">
        <v>0</v>
      </c>
      <c r="L1144" s="21">
        <v>0</v>
      </c>
      <c r="M1144" s="18">
        <f t="shared" si="35"/>
        <v>3</v>
      </c>
      <c r="N1144" s="18">
        <v>0</v>
      </c>
      <c r="O1144" s="18">
        <v>2</v>
      </c>
      <c r="P1144" s="18">
        <v>1</v>
      </c>
      <c r="Q1144" s="18">
        <v>0</v>
      </c>
      <c r="R1144" s="18">
        <v>0</v>
      </c>
      <c r="S1144" s="18">
        <v>1</v>
      </c>
      <c r="T1144" s="23">
        <f t="shared" si="38"/>
        <v>1</v>
      </c>
      <c r="U1144" s="18" t="s">
        <v>76</v>
      </c>
      <c r="V1144" s="31">
        <v>13</v>
      </c>
      <c r="W1144" s="23">
        <f t="shared" si="39"/>
        <v>13</v>
      </c>
    </row>
    <row r="1145" spans="1:23" ht="33.5" x14ac:dyDescent="0.35">
      <c r="A1145" s="17" t="s">
        <v>2490</v>
      </c>
      <c r="B1145" s="17" t="s">
        <v>2491</v>
      </c>
      <c r="C1145" s="18" t="s">
        <v>34</v>
      </c>
      <c r="D1145" s="18" t="s">
        <v>61</v>
      </c>
      <c r="E1145" s="19" t="s">
        <v>2492</v>
      </c>
      <c r="F1145" s="18" t="s">
        <v>37</v>
      </c>
      <c r="G1145" s="20" t="s">
        <v>2493</v>
      </c>
      <c r="H1145" s="28" t="s">
        <v>2494</v>
      </c>
      <c r="I1145" s="21">
        <f t="shared" si="36"/>
        <v>0.25</v>
      </c>
      <c r="J1145" s="22">
        <f t="shared" si="37"/>
        <v>0.25</v>
      </c>
      <c r="K1145" s="21">
        <v>0</v>
      </c>
      <c r="L1145" s="21">
        <v>0</v>
      </c>
      <c r="M1145" s="18">
        <f t="shared" si="35"/>
        <v>1</v>
      </c>
      <c r="N1145" s="18">
        <v>0</v>
      </c>
      <c r="O1145" s="18">
        <v>0</v>
      </c>
      <c r="P1145" s="18">
        <v>0</v>
      </c>
      <c r="Q1145" s="18">
        <v>1</v>
      </c>
      <c r="R1145" s="18">
        <v>0</v>
      </c>
      <c r="S1145" s="18">
        <v>1</v>
      </c>
      <c r="T1145" s="23">
        <f t="shared" si="38"/>
        <v>1</v>
      </c>
      <c r="U1145" s="18" t="s">
        <v>76</v>
      </c>
      <c r="V1145" s="31">
        <v>4</v>
      </c>
      <c r="W1145" s="23">
        <f t="shared" si="39"/>
        <v>4</v>
      </c>
    </row>
    <row r="1146" spans="1:23" ht="33.5" x14ac:dyDescent="0.35">
      <c r="A1146" s="17" t="s">
        <v>2495</v>
      </c>
      <c r="B1146" s="17" t="s">
        <v>2496</v>
      </c>
      <c r="C1146" s="18" t="s">
        <v>34</v>
      </c>
      <c r="D1146" s="18" t="s">
        <v>61</v>
      </c>
      <c r="E1146" s="19" t="s">
        <v>1470</v>
      </c>
      <c r="F1146" s="18" t="s">
        <v>37</v>
      </c>
      <c r="G1146" s="20">
        <v>44681</v>
      </c>
      <c r="H1146" s="28" t="s">
        <v>2497</v>
      </c>
      <c r="I1146" s="21">
        <f t="shared" si="36"/>
        <v>0</v>
      </c>
      <c r="J1146" s="22">
        <f t="shared" si="37"/>
        <v>0</v>
      </c>
      <c r="K1146" s="21">
        <v>0</v>
      </c>
      <c r="L1146" s="21">
        <v>0</v>
      </c>
      <c r="M1146" s="18">
        <f t="shared" si="35"/>
        <v>0</v>
      </c>
      <c r="N1146" s="18">
        <v>0</v>
      </c>
      <c r="O1146" s="18">
        <v>0</v>
      </c>
      <c r="P1146" s="18">
        <v>0</v>
      </c>
      <c r="Q1146" s="18">
        <v>0</v>
      </c>
      <c r="R1146" s="18">
        <v>0</v>
      </c>
      <c r="S1146" s="18">
        <v>0</v>
      </c>
      <c r="T1146" s="23">
        <f t="shared" si="38"/>
        <v>0</v>
      </c>
      <c r="U1146" s="18" t="s">
        <v>56</v>
      </c>
      <c r="V1146" s="31">
        <v>0</v>
      </c>
      <c r="W1146" s="23">
        <f t="shared" si="39"/>
        <v>0</v>
      </c>
    </row>
    <row r="1147" spans="1:23" ht="33.5" x14ac:dyDescent="0.35">
      <c r="A1147" s="17" t="s">
        <v>2498</v>
      </c>
      <c r="B1147" s="17" t="s">
        <v>2499</v>
      </c>
      <c r="C1147" s="18" t="s">
        <v>34</v>
      </c>
      <c r="D1147" s="18" t="s">
        <v>61</v>
      </c>
      <c r="E1147" s="19" t="s">
        <v>2454</v>
      </c>
      <c r="F1147" s="18" t="s">
        <v>37</v>
      </c>
      <c r="G1147" s="20">
        <v>44880</v>
      </c>
      <c r="H1147" s="28" t="s">
        <v>2500</v>
      </c>
      <c r="I1147" s="21">
        <f t="shared" si="36"/>
        <v>1.25</v>
      </c>
      <c r="J1147" s="22">
        <f t="shared" si="37"/>
        <v>1.25</v>
      </c>
      <c r="K1147" s="21">
        <v>0</v>
      </c>
      <c r="L1147" s="21">
        <v>0</v>
      </c>
      <c r="M1147" s="18">
        <f t="shared" si="35"/>
        <v>2</v>
      </c>
      <c r="N1147" s="18">
        <v>1</v>
      </c>
      <c r="O1147" s="18">
        <v>0</v>
      </c>
      <c r="P1147" s="18">
        <v>0</v>
      </c>
      <c r="Q1147" s="18">
        <v>1</v>
      </c>
      <c r="R1147" s="18">
        <v>0</v>
      </c>
      <c r="S1147" s="18">
        <v>2</v>
      </c>
      <c r="T1147" s="23">
        <f t="shared" si="38"/>
        <v>2</v>
      </c>
      <c r="U1147" s="18" t="s">
        <v>39</v>
      </c>
      <c r="V1147" s="31">
        <v>7</v>
      </c>
      <c r="W1147" s="23">
        <f t="shared" si="39"/>
        <v>7</v>
      </c>
    </row>
    <row r="1148" spans="1:23" ht="33.5" x14ac:dyDescent="0.35">
      <c r="A1148" s="17" t="s">
        <v>2501</v>
      </c>
      <c r="B1148" s="17" t="s">
        <v>2502</v>
      </c>
      <c r="C1148" s="18" t="s">
        <v>34</v>
      </c>
      <c r="D1148" s="18" t="s">
        <v>61</v>
      </c>
      <c r="E1148" s="19" t="s">
        <v>2454</v>
      </c>
      <c r="F1148" s="18" t="s">
        <v>37</v>
      </c>
      <c r="G1148" s="20">
        <v>41817</v>
      </c>
      <c r="H1148" s="28" t="s">
        <v>2503</v>
      </c>
      <c r="I1148" s="21">
        <f t="shared" si="36"/>
        <v>0.25</v>
      </c>
      <c r="J1148" s="22">
        <f t="shared" si="37"/>
        <v>0.25</v>
      </c>
      <c r="K1148" s="21">
        <v>0</v>
      </c>
      <c r="L1148" s="21">
        <v>0</v>
      </c>
      <c r="M1148" s="18">
        <f t="shared" si="35"/>
        <v>1</v>
      </c>
      <c r="N1148" s="18">
        <v>0</v>
      </c>
      <c r="O1148" s="18">
        <v>0</v>
      </c>
      <c r="P1148" s="18">
        <v>0</v>
      </c>
      <c r="Q1148" s="18">
        <v>1</v>
      </c>
      <c r="R1148" s="18">
        <v>0</v>
      </c>
      <c r="S1148" s="18">
        <v>1</v>
      </c>
      <c r="T1148" s="23">
        <f t="shared" si="38"/>
        <v>1</v>
      </c>
      <c r="U1148" s="18" t="s">
        <v>76</v>
      </c>
      <c r="V1148" s="31">
        <v>5</v>
      </c>
      <c r="W1148" s="23">
        <f t="shared" si="39"/>
        <v>5</v>
      </c>
    </row>
    <row r="1149" spans="1:23" ht="33.5" x14ac:dyDescent="0.35">
      <c r="A1149" s="17" t="s">
        <v>2504</v>
      </c>
      <c r="B1149" s="17" t="s">
        <v>2505</v>
      </c>
      <c r="C1149" s="18" t="s">
        <v>34</v>
      </c>
      <c r="D1149" s="18" t="s">
        <v>61</v>
      </c>
      <c r="E1149" s="19" t="s">
        <v>2506</v>
      </c>
      <c r="F1149" s="18" t="s">
        <v>37</v>
      </c>
      <c r="G1149" s="20">
        <v>43906</v>
      </c>
      <c r="H1149" s="28" t="s">
        <v>2507</v>
      </c>
      <c r="I1149" s="21">
        <f t="shared" si="36"/>
        <v>0.75</v>
      </c>
      <c r="J1149" s="22">
        <f t="shared" si="37"/>
        <v>0.75</v>
      </c>
      <c r="K1149" s="21">
        <v>0</v>
      </c>
      <c r="L1149" s="21">
        <f>100*K1149/J1149</f>
        <v>0</v>
      </c>
      <c r="M1149" s="18">
        <f t="shared" si="35"/>
        <v>1</v>
      </c>
      <c r="N1149" s="18">
        <v>0</v>
      </c>
      <c r="O1149" s="18">
        <v>1</v>
      </c>
      <c r="P1149" s="18">
        <v>0</v>
      </c>
      <c r="Q1149" s="18">
        <v>0</v>
      </c>
      <c r="R1149" s="18">
        <v>0</v>
      </c>
      <c r="S1149" s="18">
        <v>1</v>
      </c>
      <c r="T1149" s="23">
        <f t="shared" si="38"/>
        <v>1</v>
      </c>
      <c r="U1149" s="18" t="s">
        <v>76</v>
      </c>
      <c r="V1149" s="31">
        <v>4</v>
      </c>
      <c r="W1149" s="23">
        <f t="shared" si="39"/>
        <v>4</v>
      </c>
    </row>
    <row r="1150" spans="1:23" ht="33.5" x14ac:dyDescent="0.35">
      <c r="A1150" s="17" t="s">
        <v>2508</v>
      </c>
      <c r="B1150" s="17" t="s">
        <v>2509</v>
      </c>
      <c r="C1150" s="18" t="s">
        <v>84</v>
      </c>
      <c r="D1150" s="18" t="s">
        <v>61</v>
      </c>
      <c r="E1150" s="19" t="s">
        <v>2510</v>
      </c>
      <c r="F1150" s="18" t="s">
        <v>37</v>
      </c>
      <c r="G1150" s="20">
        <v>44764</v>
      </c>
      <c r="H1150" s="18" t="s">
        <v>2511</v>
      </c>
      <c r="I1150" s="21">
        <f t="shared" si="36"/>
        <v>0</v>
      </c>
      <c r="J1150" s="22">
        <f t="shared" si="37"/>
        <v>0</v>
      </c>
      <c r="K1150" s="21">
        <v>0</v>
      </c>
      <c r="L1150" s="21">
        <v>0</v>
      </c>
      <c r="M1150" s="18">
        <f t="shared" si="35"/>
        <v>0</v>
      </c>
      <c r="N1150" s="18">
        <v>0</v>
      </c>
      <c r="O1150" s="18">
        <v>0</v>
      </c>
      <c r="P1150" s="18">
        <v>0</v>
      </c>
      <c r="Q1150" s="18">
        <v>0</v>
      </c>
      <c r="R1150" s="18">
        <v>0</v>
      </c>
      <c r="S1150" s="18">
        <v>0</v>
      </c>
      <c r="T1150" s="23">
        <f t="shared" si="38"/>
        <v>0</v>
      </c>
      <c r="U1150" s="18" t="s">
        <v>76</v>
      </c>
      <c r="V1150" s="31">
        <v>0</v>
      </c>
      <c r="W1150" s="23">
        <f t="shared" si="39"/>
        <v>0</v>
      </c>
    </row>
    <row r="1151" spans="1:23" ht="33.5" x14ac:dyDescent="0.35">
      <c r="A1151" s="17" t="s">
        <v>2512</v>
      </c>
      <c r="B1151" s="17" t="s">
        <v>2513</v>
      </c>
      <c r="C1151" s="18" t="s">
        <v>34</v>
      </c>
      <c r="D1151" s="18" t="s">
        <v>35</v>
      </c>
      <c r="E1151" s="19" t="s">
        <v>1388</v>
      </c>
      <c r="F1151" s="18" t="s">
        <v>37</v>
      </c>
      <c r="G1151" s="20">
        <v>44451</v>
      </c>
      <c r="H1151" s="28" t="s">
        <v>2514</v>
      </c>
      <c r="I1151" s="21">
        <f t="shared" si="36"/>
        <v>2.75</v>
      </c>
      <c r="J1151" s="22">
        <f t="shared" si="37"/>
        <v>2.75</v>
      </c>
      <c r="K1151" s="21">
        <v>0</v>
      </c>
      <c r="L1151" s="21">
        <v>0</v>
      </c>
      <c r="M1151" s="18">
        <f t="shared" si="35"/>
        <v>5</v>
      </c>
      <c r="N1151" s="18">
        <v>0</v>
      </c>
      <c r="O1151" s="18">
        <v>2</v>
      </c>
      <c r="P1151" s="18">
        <v>2</v>
      </c>
      <c r="Q1151" s="18">
        <v>1</v>
      </c>
      <c r="R1151" s="18">
        <v>0</v>
      </c>
      <c r="S1151" s="18">
        <v>2</v>
      </c>
      <c r="T1151" s="23">
        <f t="shared" si="38"/>
        <v>2</v>
      </c>
      <c r="U1151" s="18" t="s">
        <v>39</v>
      </c>
      <c r="V1151" s="31">
        <v>13</v>
      </c>
      <c r="W1151" s="23">
        <f t="shared" si="39"/>
        <v>13</v>
      </c>
    </row>
    <row r="1152" spans="1:23" ht="33.5" x14ac:dyDescent="0.35">
      <c r="A1152" s="17" t="s">
        <v>2515</v>
      </c>
      <c r="B1152" s="17" t="s">
        <v>2516</v>
      </c>
      <c r="C1152" s="18" t="s">
        <v>34</v>
      </c>
      <c r="D1152" s="18" t="s">
        <v>61</v>
      </c>
      <c r="E1152" s="19" t="s">
        <v>2517</v>
      </c>
      <c r="F1152" s="18" t="s">
        <v>37</v>
      </c>
      <c r="G1152" s="20">
        <v>44836</v>
      </c>
      <c r="H1152" s="28" t="s">
        <v>2518</v>
      </c>
      <c r="I1152" s="21">
        <f t="shared" si="36"/>
        <v>0.25</v>
      </c>
      <c r="J1152" s="22">
        <f t="shared" si="37"/>
        <v>0.25</v>
      </c>
      <c r="K1152" s="21">
        <v>0</v>
      </c>
      <c r="L1152" s="21">
        <v>0</v>
      </c>
      <c r="M1152" s="18">
        <f t="shared" si="35"/>
        <v>1</v>
      </c>
      <c r="N1152" s="18">
        <v>0</v>
      </c>
      <c r="O1152" s="18">
        <v>0</v>
      </c>
      <c r="P1152" s="18">
        <v>0</v>
      </c>
      <c r="Q1152" s="18">
        <v>1</v>
      </c>
      <c r="R1152" s="18">
        <v>0</v>
      </c>
      <c r="S1152" s="18">
        <v>1</v>
      </c>
      <c r="T1152" s="23">
        <f t="shared" si="38"/>
        <v>1</v>
      </c>
      <c r="U1152" s="18" t="s">
        <v>76</v>
      </c>
      <c r="V1152" s="31">
        <v>5</v>
      </c>
      <c r="W1152" s="23">
        <f t="shared" si="39"/>
        <v>5</v>
      </c>
    </row>
    <row r="1153" spans="1:23" ht="33.5" x14ac:dyDescent="0.35">
      <c r="A1153" s="17" t="s">
        <v>2519</v>
      </c>
      <c r="B1153" s="17" t="s">
        <v>2520</v>
      </c>
      <c r="C1153" s="18" t="s">
        <v>84</v>
      </c>
      <c r="D1153" s="18" t="s">
        <v>35</v>
      </c>
      <c r="E1153" s="19" t="s">
        <v>2521</v>
      </c>
      <c r="F1153" s="18" t="s">
        <v>40</v>
      </c>
      <c r="G1153" s="20">
        <v>43875</v>
      </c>
      <c r="H1153" s="28" t="s">
        <v>2522</v>
      </c>
      <c r="I1153" s="21">
        <f t="shared" si="36"/>
        <v>3.5</v>
      </c>
      <c r="J1153" s="22">
        <f t="shared" si="37"/>
        <v>3.5</v>
      </c>
      <c r="K1153" s="21">
        <v>0</v>
      </c>
      <c r="L1153" s="21">
        <v>0</v>
      </c>
      <c r="M1153" s="18">
        <f t="shared" si="35"/>
        <v>4</v>
      </c>
      <c r="N1153" s="18">
        <v>3</v>
      </c>
      <c r="O1153" s="18">
        <v>0</v>
      </c>
      <c r="P1153" s="18">
        <v>1</v>
      </c>
      <c r="Q1153" s="18">
        <v>0</v>
      </c>
      <c r="R1153" s="18">
        <v>0</v>
      </c>
      <c r="S1153" s="18">
        <v>2</v>
      </c>
      <c r="T1153" s="23">
        <f t="shared" si="38"/>
        <v>2</v>
      </c>
      <c r="U1153" s="18" t="s">
        <v>39</v>
      </c>
      <c r="V1153" s="31">
        <v>13</v>
      </c>
      <c r="W1153" s="23">
        <f t="shared" si="39"/>
        <v>13</v>
      </c>
    </row>
    <row r="1154" spans="1:23" ht="33.5" x14ac:dyDescent="0.35">
      <c r="A1154" s="17" t="s">
        <v>2523</v>
      </c>
      <c r="B1154" s="17" t="s">
        <v>2524</v>
      </c>
      <c r="C1154" s="18" t="s">
        <v>34</v>
      </c>
      <c r="D1154" s="18" t="s">
        <v>61</v>
      </c>
      <c r="E1154" s="19" t="s">
        <v>2525</v>
      </c>
      <c r="F1154" s="18" t="s">
        <v>37</v>
      </c>
      <c r="G1154" s="20">
        <v>43845</v>
      </c>
      <c r="H1154" s="18" t="s">
        <v>2526</v>
      </c>
      <c r="I1154" s="21">
        <f t="shared" si="36"/>
        <v>0</v>
      </c>
      <c r="J1154" s="22">
        <f t="shared" si="37"/>
        <v>0</v>
      </c>
      <c r="K1154" s="21">
        <v>0</v>
      </c>
      <c r="L1154" s="21">
        <v>0</v>
      </c>
      <c r="M1154" s="18">
        <f t="shared" ref="M1154:M1217" si="40">SUM(N1154:Q1154)</f>
        <v>0</v>
      </c>
      <c r="N1154" s="18">
        <v>0</v>
      </c>
      <c r="O1154" s="18">
        <v>0</v>
      </c>
      <c r="P1154" s="18">
        <v>0</v>
      </c>
      <c r="Q1154" s="18">
        <v>0</v>
      </c>
      <c r="R1154" s="18">
        <v>0</v>
      </c>
      <c r="S1154" s="18">
        <v>0</v>
      </c>
      <c r="T1154" s="23">
        <f t="shared" si="38"/>
        <v>0</v>
      </c>
      <c r="U1154" s="18" t="s">
        <v>56</v>
      </c>
      <c r="V1154" s="31">
        <v>0</v>
      </c>
      <c r="W1154" s="23">
        <f t="shared" si="39"/>
        <v>0</v>
      </c>
    </row>
    <row r="1155" spans="1:23" ht="33.5" x14ac:dyDescent="0.35">
      <c r="A1155" s="17" t="s">
        <v>2527</v>
      </c>
      <c r="B1155" s="17" t="s">
        <v>2528</v>
      </c>
      <c r="C1155" s="18" t="s">
        <v>34</v>
      </c>
      <c r="D1155" s="18" t="s">
        <v>61</v>
      </c>
      <c r="E1155" s="19" t="s">
        <v>2529</v>
      </c>
      <c r="F1155" s="18" t="s">
        <v>37</v>
      </c>
      <c r="G1155" s="20">
        <v>44316</v>
      </c>
      <c r="H1155" s="18" t="s">
        <v>2530</v>
      </c>
      <c r="I1155" s="21">
        <f t="shared" si="36"/>
        <v>0</v>
      </c>
      <c r="J1155" s="22">
        <f t="shared" si="37"/>
        <v>0</v>
      </c>
      <c r="K1155" s="21">
        <v>0</v>
      </c>
      <c r="L1155" s="21">
        <v>0</v>
      </c>
      <c r="M1155" s="18">
        <f t="shared" si="40"/>
        <v>0</v>
      </c>
      <c r="N1155" s="18">
        <v>0</v>
      </c>
      <c r="O1155" s="18">
        <v>0</v>
      </c>
      <c r="P1155" s="18">
        <v>0</v>
      </c>
      <c r="Q1155" s="18">
        <v>0</v>
      </c>
      <c r="R1155" s="18">
        <v>0</v>
      </c>
      <c r="S1155" s="18">
        <v>0</v>
      </c>
      <c r="T1155" s="23">
        <f t="shared" si="38"/>
        <v>0</v>
      </c>
      <c r="U1155" s="18" t="s">
        <v>56</v>
      </c>
      <c r="V1155" s="31">
        <v>0</v>
      </c>
      <c r="W1155" s="23">
        <f t="shared" si="39"/>
        <v>0</v>
      </c>
    </row>
    <row r="1156" spans="1:23" ht="33.5" x14ac:dyDescent="0.35">
      <c r="A1156" s="17" t="s">
        <v>2531</v>
      </c>
      <c r="B1156" s="17" t="s">
        <v>2532</v>
      </c>
      <c r="C1156" s="18" t="s">
        <v>34</v>
      </c>
      <c r="D1156" s="18" t="s">
        <v>61</v>
      </c>
      <c r="E1156" s="19" t="s">
        <v>2533</v>
      </c>
      <c r="F1156" s="18" t="s">
        <v>40</v>
      </c>
      <c r="G1156" s="20">
        <v>42857</v>
      </c>
      <c r="H1156" s="28" t="s">
        <v>2534</v>
      </c>
      <c r="I1156" s="21">
        <f t="shared" si="36"/>
        <v>2</v>
      </c>
      <c r="J1156" s="22">
        <f t="shared" si="37"/>
        <v>2</v>
      </c>
      <c r="K1156" s="21">
        <v>0</v>
      </c>
      <c r="L1156" s="21">
        <v>0</v>
      </c>
      <c r="M1156" s="18">
        <f t="shared" si="40"/>
        <v>3</v>
      </c>
      <c r="N1156" s="18">
        <v>1</v>
      </c>
      <c r="O1156" s="18">
        <v>1</v>
      </c>
      <c r="P1156" s="18">
        <v>0</v>
      </c>
      <c r="Q1156" s="18">
        <v>1</v>
      </c>
      <c r="R1156" s="18">
        <v>0</v>
      </c>
      <c r="S1156" s="18">
        <v>2</v>
      </c>
      <c r="T1156" s="23">
        <f t="shared" si="38"/>
        <v>2</v>
      </c>
      <c r="U1156" s="18" t="s">
        <v>39</v>
      </c>
      <c r="V1156" s="31">
        <v>9</v>
      </c>
      <c r="W1156" s="23">
        <f t="shared" si="39"/>
        <v>9</v>
      </c>
    </row>
    <row r="1157" spans="1:23" ht="33.5" x14ac:dyDescent="0.35">
      <c r="A1157" s="17" t="s">
        <v>2535</v>
      </c>
      <c r="B1157" s="17" t="s">
        <v>2536</v>
      </c>
      <c r="C1157" s="18" t="s">
        <v>34</v>
      </c>
      <c r="D1157" s="18" t="s">
        <v>61</v>
      </c>
      <c r="E1157" s="19" t="s">
        <v>2537</v>
      </c>
      <c r="F1157" s="18" t="s">
        <v>37</v>
      </c>
      <c r="G1157" s="20">
        <v>44026</v>
      </c>
      <c r="H1157" s="28" t="s">
        <v>2538</v>
      </c>
      <c r="I1157" s="21">
        <f t="shared" si="36"/>
        <v>2.25</v>
      </c>
      <c r="J1157" s="22">
        <f t="shared" si="37"/>
        <v>2.25</v>
      </c>
      <c r="K1157" s="21">
        <v>0</v>
      </c>
      <c r="L1157" s="21">
        <v>0</v>
      </c>
      <c r="M1157" s="18">
        <f t="shared" si="40"/>
        <v>4</v>
      </c>
      <c r="N1157" s="18">
        <v>0</v>
      </c>
      <c r="O1157" s="18">
        <v>2</v>
      </c>
      <c r="P1157" s="18">
        <v>1</v>
      </c>
      <c r="Q1157" s="18">
        <v>1</v>
      </c>
      <c r="R1157" s="18">
        <v>0</v>
      </c>
      <c r="S1157" s="18">
        <v>1</v>
      </c>
      <c r="T1157" s="23">
        <f t="shared" si="38"/>
        <v>1</v>
      </c>
      <c r="U1157" s="18" t="s">
        <v>76</v>
      </c>
      <c r="V1157" s="31">
        <v>2</v>
      </c>
      <c r="W1157" s="23">
        <f t="shared" si="39"/>
        <v>2</v>
      </c>
    </row>
    <row r="1158" spans="1:23" ht="33.5" x14ac:dyDescent="0.35">
      <c r="A1158" s="17" t="s">
        <v>2539</v>
      </c>
      <c r="B1158" s="17" t="s">
        <v>2540</v>
      </c>
      <c r="C1158" s="18" t="s">
        <v>34</v>
      </c>
      <c r="D1158" s="18" t="s">
        <v>35</v>
      </c>
      <c r="E1158" s="19" t="s">
        <v>2541</v>
      </c>
      <c r="F1158" s="18" t="s">
        <v>37</v>
      </c>
      <c r="G1158" s="20">
        <v>43851</v>
      </c>
      <c r="H1158" s="28" t="s">
        <v>2542</v>
      </c>
      <c r="I1158" s="21">
        <f t="shared" si="36"/>
        <v>2.25</v>
      </c>
      <c r="J1158" s="22">
        <f t="shared" si="37"/>
        <v>2.25</v>
      </c>
      <c r="K1158" s="21">
        <v>0</v>
      </c>
      <c r="L1158" s="21">
        <v>0</v>
      </c>
      <c r="M1158" s="18">
        <f t="shared" si="40"/>
        <v>4</v>
      </c>
      <c r="N1158" s="18">
        <v>0</v>
      </c>
      <c r="O1158" s="18">
        <v>2</v>
      </c>
      <c r="P1158" s="18">
        <v>1</v>
      </c>
      <c r="Q1158" s="18">
        <v>1</v>
      </c>
      <c r="R1158" s="18">
        <v>0</v>
      </c>
      <c r="S1158" s="18">
        <v>1</v>
      </c>
      <c r="T1158" s="23">
        <f t="shared" si="38"/>
        <v>1</v>
      </c>
      <c r="U1158" s="18" t="s">
        <v>76</v>
      </c>
      <c r="V1158" s="31">
        <v>13</v>
      </c>
      <c r="W1158" s="23">
        <f t="shared" si="39"/>
        <v>13</v>
      </c>
    </row>
    <row r="1159" spans="1:23" ht="33.5" x14ac:dyDescent="0.35">
      <c r="A1159" s="17" t="s">
        <v>2543</v>
      </c>
      <c r="B1159" s="17" t="s">
        <v>2544</v>
      </c>
      <c r="C1159" s="18" t="s">
        <v>84</v>
      </c>
      <c r="D1159" s="18" t="s">
        <v>35</v>
      </c>
      <c r="E1159" s="19" t="s">
        <v>2545</v>
      </c>
      <c r="F1159" s="18" t="s">
        <v>37</v>
      </c>
      <c r="G1159" s="20">
        <v>44805</v>
      </c>
      <c r="H1159" s="28" t="s">
        <v>2546</v>
      </c>
      <c r="I1159" s="21">
        <f t="shared" ref="I1159:I1222" si="41">N1159+0.75*O1159+0.5*P1159+0.25*Q1159</f>
        <v>5</v>
      </c>
      <c r="J1159" s="22">
        <f t="shared" si="37"/>
        <v>5</v>
      </c>
      <c r="K1159" s="21">
        <v>0</v>
      </c>
      <c r="L1159" s="21">
        <v>0</v>
      </c>
      <c r="M1159" s="18">
        <f t="shared" si="40"/>
        <v>7</v>
      </c>
      <c r="N1159" s="18">
        <v>1</v>
      </c>
      <c r="O1159" s="18">
        <v>5</v>
      </c>
      <c r="P1159" s="18">
        <v>0</v>
      </c>
      <c r="Q1159" s="18">
        <v>1</v>
      </c>
      <c r="R1159" s="18">
        <v>0</v>
      </c>
      <c r="S1159" s="18">
        <v>3</v>
      </c>
      <c r="T1159" s="23">
        <f t="shared" si="38"/>
        <v>3</v>
      </c>
      <c r="U1159" s="18" t="s">
        <v>39</v>
      </c>
      <c r="V1159" s="31">
        <v>25</v>
      </c>
      <c r="W1159" s="23">
        <f t="shared" si="39"/>
        <v>25</v>
      </c>
    </row>
    <row r="1160" spans="1:23" ht="33.5" x14ac:dyDescent="0.35">
      <c r="A1160" s="17" t="s">
        <v>2547</v>
      </c>
      <c r="B1160" s="17" t="s">
        <v>2548</v>
      </c>
      <c r="C1160" s="18" t="s">
        <v>84</v>
      </c>
      <c r="D1160" s="18" t="s">
        <v>61</v>
      </c>
      <c r="E1160" s="19" t="s">
        <v>2549</v>
      </c>
      <c r="F1160" s="18" t="s">
        <v>40</v>
      </c>
      <c r="G1160" s="20">
        <v>43890</v>
      </c>
      <c r="H1160" s="28" t="s">
        <v>2550</v>
      </c>
      <c r="I1160" s="21">
        <f t="shared" si="41"/>
        <v>0.75</v>
      </c>
      <c r="J1160" s="22">
        <f t="shared" si="37"/>
        <v>0.75</v>
      </c>
      <c r="K1160" s="21">
        <v>0</v>
      </c>
      <c r="L1160" s="21">
        <v>0</v>
      </c>
      <c r="M1160" s="18">
        <f t="shared" si="40"/>
        <v>1</v>
      </c>
      <c r="N1160" s="18">
        <v>0</v>
      </c>
      <c r="O1160" s="18">
        <v>1</v>
      </c>
      <c r="P1160" s="18">
        <v>0</v>
      </c>
      <c r="Q1160" s="18">
        <v>0</v>
      </c>
      <c r="R1160" s="18">
        <v>0</v>
      </c>
      <c r="S1160" s="18">
        <v>1</v>
      </c>
      <c r="T1160" s="23">
        <f t="shared" si="38"/>
        <v>1</v>
      </c>
      <c r="U1160" s="18" t="s">
        <v>76</v>
      </c>
      <c r="V1160" s="31">
        <v>6</v>
      </c>
      <c r="W1160" s="23">
        <f t="shared" si="39"/>
        <v>6</v>
      </c>
    </row>
    <row r="1161" spans="1:23" ht="33.5" x14ac:dyDescent="0.35">
      <c r="A1161" s="17" t="s">
        <v>2551</v>
      </c>
      <c r="B1161" s="17" t="s">
        <v>2552</v>
      </c>
      <c r="C1161" s="18" t="s">
        <v>84</v>
      </c>
      <c r="D1161" s="18" t="s">
        <v>61</v>
      </c>
      <c r="E1161" s="19" t="s">
        <v>2553</v>
      </c>
      <c r="F1161" s="18" t="s">
        <v>37</v>
      </c>
      <c r="G1161" s="20">
        <v>44202</v>
      </c>
      <c r="H1161" s="28" t="s">
        <v>2554</v>
      </c>
      <c r="I1161" s="21">
        <f t="shared" si="41"/>
        <v>3</v>
      </c>
      <c r="J1161" s="22">
        <f t="shared" si="37"/>
        <v>3</v>
      </c>
      <c r="K1161" s="21">
        <v>0</v>
      </c>
      <c r="L1161" s="21">
        <v>0</v>
      </c>
      <c r="M1161" s="18">
        <f t="shared" si="40"/>
        <v>4</v>
      </c>
      <c r="N1161" s="18">
        <v>1</v>
      </c>
      <c r="O1161" s="18">
        <v>2</v>
      </c>
      <c r="P1161" s="18">
        <v>1</v>
      </c>
      <c r="Q1161" s="18">
        <v>0</v>
      </c>
      <c r="R1161" s="18">
        <v>0</v>
      </c>
      <c r="S1161" s="18">
        <v>2</v>
      </c>
      <c r="T1161" s="23">
        <f t="shared" si="38"/>
        <v>2</v>
      </c>
      <c r="U1161" s="18" t="s">
        <v>39</v>
      </c>
      <c r="V1161" s="31">
        <v>9</v>
      </c>
      <c r="W1161" s="23">
        <f t="shared" si="39"/>
        <v>9</v>
      </c>
    </row>
    <row r="1162" spans="1:23" ht="33.5" x14ac:dyDescent="0.35">
      <c r="A1162" s="17" t="s">
        <v>2555</v>
      </c>
      <c r="B1162" s="17" t="s">
        <v>2556</v>
      </c>
      <c r="C1162" s="18" t="s">
        <v>34</v>
      </c>
      <c r="D1162" s="18" t="s">
        <v>61</v>
      </c>
      <c r="E1162" s="19" t="s">
        <v>2557</v>
      </c>
      <c r="F1162" s="18" t="s">
        <v>57</v>
      </c>
      <c r="G1162" s="20">
        <v>44336</v>
      </c>
      <c r="H1162" s="28" t="s">
        <v>2558</v>
      </c>
      <c r="I1162" s="21">
        <f t="shared" si="41"/>
        <v>1.5</v>
      </c>
      <c r="J1162" s="22">
        <f t="shared" si="37"/>
        <v>1.5</v>
      </c>
      <c r="K1162" s="21">
        <v>0</v>
      </c>
      <c r="L1162" s="21">
        <f>100*K1162/J1162</f>
        <v>0</v>
      </c>
      <c r="M1162" s="18">
        <f t="shared" si="40"/>
        <v>3</v>
      </c>
      <c r="N1162" s="18">
        <v>0</v>
      </c>
      <c r="O1162" s="18">
        <v>1</v>
      </c>
      <c r="P1162" s="18">
        <v>1</v>
      </c>
      <c r="Q1162" s="18">
        <v>1</v>
      </c>
      <c r="R1162" s="18">
        <v>0</v>
      </c>
      <c r="S1162" s="18">
        <v>2</v>
      </c>
      <c r="T1162" s="23">
        <f t="shared" si="38"/>
        <v>2</v>
      </c>
      <c r="U1162" s="18" t="s">
        <v>76</v>
      </c>
      <c r="V1162" s="31"/>
      <c r="W1162" s="23">
        <f t="shared" si="39"/>
        <v>0</v>
      </c>
    </row>
    <row r="1163" spans="1:23" ht="33.5" x14ac:dyDescent="0.35">
      <c r="A1163" s="17" t="s">
        <v>2559</v>
      </c>
      <c r="B1163" s="17" t="s">
        <v>2560</v>
      </c>
      <c r="C1163" s="18" t="s">
        <v>34</v>
      </c>
      <c r="D1163" s="18" t="s">
        <v>35</v>
      </c>
      <c r="E1163" s="19" t="s">
        <v>2561</v>
      </c>
      <c r="F1163" s="18" t="s">
        <v>48</v>
      </c>
      <c r="G1163" s="20">
        <v>44928</v>
      </c>
      <c r="H1163" s="28" t="s">
        <v>2562</v>
      </c>
      <c r="I1163" s="21">
        <f t="shared" si="41"/>
        <v>2</v>
      </c>
      <c r="J1163" s="22">
        <f t="shared" si="37"/>
        <v>2</v>
      </c>
      <c r="K1163" s="21">
        <v>0</v>
      </c>
      <c r="L1163" s="21">
        <v>0</v>
      </c>
      <c r="M1163" s="18">
        <f t="shared" si="40"/>
        <v>3</v>
      </c>
      <c r="N1163" s="18">
        <v>0</v>
      </c>
      <c r="O1163" s="18">
        <v>2</v>
      </c>
      <c r="P1163" s="18">
        <v>1</v>
      </c>
      <c r="Q1163" s="18">
        <v>0</v>
      </c>
      <c r="R1163" s="18">
        <v>0</v>
      </c>
      <c r="S1163" s="18">
        <v>1</v>
      </c>
      <c r="T1163" s="23">
        <f t="shared" si="38"/>
        <v>1</v>
      </c>
      <c r="U1163" s="18" t="s">
        <v>76</v>
      </c>
      <c r="V1163" s="31">
        <v>13</v>
      </c>
      <c r="W1163" s="23">
        <f t="shared" si="39"/>
        <v>13</v>
      </c>
    </row>
    <row r="1164" spans="1:23" ht="33.5" x14ac:dyDescent="0.35">
      <c r="A1164" s="17" t="s">
        <v>2563</v>
      </c>
      <c r="B1164" s="17" t="s">
        <v>2564</v>
      </c>
      <c r="C1164" s="18" t="s">
        <v>34</v>
      </c>
      <c r="D1164" s="18" t="s">
        <v>61</v>
      </c>
      <c r="E1164" s="19" t="s">
        <v>2565</v>
      </c>
      <c r="F1164" s="18" t="s">
        <v>37</v>
      </c>
      <c r="G1164" s="20">
        <v>44677</v>
      </c>
      <c r="H1164" s="18" t="s">
        <v>2566</v>
      </c>
      <c r="I1164" s="21">
        <f t="shared" si="41"/>
        <v>0</v>
      </c>
      <c r="J1164" s="22">
        <f t="shared" si="37"/>
        <v>0</v>
      </c>
      <c r="K1164" s="21">
        <v>0</v>
      </c>
      <c r="L1164" s="21">
        <v>0</v>
      </c>
      <c r="M1164" s="18">
        <f t="shared" si="40"/>
        <v>0</v>
      </c>
      <c r="N1164" s="18">
        <v>0</v>
      </c>
      <c r="O1164" s="18">
        <v>0</v>
      </c>
      <c r="P1164" s="18">
        <v>0</v>
      </c>
      <c r="Q1164" s="18">
        <v>0</v>
      </c>
      <c r="R1164" s="18">
        <v>0</v>
      </c>
      <c r="S1164" s="18">
        <v>0</v>
      </c>
      <c r="T1164" s="23">
        <f t="shared" si="38"/>
        <v>0</v>
      </c>
      <c r="U1164" s="18" t="s">
        <v>56</v>
      </c>
      <c r="V1164" s="31">
        <v>0</v>
      </c>
      <c r="W1164" s="23">
        <f t="shared" si="39"/>
        <v>0</v>
      </c>
    </row>
    <row r="1165" spans="1:23" ht="33.5" x14ac:dyDescent="0.35">
      <c r="A1165" s="17" t="s">
        <v>2567</v>
      </c>
      <c r="B1165" s="17" t="s">
        <v>2568</v>
      </c>
      <c r="C1165" s="18" t="s">
        <v>34</v>
      </c>
      <c r="D1165" s="18" t="s">
        <v>61</v>
      </c>
      <c r="E1165" s="19" t="s">
        <v>2569</v>
      </c>
      <c r="F1165" s="18" t="s">
        <v>57</v>
      </c>
      <c r="G1165" s="20">
        <v>43528</v>
      </c>
      <c r="H1165" s="28" t="s">
        <v>2570</v>
      </c>
      <c r="I1165" s="21">
        <f t="shared" si="41"/>
        <v>1.5</v>
      </c>
      <c r="J1165" s="22">
        <f t="shared" si="37"/>
        <v>1.5</v>
      </c>
      <c r="K1165" s="21">
        <v>0</v>
      </c>
      <c r="L1165" s="21">
        <v>0</v>
      </c>
      <c r="M1165" s="18">
        <f t="shared" si="40"/>
        <v>3</v>
      </c>
      <c r="N1165" s="18">
        <v>0</v>
      </c>
      <c r="O1165" s="18">
        <v>1</v>
      </c>
      <c r="P1165" s="18">
        <v>1</v>
      </c>
      <c r="Q1165" s="18">
        <v>1</v>
      </c>
      <c r="R1165" s="18">
        <v>0</v>
      </c>
      <c r="S1165" s="18">
        <v>2</v>
      </c>
      <c r="T1165" s="23">
        <f t="shared" si="38"/>
        <v>2</v>
      </c>
      <c r="U1165" s="18" t="s">
        <v>76</v>
      </c>
      <c r="V1165" s="31"/>
      <c r="W1165" s="23">
        <f t="shared" si="39"/>
        <v>0</v>
      </c>
    </row>
    <row r="1166" spans="1:23" ht="33.5" x14ac:dyDescent="0.35">
      <c r="A1166" s="17" t="s">
        <v>2571</v>
      </c>
      <c r="B1166" s="17" t="s">
        <v>2572</v>
      </c>
      <c r="C1166" s="18" t="s">
        <v>34</v>
      </c>
      <c r="D1166" s="18" t="s">
        <v>61</v>
      </c>
      <c r="E1166" s="19" t="s">
        <v>2573</v>
      </c>
      <c r="F1166" s="18" t="s">
        <v>37</v>
      </c>
      <c r="G1166" s="20">
        <v>44450</v>
      </c>
      <c r="H1166" s="28" t="s">
        <v>2574</v>
      </c>
      <c r="I1166" s="21">
        <f t="shared" si="41"/>
        <v>0</v>
      </c>
      <c r="J1166" s="22">
        <f t="shared" si="37"/>
        <v>0</v>
      </c>
      <c r="K1166" s="21">
        <v>0</v>
      </c>
      <c r="L1166" s="21">
        <v>0</v>
      </c>
      <c r="M1166" s="18">
        <f t="shared" si="40"/>
        <v>0</v>
      </c>
      <c r="N1166" s="18">
        <v>0</v>
      </c>
      <c r="O1166" s="18">
        <v>0</v>
      </c>
      <c r="P1166" s="18">
        <v>0</v>
      </c>
      <c r="Q1166" s="18">
        <v>0</v>
      </c>
      <c r="R1166" s="18">
        <v>0</v>
      </c>
      <c r="S1166" s="18">
        <v>0</v>
      </c>
      <c r="T1166" s="23">
        <f t="shared" si="38"/>
        <v>0</v>
      </c>
      <c r="U1166" s="18" t="s">
        <v>56</v>
      </c>
      <c r="V1166" s="18">
        <v>0</v>
      </c>
      <c r="W1166" s="23">
        <f t="shared" si="39"/>
        <v>0</v>
      </c>
    </row>
    <row r="1167" spans="1:23" ht="33.5" x14ac:dyDescent="0.35">
      <c r="A1167" s="17" t="s">
        <v>2575</v>
      </c>
      <c r="B1167" s="17" t="s">
        <v>2576</v>
      </c>
      <c r="C1167" s="18" t="s">
        <v>34</v>
      </c>
      <c r="D1167" s="18" t="s">
        <v>61</v>
      </c>
      <c r="E1167" s="19" t="s">
        <v>2577</v>
      </c>
      <c r="F1167" s="18" t="s">
        <v>37</v>
      </c>
      <c r="G1167" s="20">
        <v>44322</v>
      </c>
      <c r="H1167" s="28" t="s">
        <v>2578</v>
      </c>
      <c r="I1167" s="21">
        <f t="shared" si="41"/>
        <v>3.25</v>
      </c>
      <c r="J1167" s="22">
        <f t="shared" si="37"/>
        <v>3.25</v>
      </c>
      <c r="K1167" s="21">
        <v>0</v>
      </c>
      <c r="L1167" s="21">
        <v>0</v>
      </c>
      <c r="M1167" s="18">
        <f t="shared" si="40"/>
        <v>5</v>
      </c>
      <c r="N1167" s="18">
        <v>1</v>
      </c>
      <c r="O1167" s="18">
        <v>1</v>
      </c>
      <c r="P1167" s="18">
        <v>3</v>
      </c>
      <c r="Q1167" s="18">
        <v>0</v>
      </c>
      <c r="R1167" s="18">
        <v>0</v>
      </c>
      <c r="S1167" s="18">
        <v>2</v>
      </c>
      <c r="T1167" s="23">
        <f t="shared" si="38"/>
        <v>2</v>
      </c>
      <c r="U1167" s="18" t="s">
        <v>39</v>
      </c>
      <c r="V1167" s="18">
        <v>12</v>
      </c>
      <c r="W1167" s="23">
        <f t="shared" si="39"/>
        <v>12</v>
      </c>
    </row>
    <row r="1168" spans="1:23" ht="33.5" x14ac:dyDescent="0.35">
      <c r="A1168" s="17" t="s">
        <v>2579</v>
      </c>
      <c r="B1168" s="17" t="s">
        <v>2580</v>
      </c>
      <c r="C1168" s="18" t="s">
        <v>34</v>
      </c>
      <c r="D1168" s="18" t="s">
        <v>61</v>
      </c>
      <c r="E1168" s="19" t="s">
        <v>2581</v>
      </c>
      <c r="F1168" s="18" t="s">
        <v>37</v>
      </c>
      <c r="G1168" s="20">
        <v>44589</v>
      </c>
      <c r="H1168" s="28" t="s">
        <v>2582</v>
      </c>
      <c r="I1168" s="21">
        <f t="shared" si="41"/>
        <v>2.75</v>
      </c>
      <c r="J1168" s="22">
        <f t="shared" si="37"/>
        <v>2.75</v>
      </c>
      <c r="K1168" s="21">
        <v>0</v>
      </c>
      <c r="L1168" s="21">
        <v>0</v>
      </c>
      <c r="M1168" s="18">
        <f t="shared" si="40"/>
        <v>4</v>
      </c>
      <c r="N1168" s="18">
        <v>1</v>
      </c>
      <c r="O1168" s="18">
        <v>1</v>
      </c>
      <c r="P1168" s="18">
        <v>2</v>
      </c>
      <c r="Q1168" s="18">
        <v>0</v>
      </c>
      <c r="R1168" s="18">
        <v>0</v>
      </c>
      <c r="S1168" s="18">
        <v>2</v>
      </c>
      <c r="T1168" s="23">
        <f t="shared" si="38"/>
        <v>2</v>
      </c>
      <c r="U1168" s="18" t="s">
        <v>39</v>
      </c>
      <c r="V1168" s="18">
        <v>8</v>
      </c>
      <c r="W1168" s="23">
        <f t="shared" si="39"/>
        <v>8</v>
      </c>
    </row>
    <row r="1169" spans="1:23" ht="33.5" x14ac:dyDescent="0.35">
      <c r="A1169" s="17" t="s">
        <v>2583</v>
      </c>
      <c r="B1169" s="17" t="s">
        <v>2584</v>
      </c>
      <c r="C1169" s="18" t="s">
        <v>34</v>
      </c>
      <c r="D1169" s="18" t="s">
        <v>61</v>
      </c>
      <c r="E1169" s="19" t="s">
        <v>2585</v>
      </c>
      <c r="F1169" s="18" t="s">
        <v>37</v>
      </c>
      <c r="G1169" s="20">
        <v>44457</v>
      </c>
      <c r="H1169" s="28" t="s">
        <v>2586</v>
      </c>
      <c r="I1169" s="21">
        <f t="shared" si="41"/>
        <v>5</v>
      </c>
      <c r="J1169" s="22">
        <f t="shared" si="37"/>
        <v>5</v>
      </c>
      <c r="K1169" s="21">
        <v>0</v>
      </c>
      <c r="L1169" s="21">
        <v>0</v>
      </c>
      <c r="M1169" s="18">
        <f t="shared" si="40"/>
        <v>6</v>
      </c>
      <c r="N1169" s="18">
        <v>3</v>
      </c>
      <c r="O1169" s="18">
        <v>2</v>
      </c>
      <c r="P1169" s="18">
        <v>1</v>
      </c>
      <c r="Q1169" s="18">
        <v>0</v>
      </c>
      <c r="R1169" s="18">
        <v>0</v>
      </c>
      <c r="S1169" s="18">
        <v>3</v>
      </c>
      <c r="T1169" s="23">
        <f t="shared" si="38"/>
        <v>3</v>
      </c>
      <c r="U1169" s="18" t="s">
        <v>39</v>
      </c>
      <c r="V1169" s="18">
        <v>18</v>
      </c>
      <c r="W1169" s="23">
        <f t="shared" si="39"/>
        <v>18</v>
      </c>
    </row>
    <row r="1170" spans="1:23" ht="33.5" x14ac:dyDescent="0.35">
      <c r="A1170" s="17" t="s">
        <v>2587</v>
      </c>
      <c r="B1170" s="17" t="s">
        <v>2469</v>
      </c>
      <c r="C1170" s="18" t="s">
        <v>34</v>
      </c>
      <c r="D1170" s="18" t="s">
        <v>61</v>
      </c>
      <c r="E1170" s="19" t="s">
        <v>2470</v>
      </c>
      <c r="F1170" s="18" t="s">
        <v>40</v>
      </c>
      <c r="G1170" s="20">
        <v>43875</v>
      </c>
      <c r="H1170" s="28" t="s">
        <v>2588</v>
      </c>
      <c r="I1170" s="21">
        <f t="shared" si="41"/>
        <v>3.75</v>
      </c>
      <c r="J1170" s="22">
        <f t="shared" si="37"/>
        <v>3.75</v>
      </c>
      <c r="K1170" s="21">
        <v>0</v>
      </c>
      <c r="L1170" s="21">
        <v>0</v>
      </c>
      <c r="M1170" s="18">
        <f t="shared" si="40"/>
        <v>5</v>
      </c>
      <c r="N1170" s="18">
        <v>3</v>
      </c>
      <c r="O1170" s="18">
        <v>0</v>
      </c>
      <c r="P1170" s="18">
        <v>1</v>
      </c>
      <c r="Q1170" s="18">
        <v>1</v>
      </c>
      <c r="R1170" s="18">
        <v>0</v>
      </c>
      <c r="S1170" s="18">
        <v>2</v>
      </c>
      <c r="T1170" s="23">
        <f t="shared" si="38"/>
        <v>2</v>
      </c>
      <c r="U1170" s="18" t="s">
        <v>39</v>
      </c>
      <c r="V1170" s="18">
        <v>19</v>
      </c>
      <c r="W1170" s="23">
        <f t="shared" si="39"/>
        <v>19</v>
      </c>
    </row>
    <row r="1171" spans="1:23" ht="33.5" x14ac:dyDescent="0.35">
      <c r="A1171" s="17" t="s">
        <v>2589</v>
      </c>
      <c r="B1171" s="17" t="s">
        <v>2590</v>
      </c>
      <c r="C1171" s="18" t="s">
        <v>34</v>
      </c>
      <c r="D1171" s="18" t="s">
        <v>61</v>
      </c>
      <c r="E1171" s="19" t="s">
        <v>2591</v>
      </c>
      <c r="F1171" s="18" t="s">
        <v>37</v>
      </c>
      <c r="G1171" s="20">
        <v>44188</v>
      </c>
      <c r="H1171" s="28" t="s">
        <v>2592</v>
      </c>
      <c r="I1171" s="21">
        <f t="shared" si="41"/>
        <v>2.75</v>
      </c>
      <c r="J1171" s="22">
        <f t="shared" si="37"/>
        <v>2.75</v>
      </c>
      <c r="K1171" s="21">
        <v>0</v>
      </c>
      <c r="L1171" s="21">
        <v>0</v>
      </c>
      <c r="M1171" s="18">
        <f t="shared" si="40"/>
        <v>4</v>
      </c>
      <c r="N1171" s="18">
        <v>1</v>
      </c>
      <c r="O1171" s="18">
        <v>1</v>
      </c>
      <c r="P1171" s="18">
        <v>2</v>
      </c>
      <c r="Q1171" s="18">
        <v>0</v>
      </c>
      <c r="R1171" s="18">
        <v>0</v>
      </c>
      <c r="S1171" s="18">
        <v>2</v>
      </c>
      <c r="T1171" s="23">
        <f t="shared" si="38"/>
        <v>2</v>
      </c>
      <c r="U1171" s="18" t="s">
        <v>39</v>
      </c>
      <c r="V1171" s="18">
        <v>10</v>
      </c>
      <c r="W1171" s="23">
        <f t="shared" si="39"/>
        <v>10</v>
      </c>
    </row>
    <row r="1172" spans="1:23" ht="33.5" x14ac:dyDescent="0.35">
      <c r="A1172" s="17" t="s">
        <v>2593</v>
      </c>
      <c r="B1172" s="17" t="s">
        <v>2594</v>
      </c>
      <c r="C1172" s="18" t="s">
        <v>34</v>
      </c>
      <c r="D1172" s="18" t="s">
        <v>61</v>
      </c>
      <c r="E1172" s="35" t="s">
        <v>2595</v>
      </c>
      <c r="F1172" s="18" t="s">
        <v>37</v>
      </c>
      <c r="G1172" s="20">
        <v>44424</v>
      </c>
      <c r="H1172" s="28" t="s">
        <v>2596</v>
      </c>
      <c r="I1172" s="21">
        <f t="shared" si="41"/>
        <v>2</v>
      </c>
      <c r="J1172" s="22">
        <f t="shared" si="37"/>
        <v>2</v>
      </c>
      <c r="K1172" s="21">
        <v>0</v>
      </c>
      <c r="L1172" s="21">
        <v>0</v>
      </c>
      <c r="M1172" s="18">
        <f t="shared" si="40"/>
        <v>4</v>
      </c>
      <c r="N1172" s="18">
        <v>0</v>
      </c>
      <c r="O1172" s="18">
        <v>1</v>
      </c>
      <c r="P1172" s="18">
        <v>2</v>
      </c>
      <c r="Q1172" s="18">
        <v>1</v>
      </c>
      <c r="R1172" s="18">
        <v>0</v>
      </c>
      <c r="S1172" s="18">
        <v>2</v>
      </c>
      <c r="T1172" s="23">
        <f t="shared" si="38"/>
        <v>2</v>
      </c>
      <c r="U1172" s="18" t="s">
        <v>76</v>
      </c>
      <c r="V1172" s="18">
        <v>6</v>
      </c>
      <c r="W1172" s="23">
        <f t="shared" si="39"/>
        <v>6</v>
      </c>
    </row>
    <row r="1173" spans="1:23" ht="33.5" x14ac:dyDescent="0.35">
      <c r="A1173" s="17" t="s">
        <v>2597</v>
      </c>
      <c r="B1173" s="17" t="s">
        <v>2598</v>
      </c>
      <c r="C1173" s="18" t="s">
        <v>84</v>
      </c>
      <c r="D1173" s="18" t="s">
        <v>61</v>
      </c>
      <c r="E1173" s="19" t="s">
        <v>2599</v>
      </c>
      <c r="F1173" s="18" t="s">
        <v>37</v>
      </c>
      <c r="G1173" s="20">
        <v>44456</v>
      </c>
      <c r="H1173" s="28" t="s">
        <v>2600</v>
      </c>
      <c r="I1173" s="21">
        <f t="shared" si="41"/>
        <v>1.5</v>
      </c>
      <c r="J1173" s="22">
        <f t="shared" si="37"/>
        <v>1.5</v>
      </c>
      <c r="K1173" s="21">
        <v>0</v>
      </c>
      <c r="L1173" s="21">
        <v>0</v>
      </c>
      <c r="M1173" s="18">
        <f t="shared" si="40"/>
        <v>2</v>
      </c>
      <c r="N1173" s="18">
        <v>0</v>
      </c>
      <c r="O1173" s="18">
        <v>2</v>
      </c>
      <c r="P1173" s="18">
        <v>0</v>
      </c>
      <c r="Q1173" s="18">
        <v>0</v>
      </c>
      <c r="R1173" s="18">
        <v>0</v>
      </c>
      <c r="S1173" s="18">
        <v>1</v>
      </c>
      <c r="T1173" s="23">
        <f t="shared" si="38"/>
        <v>1</v>
      </c>
      <c r="U1173" s="18" t="s">
        <v>76</v>
      </c>
      <c r="V1173" s="18">
        <v>9</v>
      </c>
      <c r="W1173" s="23">
        <f t="shared" si="39"/>
        <v>9</v>
      </c>
    </row>
    <row r="1174" spans="1:23" ht="33.5" x14ac:dyDescent="0.35">
      <c r="A1174" s="17" t="s">
        <v>2601</v>
      </c>
      <c r="B1174" s="17" t="s">
        <v>2602</v>
      </c>
      <c r="C1174" s="18" t="s">
        <v>34</v>
      </c>
      <c r="D1174" s="18" t="s">
        <v>61</v>
      </c>
      <c r="E1174" s="19" t="s">
        <v>2603</v>
      </c>
      <c r="F1174" s="18" t="s">
        <v>57</v>
      </c>
      <c r="G1174" s="20">
        <v>44623</v>
      </c>
      <c r="H1174" s="28" t="s">
        <v>2604</v>
      </c>
      <c r="I1174" s="21">
        <f t="shared" si="41"/>
        <v>1.5</v>
      </c>
      <c r="J1174" s="22">
        <f t="shared" si="37"/>
        <v>1.5</v>
      </c>
      <c r="K1174" s="21">
        <v>0</v>
      </c>
      <c r="L1174" s="21">
        <v>0</v>
      </c>
      <c r="M1174" s="18">
        <f t="shared" si="40"/>
        <v>2</v>
      </c>
      <c r="N1174" s="18">
        <v>1</v>
      </c>
      <c r="O1174" s="18">
        <v>0</v>
      </c>
      <c r="P1174" s="18">
        <v>1</v>
      </c>
      <c r="Q1174" s="18">
        <v>0</v>
      </c>
      <c r="R1174" s="18">
        <v>0</v>
      </c>
      <c r="S1174" s="18">
        <v>2</v>
      </c>
      <c r="T1174" s="23">
        <f t="shared" si="38"/>
        <v>2</v>
      </c>
      <c r="U1174" s="18" t="s">
        <v>39</v>
      </c>
      <c r="W1174" s="23">
        <f t="shared" si="39"/>
        <v>0</v>
      </c>
    </row>
    <row r="1175" spans="1:23" ht="33.5" x14ac:dyDescent="0.35">
      <c r="A1175" s="17" t="s">
        <v>2605</v>
      </c>
      <c r="B1175" s="17" t="s">
        <v>2606</v>
      </c>
      <c r="C1175" s="18" t="s">
        <v>34</v>
      </c>
      <c r="D1175" s="18" t="s">
        <v>61</v>
      </c>
      <c r="E1175" s="19" t="s">
        <v>2607</v>
      </c>
      <c r="F1175" s="18" t="s">
        <v>48</v>
      </c>
      <c r="G1175" s="20">
        <v>43859</v>
      </c>
      <c r="H1175" s="28" t="s">
        <v>2608</v>
      </c>
      <c r="I1175" s="21">
        <f t="shared" si="41"/>
        <v>0</v>
      </c>
      <c r="J1175" s="22">
        <f t="shared" si="37"/>
        <v>0</v>
      </c>
      <c r="K1175" s="21">
        <v>0</v>
      </c>
      <c r="L1175" s="21">
        <v>0</v>
      </c>
      <c r="M1175" s="18">
        <f t="shared" si="40"/>
        <v>0</v>
      </c>
      <c r="N1175" s="18">
        <v>0</v>
      </c>
      <c r="O1175" s="18">
        <v>0</v>
      </c>
      <c r="P1175" s="18">
        <v>0</v>
      </c>
      <c r="Q1175" s="18">
        <v>0</v>
      </c>
      <c r="R1175" s="18">
        <v>0</v>
      </c>
      <c r="S1175" s="18">
        <v>0</v>
      </c>
      <c r="T1175" s="23">
        <f t="shared" si="38"/>
        <v>0</v>
      </c>
      <c r="U1175" s="18" t="s">
        <v>56</v>
      </c>
      <c r="V1175" s="18">
        <v>0</v>
      </c>
      <c r="W1175" s="23">
        <f t="shared" si="39"/>
        <v>0</v>
      </c>
    </row>
    <row r="1176" spans="1:23" ht="33.5" x14ac:dyDescent="0.35">
      <c r="A1176" s="17" t="s">
        <v>2609</v>
      </c>
      <c r="B1176" s="17" t="s">
        <v>2610</v>
      </c>
      <c r="C1176" s="18" t="s">
        <v>34</v>
      </c>
      <c r="D1176" s="18" t="s">
        <v>61</v>
      </c>
      <c r="E1176" s="19" t="s">
        <v>2611</v>
      </c>
      <c r="F1176" s="18" t="s">
        <v>37</v>
      </c>
      <c r="G1176" s="20">
        <v>44679</v>
      </c>
      <c r="H1176" s="28" t="s">
        <v>2612</v>
      </c>
      <c r="I1176" s="21">
        <f t="shared" si="41"/>
        <v>0</v>
      </c>
      <c r="J1176" s="22">
        <f t="shared" si="37"/>
        <v>0</v>
      </c>
      <c r="K1176" s="21">
        <v>0</v>
      </c>
      <c r="L1176" s="21">
        <v>0</v>
      </c>
      <c r="M1176" s="18">
        <f t="shared" si="40"/>
        <v>0</v>
      </c>
      <c r="N1176" s="18">
        <v>0</v>
      </c>
      <c r="O1176" s="18">
        <v>0</v>
      </c>
      <c r="P1176" s="18">
        <v>0</v>
      </c>
      <c r="Q1176" s="18">
        <v>0</v>
      </c>
      <c r="R1176" s="18">
        <v>0</v>
      </c>
      <c r="S1176" s="18">
        <v>0</v>
      </c>
      <c r="T1176" s="23">
        <f t="shared" si="38"/>
        <v>0</v>
      </c>
      <c r="U1176" s="18" t="s">
        <v>56</v>
      </c>
      <c r="V1176" s="18">
        <v>0</v>
      </c>
      <c r="W1176" s="23">
        <f t="shared" si="39"/>
        <v>0</v>
      </c>
    </row>
    <row r="1177" spans="1:23" ht="33.5" x14ac:dyDescent="0.35">
      <c r="A1177" s="17" t="s">
        <v>2613</v>
      </c>
      <c r="B1177" s="17" t="s">
        <v>2614</v>
      </c>
      <c r="C1177" s="18" t="s">
        <v>34</v>
      </c>
      <c r="D1177" s="18" t="s">
        <v>61</v>
      </c>
      <c r="E1177" s="19" t="s">
        <v>2615</v>
      </c>
      <c r="F1177" s="18" t="s">
        <v>37</v>
      </c>
      <c r="G1177" s="20">
        <v>43726</v>
      </c>
      <c r="H1177" s="28" t="s">
        <v>2616</v>
      </c>
      <c r="I1177" s="21">
        <f t="shared" si="41"/>
        <v>2</v>
      </c>
      <c r="J1177" s="22">
        <f t="shared" si="37"/>
        <v>2</v>
      </c>
      <c r="K1177" s="21">
        <v>0</v>
      </c>
      <c r="L1177" s="21">
        <v>0</v>
      </c>
      <c r="M1177" s="18">
        <f t="shared" si="40"/>
        <v>3</v>
      </c>
      <c r="N1177" s="18">
        <v>0</v>
      </c>
      <c r="O1177" s="18">
        <v>2</v>
      </c>
      <c r="P1177" s="18">
        <v>1</v>
      </c>
      <c r="Q1177" s="18">
        <v>0</v>
      </c>
      <c r="R1177" s="18">
        <v>0</v>
      </c>
      <c r="S1177" s="18">
        <v>1</v>
      </c>
      <c r="T1177" s="23">
        <f t="shared" si="38"/>
        <v>1</v>
      </c>
      <c r="U1177" s="18" t="s">
        <v>76</v>
      </c>
      <c r="V1177" s="18">
        <v>15</v>
      </c>
      <c r="W1177" s="23">
        <f t="shared" si="39"/>
        <v>15</v>
      </c>
    </row>
    <row r="1178" spans="1:23" ht="33.5" x14ac:dyDescent="0.35">
      <c r="A1178" s="17" t="s">
        <v>2617</v>
      </c>
      <c r="B1178" s="17" t="s">
        <v>2618</v>
      </c>
      <c r="C1178" s="18" t="s">
        <v>34</v>
      </c>
      <c r="D1178" s="18" t="s">
        <v>35</v>
      </c>
      <c r="E1178" s="19" t="s">
        <v>2619</v>
      </c>
      <c r="F1178" s="18" t="s">
        <v>37</v>
      </c>
      <c r="G1178" s="20">
        <v>43946</v>
      </c>
      <c r="H1178" s="28" t="s">
        <v>2620</v>
      </c>
      <c r="I1178" s="21">
        <f t="shared" si="41"/>
        <v>1.5</v>
      </c>
      <c r="J1178" s="22">
        <f t="shared" si="37"/>
        <v>1.5</v>
      </c>
      <c r="K1178" s="21">
        <v>0</v>
      </c>
      <c r="L1178" s="21">
        <v>0</v>
      </c>
      <c r="M1178" s="18">
        <f t="shared" si="40"/>
        <v>2</v>
      </c>
      <c r="N1178" s="18">
        <v>0</v>
      </c>
      <c r="O1178" s="18">
        <v>2</v>
      </c>
      <c r="P1178" s="18">
        <v>0</v>
      </c>
      <c r="Q1178" s="18">
        <v>0</v>
      </c>
      <c r="R1178" s="18">
        <v>0</v>
      </c>
      <c r="S1178" s="18">
        <v>2</v>
      </c>
      <c r="T1178" s="23">
        <f t="shared" si="38"/>
        <v>2</v>
      </c>
      <c r="U1178" s="18" t="s">
        <v>39</v>
      </c>
      <c r="V1178" s="18">
        <v>14</v>
      </c>
      <c r="W1178" s="23">
        <f t="shared" si="39"/>
        <v>14</v>
      </c>
    </row>
    <row r="1179" spans="1:23" ht="33.5" x14ac:dyDescent="0.35">
      <c r="A1179" s="17" t="s">
        <v>2621</v>
      </c>
      <c r="B1179" s="17" t="s">
        <v>2622</v>
      </c>
      <c r="C1179" s="18" t="s">
        <v>34</v>
      </c>
      <c r="D1179" s="18" t="s">
        <v>61</v>
      </c>
      <c r="E1179" s="19" t="s">
        <v>2623</v>
      </c>
      <c r="F1179" s="18" t="s">
        <v>37</v>
      </c>
      <c r="G1179" s="20">
        <v>43845</v>
      </c>
      <c r="H1179" s="28" t="s">
        <v>2624</v>
      </c>
      <c r="I1179" s="21">
        <f t="shared" si="41"/>
        <v>0.75</v>
      </c>
      <c r="J1179" s="22">
        <f t="shared" si="37"/>
        <v>0.75</v>
      </c>
      <c r="K1179" s="21">
        <v>0</v>
      </c>
      <c r="L1179" s="21">
        <f>100*K1179/J1179</f>
        <v>0</v>
      </c>
      <c r="M1179" s="18">
        <f t="shared" si="40"/>
        <v>1</v>
      </c>
      <c r="N1179" s="18">
        <v>0</v>
      </c>
      <c r="O1179" s="18">
        <v>1</v>
      </c>
      <c r="P1179" s="18">
        <v>0</v>
      </c>
      <c r="Q1179" s="18">
        <v>0</v>
      </c>
      <c r="R1179" s="18">
        <v>0</v>
      </c>
      <c r="S1179" s="18">
        <v>1</v>
      </c>
      <c r="T1179" s="23">
        <f t="shared" si="38"/>
        <v>1</v>
      </c>
      <c r="U1179" s="18" t="s">
        <v>76</v>
      </c>
      <c r="V1179" s="18">
        <v>4</v>
      </c>
      <c r="W1179" s="23">
        <f t="shared" si="39"/>
        <v>4</v>
      </c>
    </row>
    <row r="1180" spans="1:23" ht="33.5" x14ac:dyDescent="0.35">
      <c r="A1180" s="17" t="s">
        <v>2625</v>
      </c>
      <c r="B1180" s="17" t="s">
        <v>2626</v>
      </c>
      <c r="C1180" s="18" t="s">
        <v>34</v>
      </c>
      <c r="D1180" s="18" t="s">
        <v>61</v>
      </c>
      <c r="E1180" s="19" t="s">
        <v>2627</v>
      </c>
      <c r="F1180" s="18" t="s">
        <v>37</v>
      </c>
      <c r="G1180" s="20">
        <v>44090</v>
      </c>
      <c r="H1180" s="28" t="s">
        <v>2628</v>
      </c>
      <c r="I1180" s="21">
        <f t="shared" si="41"/>
        <v>1.75</v>
      </c>
      <c r="J1180" s="22">
        <f t="shared" si="37"/>
        <v>1.75</v>
      </c>
      <c r="K1180" s="21">
        <v>0</v>
      </c>
      <c r="L1180" s="21">
        <v>0</v>
      </c>
      <c r="M1180" s="18">
        <f t="shared" si="40"/>
        <v>4</v>
      </c>
      <c r="N1180" s="18">
        <v>0</v>
      </c>
      <c r="O1180" s="18">
        <v>0</v>
      </c>
      <c r="P1180" s="18">
        <v>3</v>
      </c>
      <c r="Q1180" s="18">
        <v>1</v>
      </c>
      <c r="R1180" s="18">
        <v>0</v>
      </c>
      <c r="S1180" s="18">
        <v>1</v>
      </c>
      <c r="T1180" s="23">
        <f t="shared" si="38"/>
        <v>1</v>
      </c>
      <c r="U1180" s="18" t="s">
        <v>76</v>
      </c>
      <c r="V1180" s="18">
        <v>10</v>
      </c>
      <c r="W1180" s="23">
        <f t="shared" si="39"/>
        <v>10</v>
      </c>
    </row>
    <row r="1181" spans="1:23" ht="33.5" x14ac:dyDescent="0.35">
      <c r="A1181" s="17" t="s">
        <v>2629</v>
      </c>
      <c r="B1181" s="17" t="s">
        <v>2630</v>
      </c>
      <c r="C1181" s="18" t="s">
        <v>34</v>
      </c>
      <c r="D1181" s="18" t="s">
        <v>61</v>
      </c>
      <c r="E1181" s="19" t="s">
        <v>2631</v>
      </c>
      <c r="F1181" s="18" t="s">
        <v>37</v>
      </c>
      <c r="G1181" s="20">
        <v>44862</v>
      </c>
      <c r="H1181" s="28" t="s">
        <v>2632</v>
      </c>
      <c r="I1181" s="21">
        <f t="shared" si="41"/>
        <v>0.25</v>
      </c>
      <c r="J1181" s="22">
        <f t="shared" si="37"/>
        <v>0.25</v>
      </c>
      <c r="K1181" s="21">
        <v>0</v>
      </c>
      <c r="L1181" s="21">
        <v>0</v>
      </c>
      <c r="M1181" s="18">
        <f t="shared" si="40"/>
        <v>1</v>
      </c>
      <c r="N1181" s="18">
        <v>0</v>
      </c>
      <c r="O1181" s="18">
        <v>0</v>
      </c>
      <c r="P1181" s="18">
        <v>0</v>
      </c>
      <c r="Q1181" s="18">
        <v>1</v>
      </c>
      <c r="R1181" s="18">
        <v>0</v>
      </c>
      <c r="S1181" s="18">
        <v>1</v>
      </c>
      <c r="T1181" s="23">
        <f t="shared" si="38"/>
        <v>1</v>
      </c>
      <c r="U1181" s="18" t="s">
        <v>76</v>
      </c>
      <c r="V1181" s="18">
        <v>5</v>
      </c>
      <c r="W1181" s="23">
        <f t="shared" si="39"/>
        <v>5</v>
      </c>
    </row>
    <row r="1182" spans="1:23" ht="33.5" x14ac:dyDescent="0.35">
      <c r="A1182" s="17" t="s">
        <v>2633</v>
      </c>
      <c r="B1182" s="17" t="s">
        <v>2634</v>
      </c>
      <c r="C1182" s="18" t="s">
        <v>84</v>
      </c>
      <c r="D1182" s="18" t="s">
        <v>35</v>
      </c>
      <c r="E1182" s="19">
        <v>36.46</v>
      </c>
      <c r="F1182" s="18" t="s">
        <v>37</v>
      </c>
      <c r="G1182" s="20">
        <v>44354</v>
      </c>
      <c r="H1182" s="28" t="s">
        <v>2635</v>
      </c>
      <c r="I1182" s="21">
        <f t="shared" si="41"/>
        <v>3.5</v>
      </c>
      <c r="J1182" s="22">
        <f t="shared" si="37"/>
        <v>3.5</v>
      </c>
      <c r="K1182" s="21">
        <v>0</v>
      </c>
      <c r="L1182" s="21">
        <v>0</v>
      </c>
      <c r="M1182" s="18">
        <f t="shared" si="40"/>
        <v>4</v>
      </c>
      <c r="N1182" s="18">
        <v>3</v>
      </c>
      <c r="O1182" s="18">
        <v>0</v>
      </c>
      <c r="P1182" s="18">
        <v>1</v>
      </c>
      <c r="Q1182" s="18">
        <v>0</v>
      </c>
      <c r="R1182" s="18">
        <v>0</v>
      </c>
      <c r="S1182" s="18">
        <v>2</v>
      </c>
      <c r="T1182" s="23">
        <f t="shared" si="38"/>
        <v>2</v>
      </c>
      <c r="U1182" s="18" t="s">
        <v>39</v>
      </c>
      <c r="V1182" s="18">
        <v>15</v>
      </c>
      <c r="W1182" s="23">
        <f t="shared" si="39"/>
        <v>15</v>
      </c>
    </row>
    <row r="1183" spans="1:23" ht="33.5" x14ac:dyDescent="0.35">
      <c r="A1183" s="17" t="s">
        <v>2636</v>
      </c>
      <c r="B1183" s="17" t="s">
        <v>2637</v>
      </c>
      <c r="C1183" s="18" t="s">
        <v>84</v>
      </c>
      <c r="D1183" s="18" t="s">
        <v>35</v>
      </c>
      <c r="E1183" s="19">
        <v>34.01</v>
      </c>
      <c r="F1183" s="18" t="s">
        <v>40</v>
      </c>
      <c r="G1183" s="20">
        <v>43886</v>
      </c>
      <c r="H1183" s="18" t="s">
        <v>2638</v>
      </c>
      <c r="I1183" s="21">
        <f t="shared" si="41"/>
        <v>4.75</v>
      </c>
      <c r="J1183" s="22">
        <f t="shared" si="37"/>
        <v>4.75</v>
      </c>
      <c r="K1183" s="21">
        <v>0</v>
      </c>
      <c r="L1183" s="21">
        <v>0</v>
      </c>
      <c r="M1183" s="18">
        <f t="shared" si="40"/>
        <v>7</v>
      </c>
      <c r="N1183" s="18">
        <v>3</v>
      </c>
      <c r="O1183" s="18">
        <v>1</v>
      </c>
      <c r="P1183" s="18">
        <v>1</v>
      </c>
      <c r="Q1183" s="18">
        <v>2</v>
      </c>
      <c r="R1183" s="18">
        <v>0</v>
      </c>
      <c r="S1183" s="18">
        <v>3</v>
      </c>
      <c r="T1183" s="23">
        <f t="shared" si="38"/>
        <v>3</v>
      </c>
      <c r="U1183" s="18" t="s">
        <v>39</v>
      </c>
      <c r="V1183" s="18">
        <v>20</v>
      </c>
      <c r="W1183" s="23">
        <f t="shared" si="39"/>
        <v>20</v>
      </c>
    </row>
    <row r="1184" spans="1:23" ht="33.5" x14ac:dyDescent="0.35">
      <c r="A1184" s="17" t="s">
        <v>2639</v>
      </c>
      <c r="B1184" s="17" t="s">
        <v>2640</v>
      </c>
      <c r="C1184" s="18" t="s">
        <v>34</v>
      </c>
      <c r="D1184" s="18" t="s">
        <v>61</v>
      </c>
      <c r="E1184" s="19" t="s">
        <v>2641</v>
      </c>
      <c r="F1184" s="18" t="s">
        <v>37</v>
      </c>
      <c r="G1184" s="20">
        <v>44863</v>
      </c>
      <c r="H1184" s="28" t="s">
        <v>2642</v>
      </c>
      <c r="I1184" s="21">
        <f t="shared" si="41"/>
        <v>0.75</v>
      </c>
      <c r="J1184" s="22">
        <f t="shared" si="37"/>
        <v>0.75</v>
      </c>
      <c r="K1184" s="21">
        <v>0</v>
      </c>
      <c r="L1184" s="21">
        <v>0</v>
      </c>
      <c r="M1184" s="18">
        <f t="shared" si="40"/>
        <v>2</v>
      </c>
      <c r="N1184" s="18">
        <v>0</v>
      </c>
      <c r="O1184" s="18">
        <v>0</v>
      </c>
      <c r="P1184" s="18">
        <v>1</v>
      </c>
      <c r="Q1184" s="18">
        <v>1</v>
      </c>
      <c r="R1184" s="18">
        <v>0</v>
      </c>
      <c r="S1184" s="18">
        <v>1</v>
      </c>
      <c r="T1184" s="23">
        <f t="shared" si="38"/>
        <v>1</v>
      </c>
      <c r="U1184" s="18" t="s">
        <v>76</v>
      </c>
      <c r="V1184" s="18">
        <v>9</v>
      </c>
      <c r="W1184" s="23">
        <f t="shared" si="39"/>
        <v>9</v>
      </c>
    </row>
    <row r="1185" spans="1:23" ht="33.5" x14ac:dyDescent="0.35">
      <c r="A1185" s="17" t="s">
        <v>2643</v>
      </c>
      <c r="B1185" s="17" t="s">
        <v>2644</v>
      </c>
      <c r="C1185" s="18" t="s">
        <v>34</v>
      </c>
      <c r="D1185" s="18" t="s">
        <v>61</v>
      </c>
      <c r="E1185" s="19" t="s">
        <v>2645</v>
      </c>
      <c r="F1185" s="18" t="s">
        <v>48</v>
      </c>
      <c r="G1185" s="20">
        <v>44928</v>
      </c>
      <c r="H1185" s="28" t="s">
        <v>2646</v>
      </c>
      <c r="I1185" s="21">
        <f t="shared" si="41"/>
        <v>0</v>
      </c>
      <c r="J1185" s="22">
        <f t="shared" si="37"/>
        <v>0</v>
      </c>
      <c r="K1185" s="21">
        <v>0</v>
      </c>
      <c r="L1185" s="21">
        <v>0</v>
      </c>
      <c r="M1185" s="18">
        <f t="shared" si="40"/>
        <v>0</v>
      </c>
      <c r="N1185" s="18">
        <v>0</v>
      </c>
      <c r="O1185" s="18">
        <v>0</v>
      </c>
      <c r="P1185" s="18">
        <v>0</v>
      </c>
      <c r="Q1185" s="18">
        <v>0</v>
      </c>
      <c r="R1185" s="18">
        <v>0</v>
      </c>
      <c r="S1185" s="18">
        <v>0</v>
      </c>
      <c r="T1185" s="23">
        <f t="shared" si="38"/>
        <v>0</v>
      </c>
      <c r="U1185" s="18" t="s">
        <v>56</v>
      </c>
      <c r="V1185" s="18">
        <v>0</v>
      </c>
      <c r="W1185" s="23">
        <f t="shared" si="39"/>
        <v>0</v>
      </c>
    </row>
    <row r="1186" spans="1:23" ht="33.5" x14ac:dyDescent="0.35">
      <c r="A1186" s="17" t="s">
        <v>2647</v>
      </c>
      <c r="B1186" s="17" t="s">
        <v>2648</v>
      </c>
      <c r="C1186" s="18" t="s">
        <v>34</v>
      </c>
      <c r="D1186" s="18" t="s">
        <v>61</v>
      </c>
      <c r="E1186" s="19" t="s">
        <v>2649</v>
      </c>
      <c r="F1186" s="18" t="s">
        <v>37</v>
      </c>
      <c r="G1186" s="20">
        <v>44863</v>
      </c>
      <c r="H1186" s="18" t="s">
        <v>2650</v>
      </c>
      <c r="I1186" s="21">
        <f t="shared" si="41"/>
        <v>0.75</v>
      </c>
      <c r="J1186" s="22">
        <f t="shared" si="37"/>
        <v>0.75</v>
      </c>
      <c r="K1186" s="21">
        <v>0</v>
      </c>
      <c r="L1186" s="21">
        <v>0</v>
      </c>
      <c r="M1186" s="18">
        <f t="shared" si="40"/>
        <v>1</v>
      </c>
      <c r="N1186" s="18">
        <v>0</v>
      </c>
      <c r="O1186" s="18">
        <v>1</v>
      </c>
      <c r="P1186" s="18">
        <v>0</v>
      </c>
      <c r="Q1186" s="18">
        <v>0</v>
      </c>
      <c r="R1186" s="18">
        <v>0</v>
      </c>
      <c r="S1186" s="18">
        <v>1</v>
      </c>
      <c r="T1186" s="23">
        <f t="shared" si="38"/>
        <v>1</v>
      </c>
      <c r="U1186" s="18" t="s">
        <v>76</v>
      </c>
      <c r="V1186" s="18">
        <v>6</v>
      </c>
      <c r="W1186" s="23">
        <f t="shared" si="39"/>
        <v>6</v>
      </c>
    </row>
    <row r="1187" spans="1:23" ht="33.5" x14ac:dyDescent="0.35">
      <c r="A1187" s="17" t="s">
        <v>2651</v>
      </c>
      <c r="B1187" s="17" t="s">
        <v>2652</v>
      </c>
      <c r="C1187" s="18" t="s">
        <v>84</v>
      </c>
      <c r="D1187" s="18" t="s">
        <v>61</v>
      </c>
      <c r="E1187" s="19" t="s">
        <v>2653</v>
      </c>
      <c r="F1187" s="18" t="s">
        <v>37</v>
      </c>
      <c r="G1187" s="20">
        <v>44666</v>
      </c>
      <c r="H1187" s="28" t="s">
        <v>2654</v>
      </c>
      <c r="I1187" s="21">
        <f t="shared" si="41"/>
        <v>0</v>
      </c>
      <c r="J1187" s="22">
        <f t="shared" si="37"/>
        <v>0</v>
      </c>
      <c r="K1187" s="21">
        <v>0</v>
      </c>
      <c r="L1187" s="21">
        <v>0</v>
      </c>
      <c r="M1187" s="18">
        <f t="shared" si="40"/>
        <v>0</v>
      </c>
      <c r="N1187" s="18">
        <v>0</v>
      </c>
      <c r="O1187" s="18">
        <v>0</v>
      </c>
      <c r="P1187" s="18">
        <v>0</v>
      </c>
      <c r="Q1187" s="18">
        <v>0</v>
      </c>
      <c r="R1187" s="18">
        <v>0</v>
      </c>
      <c r="S1187" s="18">
        <v>0</v>
      </c>
      <c r="T1187" s="23">
        <f t="shared" si="38"/>
        <v>0</v>
      </c>
      <c r="U1187" s="18" t="s">
        <v>56</v>
      </c>
      <c r="V1187" s="18">
        <v>0</v>
      </c>
      <c r="W1187" s="23">
        <f t="shared" si="39"/>
        <v>0</v>
      </c>
    </row>
    <row r="1188" spans="1:23" ht="33.5" x14ac:dyDescent="0.35">
      <c r="A1188" s="17" t="s">
        <v>2655</v>
      </c>
      <c r="B1188" s="17" t="s">
        <v>2656</v>
      </c>
      <c r="C1188" s="18" t="s">
        <v>34</v>
      </c>
      <c r="D1188" s="18" t="s">
        <v>61</v>
      </c>
      <c r="E1188" s="19" t="s">
        <v>2657</v>
      </c>
      <c r="F1188" s="18" t="s">
        <v>37</v>
      </c>
      <c r="G1188" s="20">
        <v>44183</v>
      </c>
      <c r="H1188" s="28" t="s">
        <v>2658</v>
      </c>
      <c r="I1188" s="21">
        <f t="shared" si="41"/>
        <v>4</v>
      </c>
      <c r="J1188" s="22">
        <f t="shared" si="37"/>
        <v>4</v>
      </c>
      <c r="K1188" s="21">
        <v>0</v>
      </c>
      <c r="L1188" s="21">
        <v>0</v>
      </c>
      <c r="M1188" s="18">
        <f t="shared" si="40"/>
        <v>5</v>
      </c>
      <c r="N1188" s="18">
        <v>3</v>
      </c>
      <c r="O1188" s="18">
        <v>1</v>
      </c>
      <c r="P1188" s="18">
        <v>0</v>
      </c>
      <c r="Q1188" s="18">
        <v>1</v>
      </c>
      <c r="R1188" s="18">
        <v>0</v>
      </c>
      <c r="S1188" s="18">
        <v>4</v>
      </c>
      <c r="T1188" s="23">
        <f t="shared" si="38"/>
        <v>4</v>
      </c>
      <c r="U1188" s="18" t="s">
        <v>39</v>
      </c>
      <c r="V1188" s="18">
        <v>12</v>
      </c>
      <c r="W1188" s="23">
        <f t="shared" si="39"/>
        <v>12</v>
      </c>
    </row>
    <row r="1189" spans="1:23" ht="33.5" x14ac:dyDescent="0.35">
      <c r="A1189" s="17" t="s">
        <v>2659</v>
      </c>
      <c r="B1189" s="17" t="s">
        <v>2660</v>
      </c>
      <c r="C1189" s="18" t="s">
        <v>34</v>
      </c>
      <c r="D1189" s="18" t="s">
        <v>61</v>
      </c>
      <c r="E1189" s="19" t="s">
        <v>2661</v>
      </c>
      <c r="F1189" s="18" t="s">
        <v>37</v>
      </c>
      <c r="G1189" s="20">
        <v>44341</v>
      </c>
      <c r="H1189" s="28" t="s">
        <v>2662</v>
      </c>
      <c r="I1189" s="21">
        <f t="shared" si="41"/>
        <v>1</v>
      </c>
      <c r="J1189" s="22">
        <f t="shared" si="37"/>
        <v>1</v>
      </c>
      <c r="K1189" s="21">
        <v>0</v>
      </c>
      <c r="L1189" s="21">
        <v>0</v>
      </c>
      <c r="M1189" s="18">
        <f t="shared" si="40"/>
        <v>2</v>
      </c>
      <c r="N1189" s="18">
        <v>0</v>
      </c>
      <c r="O1189" s="18">
        <v>1</v>
      </c>
      <c r="P1189" s="18">
        <v>0</v>
      </c>
      <c r="Q1189" s="18">
        <v>1</v>
      </c>
      <c r="R1189" s="18">
        <v>0</v>
      </c>
      <c r="S1189" s="18">
        <v>1</v>
      </c>
      <c r="T1189" s="23">
        <f t="shared" si="38"/>
        <v>1</v>
      </c>
      <c r="U1189" s="18" t="s">
        <v>76</v>
      </c>
      <c r="V1189" s="18">
        <v>5</v>
      </c>
      <c r="W1189" s="23">
        <f t="shared" si="39"/>
        <v>5</v>
      </c>
    </row>
    <row r="1190" spans="1:23" ht="33.5" x14ac:dyDescent="0.35">
      <c r="A1190" s="17" t="s">
        <v>2663</v>
      </c>
      <c r="B1190" s="17" t="s">
        <v>2664</v>
      </c>
      <c r="C1190" s="18" t="s">
        <v>34</v>
      </c>
      <c r="D1190" s="18" t="s">
        <v>35</v>
      </c>
      <c r="E1190" s="19" t="s">
        <v>515</v>
      </c>
      <c r="F1190" s="18" t="s">
        <v>37</v>
      </c>
      <c r="G1190" s="20">
        <v>44477</v>
      </c>
      <c r="H1190" s="28" t="s">
        <v>2665</v>
      </c>
      <c r="I1190" s="21">
        <f t="shared" si="41"/>
        <v>3.25</v>
      </c>
      <c r="J1190" s="22">
        <f t="shared" ref="J1190:J1252" si="42">AVERAGE(I1190)</f>
        <v>3.25</v>
      </c>
      <c r="K1190" s="21">
        <v>0</v>
      </c>
      <c r="L1190" s="21">
        <v>0</v>
      </c>
      <c r="M1190" s="18">
        <f t="shared" si="40"/>
        <v>5</v>
      </c>
      <c r="N1190" s="18">
        <v>0</v>
      </c>
      <c r="O1190" s="18">
        <v>4</v>
      </c>
      <c r="P1190" s="18">
        <v>0</v>
      </c>
      <c r="Q1190" s="18">
        <v>1</v>
      </c>
      <c r="R1190" s="18">
        <v>0</v>
      </c>
      <c r="S1190" s="18">
        <v>3</v>
      </c>
      <c r="T1190" s="23">
        <f t="shared" ref="T1190:T1253" si="43">S1190</f>
        <v>3</v>
      </c>
      <c r="U1190" s="18" t="s">
        <v>76</v>
      </c>
      <c r="V1190" s="18">
        <v>11</v>
      </c>
      <c r="W1190" s="23">
        <f t="shared" ref="W1190:W1253" si="44">V1190</f>
        <v>11</v>
      </c>
    </row>
    <row r="1191" spans="1:23" ht="33.5" x14ac:dyDescent="0.35">
      <c r="A1191" s="17" t="s">
        <v>2666</v>
      </c>
      <c r="B1191" s="17" t="s">
        <v>2667</v>
      </c>
      <c r="C1191" s="18" t="s">
        <v>34</v>
      </c>
      <c r="D1191" s="18" t="s">
        <v>35</v>
      </c>
      <c r="E1191" s="19" t="s">
        <v>2668</v>
      </c>
      <c r="F1191" s="18" t="s">
        <v>37</v>
      </c>
      <c r="G1191" s="20">
        <v>44508</v>
      </c>
      <c r="H1191" s="28" t="s">
        <v>2669</v>
      </c>
      <c r="I1191" s="21">
        <f t="shared" si="41"/>
        <v>2.25</v>
      </c>
      <c r="J1191" s="22">
        <f t="shared" si="42"/>
        <v>2.25</v>
      </c>
      <c r="K1191" s="21">
        <v>0</v>
      </c>
      <c r="L1191" s="21">
        <v>0</v>
      </c>
      <c r="M1191" s="18">
        <f t="shared" si="40"/>
        <v>4</v>
      </c>
      <c r="N1191" s="18">
        <v>0</v>
      </c>
      <c r="O1191" s="18">
        <v>2</v>
      </c>
      <c r="P1191" s="18">
        <v>1</v>
      </c>
      <c r="Q1191" s="18">
        <v>1</v>
      </c>
      <c r="R1191" s="18">
        <v>0</v>
      </c>
      <c r="S1191" s="18">
        <v>3</v>
      </c>
      <c r="T1191" s="23">
        <f t="shared" si="43"/>
        <v>3</v>
      </c>
      <c r="U1191" s="18" t="s">
        <v>76</v>
      </c>
      <c r="V1191" s="18">
        <v>11</v>
      </c>
      <c r="W1191" s="23">
        <f t="shared" si="44"/>
        <v>11</v>
      </c>
    </row>
    <row r="1192" spans="1:23" ht="33.5" x14ac:dyDescent="0.35">
      <c r="A1192" s="17" t="s">
        <v>2670</v>
      </c>
      <c r="B1192" s="17" t="s">
        <v>2671</v>
      </c>
      <c r="C1192" s="18" t="s">
        <v>34</v>
      </c>
      <c r="D1192" s="18" t="s">
        <v>35</v>
      </c>
      <c r="E1192" s="19" t="s">
        <v>2672</v>
      </c>
      <c r="F1192" s="18" t="s">
        <v>40</v>
      </c>
      <c r="G1192" s="20">
        <v>43117</v>
      </c>
      <c r="H1192" s="28" t="s">
        <v>2673</v>
      </c>
      <c r="I1192" s="21">
        <f t="shared" si="41"/>
        <v>2.75</v>
      </c>
      <c r="J1192" s="22">
        <f t="shared" si="42"/>
        <v>2.75</v>
      </c>
      <c r="K1192" s="21">
        <v>0</v>
      </c>
      <c r="L1192" s="21">
        <v>0</v>
      </c>
      <c r="M1192" s="18">
        <f t="shared" si="40"/>
        <v>4</v>
      </c>
      <c r="N1192" s="18">
        <v>1</v>
      </c>
      <c r="O1192" s="18">
        <v>1</v>
      </c>
      <c r="P1192" s="18">
        <v>2</v>
      </c>
      <c r="Q1192" s="18">
        <v>0</v>
      </c>
      <c r="R1192" s="18">
        <v>0</v>
      </c>
      <c r="S1192" s="18">
        <v>2</v>
      </c>
      <c r="T1192" s="23">
        <f t="shared" si="43"/>
        <v>2</v>
      </c>
      <c r="U1192" s="18" t="s">
        <v>76</v>
      </c>
      <c r="V1192" s="18">
        <v>20</v>
      </c>
      <c r="W1192" s="23">
        <f t="shared" si="44"/>
        <v>20</v>
      </c>
    </row>
    <row r="1193" spans="1:23" ht="33.5" x14ac:dyDescent="0.35">
      <c r="A1193" s="17" t="s">
        <v>2674</v>
      </c>
      <c r="B1193" s="17" t="s">
        <v>2675</v>
      </c>
      <c r="C1193" s="18" t="s">
        <v>34</v>
      </c>
      <c r="D1193" s="18" t="s">
        <v>61</v>
      </c>
      <c r="E1193" s="19" t="s">
        <v>2676</v>
      </c>
      <c r="F1193" s="18" t="s">
        <v>37</v>
      </c>
      <c r="G1193" s="20">
        <v>44810</v>
      </c>
      <c r="H1193" s="28" t="s">
        <v>2677</v>
      </c>
      <c r="I1193" s="21">
        <f t="shared" si="41"/>
        <v>2.5</v>
      </c>
      <c r="J1193" s="22">
        <f t="shared" si="42"/>
        <v>2.5</v>
      </c>
      <c r="K1193" s="21">
        <v>0</v>
      </c>
      <c r="L1193" s="21">
        <v>0</v>
      </c>
      <c r="M1193" s="18">
        <f t="shared" si="40"/>
        <v>5</v>
      </c>
      <c r="N1193" s="18">
        <v>0</v>
      </c>
      <c r="O1193" s="18">
        <v>2</v>
      </c>
      <c r="P1193" s="18">
        <v>1</v>
      </c>
      <c r="Q1193" s="18">
        <v>2</v>
      </c>
      <c r="R1193" s="18">
        <v>0</v>
      </c>
      <c r="S1193" s="18">
        <v>1</v>
      </c>
      <c r="T1193" s="23">
        <f t="shared" si="43"/>
        <v>1</v>
      </c>
      <c r="U1193" s="18" t="s">
        <v>76</v>
      </c>
      <c r="V1193" s="18">
        <v>15</v>
      </c>
      <c r="W1193" s="23">
        <f t="shared" si="44"/>
        <v>15</v>
      </c>
    </row>
    <row r="1194" spans="1:23" ht="33.5" x14ac:dyDescent="0.35">
      <c r="A1194" s="17" t="s">
        <v>2678</v>
      </c>
      <c r="B1194" s="17" t="s">
        <v>2679</v>
      </c>
      <c r="C1194" s="18" t="s">
        <v>34</v>
      </c>
      <c r="D1194" s="18" t="s">
        <v>35</v>
      </c>
      <c r="E1194" s="19" t="s">
        <v>2680</v>
      </c>
      <c r="F1194" s="18" t="s">
        <v>40</v>
      </c>
      <c r="G1194" s="20">
        <v>43875</v>
      </c>
      <c r="H1194" s="28" t="s">
        <v>2681</v>
      </c>
      <c r="I1194" s="21">
        <f t="shared" si="41"/>
        <v>6.5</v>
      </c>
      <c r="J1194" s="22">
        <f t="shared" si="42"/>
        <v>6.5</v>
      </c>
      <c r="K1194" s="21">
        <v>0</v>
      </c>
      <c r="L1194" s="21">
        <v>0</v>
      </c>
      <c r="M1194" s="18">
        <f t="shared" si="40"/>
        <v>8</v>
      </c>
      <c r="N1194" s="18">
        <v>3</v>
      </c>
      <c r="O1194" s="18">
        <v>4</v>
      </c>
      <c r="P1194" s="18">
        <v>1</v>
      </c>
      <c r="Q1194" s="18">
        <v>0</v>
      </c>
      <c r="R1194" s="18">
        <v>0</v>
      </c>
      <c r="S1194" s="18">
        <v>3</v>
      </c>
      <c r="T1194" s="23">
        <f t="shared" si="43"/>
        <v>3</v>
      </c>
      <c r="U1194" s="18" t="s">
        <v>39</v>
      </c>
      <c r="V1194" s="18">
        <v>25</v>
      </c>
      <c r="W1194" s="23">
        <f t="shared" si="44"/>
        <v>25</v>
      </c>
    </row>
    <row r="1195" spans="1:23" ht="33.5" x14ac:dyDescent="0.35">
      <c r="A1195" s="17" t="s">
        <v>2682</v>
      </c>
      <c r="B1195" s="17" t="s">
        <v>2683</v>
      </c>
      <c r="C1195" s="18" t="s">
        <v>34</v>
      </c>
      <c r="D1195" s="18" t="s">
        <v>61</v>
      </c>
      <c r="E1195" s="19" t="s">
        <v>2684</v>
      </c>
      <c r="F1195" s="18" t="s">
        <v>37</v>
      </c>
      <c r="G1195" s="20">
        <v>43746</v>
      </c>
      <c r="H1195" s="28" t="s">
        <v>2685</v>
      </c>
      <c r="I1195" s="21">
        <f t="shared" si="41"/>
        <v>0.25</v>
      </c>
      <c r="J1195" s="22">
        <f t="shared" si="42"/>
        <v>0.25</v>
      </c>
      <c r="K1195" s="21">
        <v>0</v>
      </c>
      <c r="L1195" s="21">
        <v>0</v>
      </c>
      <c r="M1195" s="18">
        <f t="shared" si="40"/>
        <v>1</v>
      </c>
      <c r="N1195" s="18">
        <v>0</v>
      </c>
      <c r="O1195" s="18">
        <v>0</v>
      </c>
      <c r="P1195" s="18">
        <v>0</v>
      </c>
      <c r="Q1195" s="18">
        <v>1</v>
      </c>
      <c r="R1195" s="18">
        <v>0</v>
      </c>
      <c r="S1195" s="18">
        <v>1</v>
      </c>
      <c r="T1195" s="23">
        <f t="shared" si="43"/>
        <v>1</v>
      </c>
      <c r="U1195" s="18" t="s">
        <v>76</v>
      </c>
      <c r="V1195" s="18">
        <v>4</v>
      </c>
      <c r="W1195" s="23">
        <f t="shared" si="44"/>
        <v>4</v>
      </c>
    </row>
    <row r="1196" spans="1:23" ht="33.5" x14ac:dyDescent="0.35">
      <c r="A1196" s="17" t="s">
        <v>2686</v>
      </c>
      <c r="B1196" s="17" t="s">
        <v>2687</v>
      </c>
      <c r="C1196" s="18" t="s">
        <v>84</v>
      </c>
      <c r="D1196" s="18" t="s">
        <v>35</v>
      </c>
      <c r="E1196" s="19" t="s">
        <v>2688</v>
      </c>
      <c r="F1196" s="18" t="s">
        <v>2689</v>
      </c>
      <c r="G1196" s="20">
        <v>43845</v>
      </c>
      <c r="H1196" s="28" t="s">
        <v>2690</v>
      </c>
      <c r="I1196" s="21">
        <f t="shared" si="41"/>
        <v>1.5</v>
      </c>
      <c r="J1196" s="22">
        <f t="shared" si="42"/>
        <v>1.5</v>
      </c>
      <c r="K1196" s="21">
        <v>0</v>
      </c>
      <c r="L1196" s="21">
        <v>0</v>
      </c>
      <c r="M1196" s="18">
        <f t="shared" si="40"/>
        <v>2</v>
      </c>
      <c r="N1196" s="18">
        <v>1</v>
      </c>
      <c r="O1196" s="18">
        <v>0</v>
      </c>
      <c r="P1196" s="18">
        <v>1</v>
      </c>
      <c r="Q1196" s="18">
        <v>0</v>
      </c>
      <c r="R1196" s="18">
        <v>0</v>
      </c>
      <c r="S1196" s="18">
        <v>2</v>
      </c>
      <c r="T1196" s="23">
        <f t="shared" si="43"/>
        <v>2</v>
      </c>
      <c r="U1196" s="18" t="s">
        <v>39</v>
      </c>
      <c r="V1196" s="18">
        <v>16</v>
      </c>
      <c r="W1196" s="23">
        <f t="shared" si="44"/>
        <v>16</v>
      </c>
    </row>
    <row r="1197" spans="1:23" ht="33.5" x14ac:dyDescent="0.35">
      <c r="A1197" s="17" t="s">
        <v>2691</v>
      </c>
      <c r="B1197" s="17" t="s">
        <v>2692</v>
      </c>
      <c r="C1197" s="18" t="s">
        <v>34</v>
      </c>
      <c r="D1197" s="18" t="s">
        <v>61</v>
      </c>
      <c r="E1197" s="19" t="s">
        <v>2693</v>
      </c>
      <c r="F1197" s="18" t="s">
        <v>37</v>
      </c>
      <c r="G1197" s="20">
        <v>44260</v>
      </c>
      <c r="H1197" s="28" t="s">
        <v>2694</v>
      </c>
      <c r="I1197" s="21">
        <f t="shared" si="41"/>
        <v>0.75</v>
      </c>
      <c r="J1197" s="22">
        <f t="shared" si="42"/>
        <v>0.75</v>
      </c>
      <c r="K1197" s="21">
        <v>0</v>
      </c>
      <c r="L1197" s="21">
        <v>0</v>
      </c>
      <c r="M1197" s="18">
        <f t="shared" si="40"/>
        <v>3</v>
      </c>
      <c r="N1197" s="18">
        <v>0</v>
      </c>
      <c r="O1197" s="18">
        <v>0</v>
      </c>
      <c r="P1197" s="18">
        <v>0</v>
      </c>
      <c r="Q1197" s="18">
        <v>3</v>
      </c>
      <c r="R1197" s="18">
        <v>0</v>
      </c>
      <c r="S1197" s="18">
        <v>1</v>
      </c>
      <c r="T1197" s="23">
        <f t="shared" si="43"/>
        <v>1</v>
      </c>
      <c r="U1197" s="18" t="s">
        <v>76</v>
      </c>
      <c r="V1197" s="18">
        <v>10</v>
      </c>
      <c r="W1197" s="23">
        <f t="shared" si="44"/>
        <v>10</v>
      </c>
    </row>
    <row r="1198" spans="1:23" ht="33.5" x14ac:dyDescent="0.35">
      <c r="A1198" s="17" t="s">
        <v>2695</v>
      </c>
      <c r="B1198" s="17" t="s">
        <v>2696</v>
      </c>
      <c r="C1198" s="18" t="s">
        <v>34</v>
      </c>
      <c r="D1198" s="18" t="s">
        <v>61</v>
      </c>
      <c r="E1198" s="19" t="s">
        <v>2697</v>
      </c>
      <c r="F1198" s="18" t="s">
        <v>37</v>
      </c>
      <c r="G1198" s="20">
        <v>44472</v>
      </c>
      <c r="H1198" s="28" t="s">
        <v>2698</v>
      </c>
      <c r="I1198" s="21">
        <f t="shared" si="41"/>
        <v>0</v>
      </c>
      <c r="J1198" s="22">
        <f t="shared" si="42"/>
        <v>0</v>
      </c>
      <c r="K1198" s="21">
        <v>0</v>
      </c>
      <c r="L1198" s="21">
        <v>0</v>
      </c>
      <c r="M1198" s="18">
        <f t="shared" si="40"/>
        <v>0</v>
      </c>
      <c r="N1198" s="18">
        <v>0</v>
      </c>
      <c r="O1198" s="18">
        <v>0</v>
      </c>
      <c r="P1198" s="18">
        <v>0</v>
      </c>
      <c r="Q1198" s="18">
        <v>0</v>
      </c>
      <c r="R1198" s="18">
        <v>0</v>
      </c>
      <c r="S1198" s="18">
        <v>0</v>
      </c>
      <c r="T1198" s="23">
        <f t="shared" si="43"/>
        <v>0</v>
      </c>
      <c r="U1198" s="18" t="s">
        <v>56</v>
      </c>
      <c r="V1198" s="18">
        <v>0</v>
      </c>
      <c r="W1198" s="23">
        <f t="shared" si="44"/>
        <v>0</v>
      </c>
    </row>
    <row r="1199" spans="1:23" ht="33.5" x14ac:dyDescent="0.35">
      <c r="A1199" s="17" t="s">
        <v>2699</v>
      </c>
      <c r="B1199" s="17" t="s">
        <v>2700</v>
      </c>
      <c r="C1199" s="18" t="s">
        <v>34</v>
      </c>
      <c r="D1199" s="18" t="s">
        <v>61</v>
      </c>
      <c r="E1199" s="19" t="s">
        <v>2701</v>
      </c>
      <c r="F1199" s="18" t="s">
        <v>37</v>
      </c>
      <c r="G1199" s="20">
        <v>44313</v>
      </c>
      <c r="H1199" s="28" t="s">
        <v>2702</v>
      </c>
      <c r="I1199" s="21">
        <f t="shared" si="41"/>
        <v>0.5</v>
      </c>
      <c r="J1199" s="22">
        <f t="shared" si="42"/>
        <v>0.5</v>
      </c>
      <c r="K1199" s="21">
        <v>0</v>
      </c>
      <c r="L1199" s="21">
        <v>0</v>
      </c>
      <c r="M1199" s="18">
        <f t="shared" si="40"/>
        <v>1</v>
      </c>
      <c r="N1199" s="18">
        <v>0</v>
      </c>
      <c r="O1199" s="18">
        <v>0</v>
      </c>
      <c r="P1199" s="18">
        <v>1</v>
      </c>
      <c r="Q1199" s="18">
        <v>0</v>
      </c>
      <c r="R1199" s="18">
        <v>0</v>
      </c>
      <c r="S1199" s="18">
        <v>0</v>
      </c>
      <c r="T1199" s="23">
        <f t="shared" si="43"/>
        <v>0</v>
      </c>
      <c r="U1199" s="18" t="s">
        <v>56</v>
      </c>
      <c r="V1199" s="18">
        <v>2</v>
      </c>
      <c r="W1199" s="23">
        <f t="shared" si="44"/>
        <v>2</v>
      </c>
    </row>
    <row r="1200" spans="1:23" ht="33.5" x14ac:dyDescent="0.35">
      <c r="A1200" s="17" t="s">
        <v>2703</v>
      </c>
      <c r="B1200" s="17" t="s">
        <v>2704</v>
      </c>
      <c r="C1200" s="18" t="s">
        <v>34</v>
      </c>
      <c r="D1200" s="18" t="s">
        <v>61</v>
      </c>
      <c r="E1200" s="19" t="s">
        <v>2705</v>
      </c>
      <c r="F1200" s="18" t="s">
        <v>37</v>
      </c>
      <c r="G1200" s="20">
        <v>44662</v>
      </c>
      <c r="H1200" s="28" t="s">
        <v>2706</v>
      </c>
      <c r="I1200" s="21">
        <f t="shared" si="41"/>
        <v>1.25</v>
      </c>
      <c r="J1200" s="22">
        <f t="shared" si="42"/>
        <v>1.25</v>
      </c>
      <c r="K1200" s="21">
        <v>0</v>
      </c>
      <c r="L1200" s="21">
        <v>0</v>
      </c>
      <c r="M1200" s="18">
        <f t="shared" si="40"/>
        <v>2</v>
      </c>
      <c r="N1200" s="18">
        <v>0</v>
      </c>
      <c r="O1200" s="18">
        <v>1</v>
      </c>
      <c r="P1200" s="18">
        <v>1</v>
      </c>
      <c r="Q1200" s="18">
        <v>0</v>
      </c>
      <c r="R1200" s="18">
        <v>0</v>
      </c>
      <c r="S1200" s="18">
        <v>2</v>
      </c>
      <c r="T1200" s="23">
        <f t="shared" si="43"/>
        <v>2</v>
      </c>
      <c r="U1200" s="18" t="s">
        <v>76</v>
      </c>
      <c r="V1200" s="18">
        <v>10</v>
      </c>
      <c r="W1200" s="23">
        <f t="shared" si="44"/>
        <v>10</v>
      </c>
    </row>
    <row r="1201" spans="1:23" ht="33.5" x14ac:dyDescent="0.35">
      <c r="A1201" s="17" t="s">
        <v>2707</v>
      </c>
      <c r="B1201" s="17" t="s">
        <v>2708</v>
      </c>
      <c r="C1201" s="18" t="s">
        <v>34</v>
      </c>
      <c r="D1201" s="18" t="s">
        <v>61</v>
      </c>
      <c r="E1201" s="19" t="s">
        <v>2709</v>
      </c>
      <c r="F1201" s="18" t="s">
        <v>37</v>
      </c>
      <c r="G1201" s="20">
        <v>44452</v>
      </c>
      <c r="H1201" s="28" t="s">
        <v>2710</v>
      </c>
      <c r="I1201" s="21">
        <f t="shared" si="41"/>
        <v>0</v>
      </c>
      <c r="J1201" s="22">
        <f t="shared" si="42"/>
        <v>0</v>
      </c>
      <c r="K1201" s="21">
        <v>0</v>
      </c>
      <c r="L1201" s="21">
        <v>0</v>
      </c>
      <c r="M1201" s="18">
        <f t="shared" si="40"/>
        <v>0</v>
      </c>
      <c r="N1201" s="18">
        <v>0</v>
      </c>
      <c r="O1201" s="18">
        <v>0</v>
      </c>
      <c r="P1201" s="18">
        <v>0</v>
      </c>
      <c r="Q1201" s="18">
        <v>0</v>
      </c>
      <c r="R1201" s="18">
        <v>0</v>
      </c>
      <c r="S1201" s="18">
        <v>0</v>
      </c>
      <c r="T1201" s="23">
        <f t="shared" si="43"/>
        <v>0</v>
      </c>
      <c r="U1201" s="18" t="s">
        <v>56</v>
      </c>
      <c r="V1201" s="18">
        <v>0</v>
      </c>
      <c r="W1201" s="23">
        <f t="shared" si="44"/>
        <v>0</v>
      </c>
    </row>
    <row r="1202" spans="1:23" ht="33.5" x14ac:dyDescent="0.35">
      <c r="A1202" s="17" t="s">
        <v>2711</v>
      </c>
      <c r="B1202" s="17" t="s">
        <v>2712</v>
      </c>
      <c r="C1202" s="18" t="s">
        <v>34</v>
      </c>
      <c r="D1202" s="18" t="s">
        <v>35</v>
      </c>
      <c r="E1202" s="19" t="s">
        <v>2713</v>
      </c>
      <c r="F1202" s="18" t="s">
        <v>37</v>
      </c>
      <c r="G1202" s="20">
        <v>44452</v>
      </c>
      <c r="H1202" s="28" t="s">
        <v>2714</v>
      </c>
      <c r="I1202" s="21">
        <f t="shared" si="41"/>
        <v>1.5</v>
      </c>
      <c r="J1202" s="22">
        <f t="shared" si="42"/>
        <v>1.5</v>
      </c>
      <c r="K1202" s="21">
        <v>0</v>
      </c>
      <c r="L1202" s="21">
        <v>0</v>
      </c>
      <c r="M1202" s="18">
        <f t="shared" si="40"/>
        <v>2</v>
      </c>
      <c r="N1202" s="18">
        <v>0</v>
      </c>
      <c r="O1202" s="18">
        <v>2</v>
      </c>
      <c r="P1202" s="18">
        <v>0</v>
      </c>
      <c r="Q1202" s="18">
        <v>0</v>
      </c>
      <c r="R1202" s="18">
        <v>0</v>
      </c>
      <c r="S1202" s="18">
        <v>1</v>
      </c>
      <c r="T1202" s="23">
        <f t="shared" si="43"/>
        <v>1</v>
      </c>
      <c r="U1202" s="18" t="s">
        <v>56</v>
      </c>
      <c r="V1202" s="18">
        <v>3</v>
      </c>
      <c r="W1202" s="23">
        <f t="shared" si="44"/>
        <v>3</v>
      </c>
    </row>
    <row r="1203" spans="1:23" ht="33.5" x14ac:dyDescent="0.35">
      <c r="A1203" s="17" t="s">
        <v>2715</v>
      </c>
      <c r="B1203" s="17" t="s">
        <v>2716</v>
      </c>
      <c r="C1203" s="18" t="s">
        <v>34</v>
      </c>
      <c r="D1203" s="18" t="s">
        <v>61</v>
      </c>
      <c r="E1203" s="19" t="s">
        <v>2717</v>
      </c>
      <c r="F1203" s="24" t="s">
        <v>37</v>
      </c>
      <c r="G1203" s="20">
        <v>43851</v>
      </c>
      <c r="H1203" s="28" t="s">
        <v>2718</v>
      </c>
      <c r="I1203" s="21">
        <f t="shared" si="41"/>
        <v>2</v>
      </c>
      <c r="J1203" s="22">
        <f t="shared" si="42"/>
        <v>2</v>
      </c>
      <c r="K1203" s="21">
        <v>0</v>
      </c>
      <c r="L1203" s="21">
        <v>0</v>
      </c>
      <c r="M1203" s="18">
        <f t="shared" si="40"/>
        <v>3</v>
      </c>
      <c r="N1203" s="18">
        <v>0</v>
      </c>
      <c r="O1203" s="18">
        <v>2</v>
      </c>
      <c r="P1203" s="18">
        <v>1</v>
      </c>
      <c r="Q1203" s="18">
        <v>0</v>
      </c>
      <c r="R1203" s="18">
        <v>0</v>
      </c>
      <c r="S1203" s="18">
        <v>1</v>
      </c>
      <c r="T1203" s="23">
        <f t="shared" si="43"/>
        <v>1</v>
      </c>
      <c r="U1203" s="18" t="s">
        <v>76</v>
      </c>
      <c r="V1203" s="18">
        <v>13</v>
      </c>
      <c r="W1203" s="23">
        <f t="shared" si="44"/>
        <v>13</v>
      </c>
    </row>
    <row r="1204" spans="1:23" ht="33.5" x14ac:dyDescent="0.35">
      <c r="A1204" s="17" t="s">
        <v>2719</v>
      </c>
      <c r="B1204" s="17" t="s">
        <v>2720</v>
      </c>
      <c r="C1204" s="18" t="s">
        <v>34</v>
      </c>
      <c r="D1204" s="18" t="s">
        <v>61</v>
      </c>
      <c r="E1204" s="19" t="s">
        <v>2721</v>
      </c>
      <c r="F1204" s="18" t="s">
        <v>37</v>
      </c>
      <c r="G1204" s="20">
        <v>44676</v>
      </c>
      <c r="H1204" s="28" t="s">
        <v>2722</v>
      </c>
      <c r="I1204" s="21">
        <f t="shared" si="41"/>
        <v>0</v>
      </c>
      <c r="J1204" s="22">
        <f t="shared" si="42"/>
        <v>0</v>
      </c>
      <c r="K1204" s="21">
        <v>0</v>
      </c>
      <c r="L1204" s="21">
        <v>0</v>
      </c>
      <c r="M1204" s="18">
        <f t="shared" si="40"/>
        <v>0</v>
      </c>
      <c r="N1204" s="18">
        <v>0</v>
      </c>
      <c r="O1204" s="18">
        <v>0</v>
      </c>
      <c r="P1204" s="18">
        <v>0</v>
      </c>
      <c r="Q1204" s="18">
        <v>0</v>
      </c>
      <c r="R1204" s="18">
        <v>0</v>
      </c>
      <c r="S1204" s="18">
        <v>0</v>
      </c>
      <c r="T1204" s="23">
        <f t="shared" si="43"/>
        <v>0</v>
      </c>
      <c r="U1204" s="18" t="s">
        <v>56</v>
      </c>
      <c r="V1204" s="18">
        <v>0</v>
      </c>
      <c r="W1204" s="23">
        <f t="shared" si="44"/>
        <v>0</v>
      </c>
    </row>
    <row r="1205" spans="1:23" ht="33.5" x14ac:dyDescent="0.35">
      <c r="A1205" s="17" t="s">
        <v>2723</v>
      </c>
      <c r="B1205" s="17" t="s">
        <v>2327</v>
      </c>
      <c r="C1205" s="18" t="s">
        <v>34</v>
      </c>
      <c r="D1205" s="18" t="s">
        <v>35</v>
      </c>
      <c r="E1205" s="19" t="s">
        <v>371</v>
      </c>
      <c r="F1205" s="18" t="s">
        <v>37</v>
      </c>
      <c r="G1205" s="20">
        <v>44679</v>
      </c>
      <c r="H1205" s="28" t="s">
        <v>2724</v>
      </c>
      <c r="I1205" s="21">
        <f t="shared" si="41"/>
        <v>0</v>
      </c>
      <c r="J1205" s="22">
        <f t="shared" si="42"/>
        <v>0</v>
      </c>
      <c r="K1205" s="21">
        <v>0</v>
      </c>
      <c r="L1205" s="21">
        <v>0</v>
      </c>
      <c r="M1205" s="18">
        <f t="shared" si="40"/>
        <v>0</v>
      </c>
      <c r="N1205" s="18">
        <v>0</v>
      </c>
      <c r="O1205" s="18">
        <v>0</v>
      </c>
      <c r="P1205" s="18">
        <v>0</v>
      </c>
      <c r="Q1205" s="18">
        <v>0</v>
      </c>
      <c r="R1205" s="18">
        <v>0</v>
      </c>
      <c r="S1205" s="18">
        <v>0</v>
      </c>
      <c r="T1205" s="23">
        <f t="shared" si="43"/>
        <v>0</v>
      </c>
      <c r="U1205" s="18" t="s">
        <v>56</v>
      </c>
      <c r="V1205" s="18">
        <v>0</v>
      </c>
      <c r="W1205" s="23">
        <f t="shared" si="44"/>
        <v>0</v>
      </c>
    </row>
    <row r="1206" spans="1:23" ht="33.5" x14ac:dyDescent="0.35">
      <c r="A1206" s="17" t="s">
        <v>2725</v>
      </c>
      <c r="B1206" s="17" t="s">
        <v>2726</v>
      </c>
      <c r="C1206" s="18" t="s">
        <v>34</v>
      </c>
      <c r="D1206" s="18" t="s">
        <v>61</v>
      </c>
      <c r="E1206" s="19" t="s">
        <v>2727</v>
      </c>
      <c r="F1206" s="18" t="s">
        <v>37</v>
      </c>
      <c r="G1206" s="20">
        <v>44727</v>
      </c>
      <c r="H1206" s="28" t="s">
        <v>2728</v>
      </c>
      <c r="I1206" s="21">
        <f t="shared" si="41"/>
        <v>0</v>
      </c>
      <c r="J1206" s="22">
        <f t="shared" si="42"/>
        <v>0</v>
      </c>
      <c r="K1206" s="21">
        <v>0</v>
      </c>
      <c r="L1206" s="21">
        <v>0</v>
      </c>
      <c r="M1206" s="18">
        <f t="shared" si="40"/>
        <v>0</v>
      </c>
      <c r="N1206" s="18">
        <v>0</v>
      </c>
      <c r="O1206" s="18">
        <v>0</v>
      </c>
      <c r="P1206" s="18">
        <v>0</v>
      </c>
      <c r="Q1206" s="18">
        <v>0</v>
      </c>
      <c r="R1206" s="18">
        <v>0</v>
      </c>
      <c r="S1206" s="18">
        <v>0</v>
      </c>
      <c r="T1206" s="23">
        <f t="shared" si="43"/>
        <v>0</v>
      </c>
      <c r="U1206" s="18" t="s">
        <v>56</v>
      </c>
      <c r="V1206" s="18">
        <v>0</v>
      </c>
      <c r="W1206" s="23">
        <f t="shared" si="44"/>
        <v>0</v>
      </c>
    </row>
    <row r="1207" spans="1:23" ht="33.5" x14ac:dyDescent="0.35">
      <c r="A1207" s="17" t="s">
        <v>2729</v>
      </c>
      <c r="B1207" s="17" t="s">
        <v>2730</v>
      </c>
      <c r="C1207" s="18" t="s">
        <v>84</v>
      </c>
      <c r="D1207" s="18" t="s">
        <v>61</v>
      </c>
      <c r="E1207" s="19" t="s">
        <v>2731</v>
      </c>
      <c r="F1207" s="18" t="s">
        <v>40</v>
      </c>
      <c r="G1207" s="20">
        <v>43875</v>
      </c>
      <c r="H1207" s="28" t="s">
        <v>2732</v>
      </c>
      <c r="I1207" s="21">
        <f t="shared" si="41"/>
        <v>0</v>
      </c>
      <c r="J1207" s="22">
        <f t="shared" si="42"/>
        <v>0</v>
      </c>
      <c r="K1207" s="21">
        <v>0</v>
      </c>
      <c r="L1207" s="21">
        <v>0</v>
      </c>
      <c r="M1207" s="18">
        <f t="shared" si="40"/>
        <v>0</v>
      </c>
      <c r="N1207" s="18">
        <v>0</v>
      </c>
      <c r="O1207" s="18">
        <v>0</v>
      </c>
      <c r="P1207" s="18">
        <v>0</v>
      </c>
      <c r="Q1207" s="18">
        <v>0</v>
      </c>
      <c r="R1207" s="18">
        <v>0</v>
      </c>
      <c r="S1207" s="18">
        <v>0</v>
      </c>
      <c r="T1207" s="23">
        <f t="shared" si="43"/>
        <v>0</v>
      </c>
      <c r="U1207" s="18" t="s">
        <v>56</v>
      </c>
      <c r="V1207" s="18">
        <v>0</v>
      </c>
      <c r="W1207" s="23">
        <f t="shared" si="44"/>
        <v>0</v>
      </c>
    </row>
    <row r="1208" spans="1:23" ht="33.5" x14ac:dyDescent="0.35">
      <c r="A1208" s="17" t="s">
        <v>2733</v>
      </c>
      <c r="B1208" s="17" t="s">
        <v>2734</v>
      </c>
      <c r="C1208" s="18" t="s">
        <v>84</v>
      </c>
      <c r="D1208" s="18" t="s">
        <v>61</v>
      </c>
      <c r="E1208" s="19" t="s">
        <v>2735</v>
      </c>
      <c r="F1208" s="18" t="s">
        <v>37</v>
      </c>
      <c r="G1208" s="20">
        <v>44853</v>
      </c>
      <c r="H1208" s="28" t="s">
        <v>2736</v>
      </c>
      <c r="I1208" s="21">
        <f t="shared" si="41"/>
        <v>3.5</v>
      </c>
      <c r="J1208" s="22">
        <f t="shared" si="42"/>
        <v>3.5</v>
      </c>
      <c r="K1208" s="21">
        <v>0</v>
      </c>
      <c r="L1208" s="21">
        <v>0</v>
      </c>
      <c r="M1208" s="18">
        <f t="shared" si="40"/>
        <v>4</v>
      </c>
      <c r="N1208" s="18">
        <v>3</v>
      </c>
      <c r="O1208" s="18">
        <v>0</v>
      </c>
      <c r="P1208" s="18">
        <v>1</v>
      </c>
      <c r="Q1208" s="18">
        <v>0</v>
      </c>
      <c r="R1208" s="18">
        <v>0</v>
      </c>
      <c r="S1208" s="18">
        <v>1</v>
      </c>
      <c r="T1208" s="23">
        <f t="shared" si="43"/>
        <v>1</v>
      </c>
      <c r="U1208" s="18" t="s">
        <v>39</v>
      </c>
      <c r="V1208" s="18">
        <v>14</v>
      </c>
      <c r="W1208" s="23">
        <f t="shared" si="44"/>
        <v>14</v>
      </c>
    </row>
    <row r="1209" spans="1:23" ht="33.5" x14ac:dyDescent="0.35">
      <c r="A1209" s="17" t="s">
        <v>2737</v>
      </c>
      <c r="B1209" s="17" t="s">
        <v>2738</v>
      </c>
      <c r="C1209" s="18" t="s">
        <v>84</v>
      </c>
      <c r="D1209" s="18" t="s">
        <v>61</v>
      </c>
      <c r="E1209" s="19" t="s">
        <v>2739</v>
      </c>
      <c r="F1209" s="18" t="s">
        <v>37</v>
      </c>
      <c r="G1209" s="20">
        <v>44076</v>
      </c>
      <c r="H1209" s="28" t="s">
        <v>2740</v>
      </c>
      <c r="I1209" s="21">
        <f t="shared" si="41"/>
        <v>0</v>
      </c>
      <c r="J1209" s="22">
        <f t="shared" si="42"/>
        <v>0</v>
      </c>
      <c r="K1209" s="21">
        <v>0</v>
      </c>
      <c r="L1209" s="21">
        <v>0</v>
      </c>
      <c r="M1209" s="18">
        <f t="shared" si="40"/>
        <v>0</v>
      </c>
      <c r="N1209" s="18">
        <v>0</v>
      </c>
      <c r="O1209" s="18">
        <v>0</v>
      </c>
      <c r="P1209" s="18">
        <v>0</v>
      </c>
      <c r="Q1209" s="18">
        <v>0</v>
      </c>
      <c r="R1209" s="18">
        <v>0</v>
      </c>
      <c r="S1209" s="18">
        <v>0</v>
      </c>
      <c r="T1209" s="23">
        <f t="shared" si="43"/>
        <v>0</v>
      </c>
      <c r="U1209" s="18" t="s">
        <v>56</v>
      </c>
      <c r="V1209" s="18">
        <v>0</v>
      </c>
      <c r="W1209" s="23">
        <f t="shared" si="44"/>
        <v>0</v>
      </c>
    </row>
    <row r="1210" spans="1:23" ht="33.5" x14ac:dyDescent="0.35">
      <c r="A1210" s="17" t="s">
        <v>2741</v>
      </c>
      <c r="B1210" s="17" t="s">
        <v>2742</v>
      </c>
      <c r="C1210" s="18" t="s">
        <v>84</v>
      </c>
      <c r="D1210" s="18" t="s">
        <v>61</v>
      </c>
      <c r="E1210" s="19" t="s">
        <v>2743</v>
      </c>
      <c r="F1210" s="24" t="s">
        <v>37</v>
      </c>
      <c r="G1210" s="20">
        <v>44441</v>
      </c>
      <c r="H1210" s="18" t="s">
        <v>2744</v>
      </c>
      <c r="I1210" s="21">
        <f t="shared" si="41"/>
        <v>0</v>
      </c>
      <c r="J1210" s="22">
        <f t="shared" si="42"/>
        <v>0</v>
      </c>
      <c r="K1210" s="21">
        <v>0</v>
      </c>
      <c r="L1210" s="21">
        <v>0</v>
      </c>
      <c r="M1210" s="18">
        <f t="shared" si="40"/>
        <v>0</v>
      </c>
      <c r="N1210" s="18">
        <v>0</v>
      </c>
      <c r="O1210" s="18">
        <v>0</v>
      </c>
      <c r="P1210" s="18">
        <v>0</v>
      </c>
      <c r="Q1210" s="18">
        <v>0</v>
      </c>
      <c r="R1210" s="18">
        <v>0</v>
      </c>
      <c r="S1210" s="18">
        <v>0</v>
      </c>
      <c r="T1210" s="23">
        <f t="shared" si="43"/>
        <v>0</v>
      </c>
      <c r="U1210" s="18" t="s">
        <v>56</v>
      </c>
      <c r="V1210" s="18">
        <v>0</v>
      </c>
      <c r="W1210" s="23">
        <f t="shared" si="44"/>
        <v>0</v>
      </c>
    </row>
    <row r="1211" spans="1:23" ht="33.5" x14ac:dyDescent="0.35">
      <c r="A1211" s="17" t="s">
        <v>2745</v>
      </c>
      <c r="B1211" s="17" t="s">
        <v>2746</v>
      </c>
      <c r="C1211" s="18" t="s">
        <v>34</v>
      </c>
      <c r="D1211" s="18" t="s">
        <v>61</v>
      </c>
      <c r="E1211" s="19" t="s">
        <v>2747</v>
      </c>
      <c r="F1211" s="24" t="s">
        <v>37</v>
      </c>
      <c r="G1211" s="20">
        <v>44646</v>
      </c>
      <c r="H1211" s="18" t="s">
        <v>2748</v>
      </c>
      <c r="I1211" s="21">
        <f t="shared" si="41"/>
        <v>0</v>
      </c>
      <c r="J1211" s="22">
        <f t="shared" si="42"/>
        <v>0</v>
      </c>
      <c r="K1211" s="21">
        <v>0</v>
      </c>
      <c r="L1211" s="21">
        <v>0</v>
      </c>
      <c r="M1211" s="18">
        <f t="shared" si="40"/>
        <v>0</v>
      </c>
      <c r="N1211" s="18">
        <v>0</v>
      </c>
      <c r="O1211" s="18">
        <v>0</v>
      </c>
      <c r="P1211" s="18">
        <v>0</v>
      </c>
      <c r="Q1211" s="18">
        <v>0</v>
      </c>
      <c r="R1211" s="18">
        <v>0</v>
      </c>
      <c r="S1211" s="18">
        <v>0</v>
      </c>
      <c r="T1211" s="23">
        <f t="shared" si="43"/>
        <v>0</v>
      </c>
      <c r="U1211" s="18" t="s">
        <v>56</v>
      </c>
      <c r="V1211" s="18">
        <v>0</v>
      </c>
      <c r="W1211" s="23">
        <f t="shared" si="44"/>
        <v>0</v>
      </c>
    </row>
    <row r="1212" spans="1:23" ht="33.5" x14ac:dyDescent="0.35">
      <c r="A1212" s="17" t="s">
        <v>2749</v>
      </c>
      <c r="B1212" s="17" t="s">
        <v>2750</v>
      </c>
      <c r="C1212" s="18" t="s">
        <v>84</v>
      </c>
      <c r="D1212" s="18" t="s">
        <v>61</v>
      </c>
      <c r="E1212" s="19" t="s">
        <v>1824</v>
      </c>
      <c r="F1212" s="24" t="s">
        <v>37</v>
      </c>
      <c r="G1212" s="20">
        <v>44252</v>
      </c>
      <c r="H1212" s="18" t="s">
        <v>2751</v>
      </c>
      <c r="I1212" s="21">
        <f t="shared" si="41"/>
        <v>0</v>
      </c>
      <c r="J1212" s="22">
        <f t="shared" si="42"/>
        <v>0</v>
      </c>
      <c r="K1212" s="21">
        <v>0</v>
      </c>
      <c r="L1212" s="21">
        <v>0</v>
      </c>
      <c r="M1212" s="18">
        <f t="shared" si="40"/>
        <v>0</v>
      </c>
      <c r="N1212" s="18">
        <v>0</v>
      </c>
      <c r="O1212" s="18">
        <v>0</v>
      </c>
      <c r="P1212" s="18">
        <v>0</v>
      </c>
      <c r="Q1212" s="18">
        <v>0</v>
      </c>
      <c r="R1212" s="18">
        <v>0</v>
      </c>
      <c r="S1212" s="18">
        <v>0</v>
      </c>
      <c r="T1212" s="23">
        <f t="shared" si="43"/>
        <v>0</v>
      </c>
      <c r="U1212" s="18" t="s">
        <v>56</v>
      </c>
      <c r="V1212" s="18">
        <v>0</v>
      </c>
      <c r="W1212" s="23">
        <f t="shared" si="44"/>
        <v>0</v>
      </c>
    </row>
    <row r="1213" spans="1:23" ht="33.5" x14ac:dyDescent="0.35">
      <c r="A1213" s="17" t="s">
        <v>2752</v>
      </c>
      <c r="B1213" s="17" t="s">
        <v>2753</v>
      </c>
      <c r="C1213" s="18" t="s">
        <v>84</v>
      </c>
      <c r="D1213" s="18" t="s">
        <v>61</v>
      </c>
      <c r="E1213" s="19" t="s">
        <v>2754</v>
      </c>
      <c r="F1213" s="18" t="s">
        <v>37</v>
      </c>
      <c r="G1213" s="20">
        <v>44102</v>
      </c>
      <c r="H1213" s="28" t="s">
        <v>2755</v>
      </c>
      <c r="I1213" s="21">
        <f t="shared" si="41"/>
        <v>2.5</v>
      </c>
      <c r="J1213" s="22">
        <f t="shared" si="42"/>
        <v>2.5</v>
      </c>
      <c r="K1213" s="21">
        <v>0</v>
      </c>
      <c r="L1213" s="21">
        <v>0</v>
      </c>
      <c r="M1213" s="18">
        <f t="shared" si="40"/>
        <v>3</v>
      </c>
      <c r="N1213" s="18">
        <v>2</v>
      </c>
      <c r="O1213" s="18">
        <v>0</v>
      </c>
      <c r="P1213" s="18">
        <v>1</v>
      </c>
      <c r="Q1213" s="18">
        <v>0</v>
      </c>
      <c r="R1213" s="18">
        <v>0</v>
      </c>
      <c r="S1213" s="18">
        <v>2</v>
      </c>
      <c r="T1213" s="23">
        <f t="shared" si="43"/>
        <v>2</v>
      </c>
      <c r="U1213" s="18" t="s">
        <v>39</v>
      </c>
      <c r="V1213" s="18">
        <v>12</v>
      </c>
      <c r="W1213" s="23">
        <f t="shared" si="44"/>
        <v>12</v>
      </c>
    </row>
    <row r="1214" spans="1:23" ht="33.5" x14ac:dyDescent="0.35">
      <c r="A1214" s="17" t="s">
        <v>2756</v>
      </c>
      <c r="B1214" s="17" t="s">
        <v>2757</v>
      </c>
      <c r="C1214" s="18" t="s">
        <v>84</v>
      </c>
      <c r="D1214" s="18" t="s">
        <v>61</v>
      </c>
      <c r="E1214" s="19" t="s">
        <v>2758</v>
      </c>
      <c r="F1214" s="24" t="s">
        <v>37</v>
      </c>
      <c r="G1214" s="20">
        <v>43854</v>
      </c>
      <c r="H1214" s="18" t="s">
        <v>2759</v>
      </c>
      <c r="I1214" s="21">
        <f t="shared" si="41"/>
        <v>1</v>
      </c>
      <c r="J1214" s="22">
        <f t="shared" si="42"/>
        <v>1</v>
      </c>
      <c r="K1214" s="21">
        <v>0</v>
      </c>
      <c r="L1214" s="21">
        <v>0</v>
      </c>
      <c r="M1214" s="18">
        <f t="shared" si="40"/>
        <v>1</v>
      </c>
      <c r="N1214" s="18">
        <v>1</v>
      </c>
      <c r="O1214" s="18">
        <v>0</v>
      </c>
      <c r="P1214" s="18">
        <v>0</v>
      </c>
      <c r="Q1214" s="18">
        <v>0</v>
      </c>
      <c r="R1214" s="18">
        <v>0</v>
      </c>
      <c r="S1214" s="18">
        <v>1</v>
      </c>
      <c r="T1214" s="23">
        <f t="shared" si="43"/>
        <v>1</v>
      </c>
      <c r="U1214" s="18" t="s">
        <v>39</v>
      </c>
      <c r="V1214" s="18">
        <v>6</v>
      </c>
      <c r="W1214" s="23">
        <f t="shared" si="44"/>
        <v>6</v>
      </c>
    </row>
    <row r="1215" spans="1:23" ht="33.5" x14ac:dyDescent="0.35">
      <c r="A1215" s="17" t="s">
        <v>2760</v>
      </c>
      <c r="B1215" s="17" t="s">
        <v>2761</v>
      </c>
      <c r="C1215" s="18" t="s">
        <v>34</v>
      </c>
      <c r="D1215" s="18" t="s">
        <v>61</v>
      </c>
      <c r="E1215" s="19" t="s">
        <v>2762</v>
      </c>
      <c r="F1215" s="24" t="s">
        <v>37</v>
      </c>
      <c r="G1215" s="20">
        <v>44511</v>
      </c>
      <c r="H1215" s="18" t="s">
        <v>2763</v>
      </c>
      <c r="I1215" s="21">
        <f t="shared" si="41"/>
        <v>1.5</v>
      </c>
      <c r="J1215" s="22">
        <f t="shared" si="42"/>
        <v>1.5</v>
      </c>
      <c r="K1215" s="21">
        <v>0</v>
      </c>
      <c r="L1215" s="21">
        <v>0</v>
      </c>
      <c r="M1215" s="18">
        <f t="shared" si="40"/>
        <v>2</v>
      </c>
      <c r="N1215" s="18">
        <v>1</v>
      </c>
      <c r="O1215" s="18">
        <v>0</v>
      </c>
      <c r="P1215" s="18">
        <v>1</v>
      </c>
      <c r="Q1215" s="18">
        <v>0</v>
      </c>
      <c r="R1215" s="18">
        <v>0</v>
      </c>
      <c r="S1215" s="18">
        <v>1</v>
      </c>
      <c r="T1215" s="23">
        <f t="shared" si="43"/>
        <v>1</v>
      </c>
      <c r="U1215" s="18" t="s">
        <v>39</v>
      </c>
      <c r="V1215" s="18">
        <v>5</v>
      </c>
      <c r="W1215" s="23">
        <f t="shared" si="44"/>
        <v>5</v>
      </c>
    </row>
    <row r="1216" spans="1:23" ht="33.5" x14ac:dyDescent="0.35">
      <c r="A1216" s="17" t="s">
        <v>2764</v>
      </c>
      <c r="B1216" s="17" t="s">
        <v>2765</v>
      </c>
      <c r="C1216" s="18" t="s">
        <v>34</v>
      </c>
      <c r="D1216" s="18" t="s">
        <v>61</v>
      </c>
      <c r="E1216" s="19" t="s">
        <v>2766</v>
      </c>
      <c r="F1216" s="24" t="s">
        <v>37</v>
      </c>
      <c r="G1216" s="20">
        <v>43746</v>
      </c>
      <c r="H1216" s="18" t="s">
        <v>2767</v>
      </c>
      <c r="I1216" s="21">
        <f t="shared" si="41"/>
        <v>0.75</v>
      </c>
      <c r="J1216" s="22">
        <f t="shared" si="42"/>
        <v>0.75</v>
      </c>
      <c r="K1216" s="21">
        <v>0</v>
      </c>
      <c r="L1216" s="21">
        <v>0</v>
      </c>
      <c r="M1216" s="18">
        <f t="shared" si="40"/>
        <v>2</v>
      </c>
      <c r="N1216" s="18">
        <v>0</v>
      </c>
      <c r="O1216" s="18">
        <v>0</v>
      </c>
      <c r="P1216" s="18">
        <v>1</v>
      </c>
      <c r="Q1216" s="18">
        <v>1</v>
      </c>
      <c r="R1216" s="18">
        <v>0</v>
      </c>
      <c r="S1216" s="18">
        <v>1</v>
      </c>
      <c r="T1216" s="23">
        <f t="shared" si="43"/>
        <v>1</v>
      </c>
      <c r="U1216" s="18" t="s">
        <v>76</v>
      </c>
      <c r="V1216" s="18">
        <v>9</v>
      </c>
      <c r="W1216" s="23">
        <f t="shared" si="44"/>
        <v>9</v>
      </c>
    </row>
    <row r="1217" spans="1:23" ht="33.5" x14ac:dyDescent="0.35">
      <c r="A1217" s="17" t="s">
        <v>2768</v>
      </c>
      <c r="B1217" s="17" t="s">
        <v>2769</v>
      </c>
      <c r="C1217" s="18" t="s">
        <v>34</v>
      </c>
      <c r="D1217" s="18" t="s">
        <v>61</v>
      </c>
      <c r="E1217" s="19" t="s">
        <v>2770</v>
      </c>
      <c r="F1217" s="24" t="s">
        <v>37</v>
      </c>
      <c r="G1217" s="20">
        <v>44477</v>
      </c>
      <c r="H1217" s="18" t="s">
        <v>2771</v>
      </c>
      <c r="I1217" s="21">
        <f t="shared" si="41"/>
        <v>4.25</v>
      </c>
      <c r="J1217" s="22">
        <f t="shared" si="42"/>
        <v>4.25</v>
      </c>
      <c r="K1217" s="21">
        <v>0</v>
      </c>
      <c r="L1217" s="21">
        <v>0</v>
      </c>
      <c r="M1217" s="18">
        <f t="shared" si="40"/>
        <v>6</v>
      </c>
      <c r="N1217" s="18">
        <v>2</v>
      </c>
      <c r="O1217" s="18">
        <v>2</v>
      </c>
      <c r="P1217" s="18">
        <v>1</v>
      </c>
      <c r="Q1217" s="18">
        <v>1</v>
      </c>
      <c r="R1217" s="18">
        <v>0</v>
      </c>
      <c r="S1217" s="18">
        <v>4</v>
      </c>
      <c r="T1217" s="23">
        <f t="shared" si="43"/>
        <v>4</v>
      </c>
      <c r="U1217" s="18" t="s">
        <v>39</v>
      </c>
      <c r="V1217" s="18">
        <v>17</v>
      </c>
      <c r="W1217" s="23">
        <f t="shared" si="44"/>
        <v>17</v>
      </c>
    </row>
    <row r="1218" spans="1:23" ht="33.5" x14ac:dyDescent="0.35">
      <c r="A1218" s="17" t="s">
        <v>2772</v>
      </c>
      <c r="B1218" s="17" t="s">
        <v>2773</v>
      </c>
      <c r="C1218" s="18" t="s">
        <v>34</v>
      </c>
      <c r="D1218" s="18" t="s">
        <v>61</v>
      </c>
      <c r="E1218" s="19" t="s">
        <v>2774</v>
      </c>
      <c r="F1218" s="24" t="s">
        <v>57</v>
      </c>
      <c r="G1218" s="20">
        <v>44309</v>
      </c>
      <c r="H1218" s="18" t="s">
        <v>2775</v>
      </c>
      <c r="I1218" s="21">
        <f t="shared" si="41"/>
        <v>2.25</v>
      </c>
      <c r="J1218" s="22">
        <f t="shared" si="42"/>
        <v>2.25</v>
      </c>
      <c r="K1218" s="21">
        <v>0</v>
      </c>
      <c r="L1218" s="21">
        <v>0</v>
      </c>
      <c r="M1218" s="18">
        <f t="shared" ref="M1218:M1281" si="45">SUM(N1218:Q1218)</f>
        <v>3</v>
      </c>
      <c r="N1218" s="18">
        <v>2</v>
      </c>
      <c r="O1218" s="18">
        <v>0</v>
      </c>
      <c r="P1218" s="18">
        <v>0</v>
      </c>
      <c r="Q1218" s="18">
        <v>1</v>
      </c>
      <c r="R1218" s="18">
        <v>0</v>
      </c>
      <c r="S1218" s="18">
        <v>2</v>
      </c>
      <c r="T1218" s="23">
        <f t="shared" si="43"/>
        <v>2</v>
      </c>
      <c r="U1218" s="18" t="s">
        <v>39</v>
      </c>
      <c r="W1218" s="23">
        <f t="shared" si="44"/>
        <v>0</v>
      </c>
    </row>
    <row r="1219" spans="1:23" ht="33.5" x14ac:dyDescent="0.35">
      <c r="A1219" s="17" t="s">
        <v>2776</v>
      </c>
      <c r="B1219" s="17" t="s">
        <v>2777</v>
      </c>
      <c r="C1219" s="18" t="s">
        <v>34</v>
      </c>
      <c r="D1219" s="18" t="s">
        <v>61</v>
      </c>
      <c r="E1219" s="19" t="s">
        <v>1460</v>
      </c>
      <c r="F1219" s="24" t="s">
        <v>37</v>
      </c>
      <c r="G1219" s="20">
        <v>44526</v>
      </c>
      <c r="H1219" s="18" t="s">
        <v>2778</v>
      </c>
      <c r="I1219" s="21">
        <f t="shared" si="41"/>
        <v>0</v>
      </c>
      <c r="J1219" s="22">
        <f t="shared" si="42"/>
        <v>0</v>
      </c>
      <c r="K1219" s="21">
        <v>0</v>
      </c>
      <c r="L1219" s="21">
        <v>0</v>
      </c>
      <c r="M1219" s="18">
        <f t="shared" si="45"/>
        <v>0</v>
      </c>
      <c r="N1219" s="18">
        <v>0</v>
      </c>
      <c r="O1219" s="18">
        <v>0</v>
      </c>
      <c r="P1219" s="18">
        <v>0</v>
      </c>
      <c r="Q1219" s="18">
        <v>0</v>
      </c>
      <c r="R1219" s="18">
        <v>0</v>
      </c>
      <c r="S1219" s="18">
        <v>0</v>
      </c>
      <c r="T1219" s="23">
        <f t="shared" si="43"/>
        <v>0</v>
      </c>
      <c r="U1219" s="18" t="s">
        <v>56</v>
      </c>
      <c r="V1219" s="18">
        <v>0</v>
      </c>
      <c r="W1219" s="23">
        <f t="shared" si="44"/>
        <v>0</v>
      </c>
    </row>
    <row r="1220" spans="1:23" ht="33.5" x14ac:dyDescent="0.35">
      <c r="A1220" s="17" t="s">
        <v>2779</v>
      </c>
      <c r="B1220" s="17" t="s">
        <v>2780</v>
      </c>
      <c r="C1220" s="18" t="s">
        <v>34</v>
      </c>
      <c r="D1220" s="18" t="s">
        <v>61</v>
      </c>
      <c r="E1220" s="19" t="s">
        <v>2781</v>
      </c>
      <c r="F1220" s="24" t="s">
        <v>2782</v>
      </c>
      <c r="G1220" s="20">
        <v>42451</v>
      </c>
      <c r="H1220" s="18" t="s">
        <v>2783</v>
      </c>
      <c r="I1220" s="21">
        <f t="shared" si="41"/>
        <v>1</v>
      </c>
      <c r="J1220" s="22">
        <f t="shared" si="42"/>
        <v>1</v>
      </c>
      <c r="K1220" s="21">
        <v>0</v>
      </c>
      <c r="L1220" s="21">
        <v>0</v>
      </c>
      <c r="M1220" s="18">
        <f t="shared" si="45"/>
        <v>2</v>
      </c>
      <c r="N1220" s="18">
        <v>0</v>
      </c>
      <c r="O1220" s="18">
        <v>1</v>
      </c>
      <c r="P1220" s="18">
        <v>0</v>
      </c>
      <c r="Q1220" s="18">
        <v>1</v>
      </c>
      <c r="R1220" s="18">
        <v>0</v>
      </c>
      <c r="S1220" s="18">
        <v>1</v>
      </c>
      <c r="T1220" s="23">
        <f t="shared" si="43"/>
        <v>1</v>
      </c>
      <c r="U1220" s="18" t="s">
        <v>76</v>
      </c>
      <c r="V1220" s="18">
        <v>8</v>
      </c>
      <c r="W1220" s="23">
        <f t="shared" si="44"/>
        <v>8</v>
      </c>
    </row>
    <row r="1221" spans="1:23" ht="33.5" x14ac:dyDescent="0.35">
      <c r="A1221" s="17" t="s">
        <v>2784</v>
      </c>
      <c r="B1221" s="17" t="s">
        <v>2785</v>
      </c>
      <c r="C1221" s="18" t="s">
        <v>34</v>
      </c>
      <c r="D1221" s="18" t="s">
        <v>61</v>
      </c>
      <c r="E1221" s="19" t="s">
        <v>1672</v>
      </c>
      <c r="F1221" s="24" t="s">
        <v>37</v>
      </c>
      <c r="G1221" s="20">
        <v>44451</v>
      </c>
      <c r="H1221" s="18" t="s">
        <v>2786</v>
      </c>
      <c r="I1221" s="21">
        <f t="shared" si="41"/>
        <v>6.5</v>
      </c>
      <c r="J1221" s="22">
        <f t="shared" si="42"/>
        <v>6.5</v>
      </c>
      <c r="K1221" s="21">
        <v>0</v>
      </c>
      <c r="L1221" s="21">
        <v>0</v>
      </c>
      <c r="M1221" s="18">
        <f t="shared" si="45"/>
        <v>7</v>
      </c>
      <c r="N1221" s="18">
        <v>5</v>
      </c>
      <c r="O1221" s="18">
        <v>2</v>
      </c>
      <c r="P1221" s="18">
        <v>0</v>
      </c>
      <c r="Q1221" s="18">
        <v>0</v>
      </c>
      <c r="R1221" s="18">
        <v>0</v>
      </c>
      <c r="S1221" s="18">
        <v>3</v>
      </c>
      <c r="T1221" s="23">
        <f t="shared" si="43"/>
        <v>3</v>
      </c>
      <c r="U1221" s="18" t="s">
        <v>39</v>
      </c>
      <c r="V1221" s="18">
        <v>19</v>
      </c>
      <c r="W1221" s="23">
        <f t="shared" si="44"/>
        <v>19</v>
      </c>
    </row>
    <row r="1222" spans="1:23" ht="33.5" x14ac:dyDescent="0.35">
      <c r="A1222" s="17" t="s">
        <v>2787</v>
      </c>
      <c r="B1222" s="17" t="s">
        <v>2788</v>
      </c>
      <c r="C1222" s="18" t="s">
        <v>84</v>
      </c>
      <c r="D1222" s="18" t="s">
        <v>61</v>
      </c>
      <c r="E1222" s="19" t="s">
        <v>2789</v>
      </c>
      <c r="F1222" s="24" t="s">
        <v>37</v>
      </c>
      <c r="G1222" s="20">
        <v>44554</v>
      </c>
      <c r="H1222" s="18" t="s">
        <v>2790</v>
      </c>
      <c r="I1222" s="21">
        <f t="shared" si="41"/>
        <v>0</v>
      </c>
      <c r="J1222" s="22">
        <f t="shared" si="42"/>
        <v>0</v>
      </c>
      <c r="K1222" s="21">
        <v>0</v>
      </c>
      <c r="L1222" s="21">
        <v>0</v>
      </c>
      <c r="M1222" s="18">
        <f t="shared" si="45"/>
        <v>0</v>
      </c>
      <c r="N1222" s="18">
        <v>0</v>
      </c>
      <c r="O1222" s="18">
        <v>0</v>
      </c>
      <c r="P1222" s="18">
        <v>0</v>
      </c>
      <c r="Q1222" s="18">
        <v>0</v>
      </c>
      <c r="R1222" s="18">
        <v>0</v>
      </c>
      <c r="S1222" s="18">
        <v>0</v>
      </c>
      <c r="T1222" s="23">
        <f t="shared" si="43"/>
        <v>0</v>
      </c>
      <c r="U1222" s="18" t="s">
        <v>56</v>
      </c>
      <c r="V1222" s="18">
        <v>0</v>
      </c>
      <c r="W1222" s="23">
        <f t="shared" si="44"/>
        <v>0</v>
      </c>
    </row>
    <row r="1223" spans="1:23" ht="33.5" x14ac:dyDescent="0.35">
      <c r="A1223" s="17" t="s">
        <v>2791</v>
      </c>
      <c r="B1223" s="17" t="s">
        <v>2792</v>
      </c>
      <c r="C1223" s="18" t="s">
        <v>34</v>
      </c>
      <c r="D1223" s="18" t="s">
        <v>61</v>
      </c>
      <c r="E1223" s="19" t="s">
        <v>2793</v>
      </c>
      <c r="F1223" s="24" t="s">
        <v>48</v>
      </c>
      <c r="G1223" s="20">
        <v>44223</v>
      </c>
      <c r="H1223" s="18" t="s">
        <v>2794</v>
      </c>
      <c r="I1223" s="21">
        <f t="shared" ref="I1223:I1286" si="46">N1223+0.75*O1223+0.5*P1223+0.25*Q1223</f>
        <v>0</v>
      </c>
      <c r="J1223" s="22">
        <f t="shared" si="42"/>
        <v>0</v>
      </c>
      <c r="K1223" s="21">
        <v>0</v>
      </c>
      <c r="L1223" s="21">
        <v>0</v>
      </c>
      <c r="M1223" s="18">
        <f t="shared" si="45"/>
        <v>0</v>
      </c>
      <c r="N1223" s="18">
        <v>0</v>
      </c>
      <c r="O1223" s="18">
        <v>0</v>
      </c>
      <c r="P1223" s="18">
        <v>0</v>
      </c>
      <c r="Q1223" s="18">
        <v>0</v>
      </c>
      <c r="R1223" s="18">
        <v>0</v>
      </c>
      <c r="S1223" s="18">
        <v>0</v>
      </c>
      <c r="T1223" s="23">
        <f t="shared" si="43"/>
        <v>0</v>
      </c>
      <c r="U1223" s="18" t="s">
        <v>56</v>
      </c>
      <c r="V1223" s="18">
        <v>0</v>
      </c>
      <c r="W1223" s="23">
        <f t="shared" si="44"/>
        <v>0</v>
      </c>
    </row>
    <row r="1224" spans="1:23" ht="33.5" x14ac:dyDescent="0.35">
      <c r="A1224" s="17" t="s">
        <v>2795</v>
      </c>
      <c r="B1224" s="17" t="s">
        <v>2796</v>
      </c>
      <c r="C1224" s="18" t="s">
        <v>34</v>
      </c>
      <c r="D1224" s="18" t="s">
        <v>61</v>
      </c>
      <c r="E1224" s="19">
        <v>1180</v>
      </c>
      <c r="F1224" s="24" t="s">
        <v>37</v>
      </c>
      <c r="G1224" s="20">
        <v>43845</v>
      </c>
      <c r="H1224" s="18" t="s">
        <v>2797</v>
      </c>
      <c r="I1224" s="21">
        <f t="shared" si="46"/>
        <v>0</v>
      </c>
      <c r="J1224" s="22">
        <f t="shared" si="42"/>
        <v>0</v>
      </c>
      <c r="K1224" s="21">
        <v>0</v>
      </c>
      <c r="L1224" s="21">
        <v>0</v>
      </c>
      <c r="M1224" s="18">
        <f t="shared" si="45"/>
        <v>0</v>
      </c>
      <c r="N1224" s="18">
        <v>0</v>
      </c>
      <c r="O1224" s="18">
        <v>0</v>
      </c>
      <c r="P1224" s="18">
        <v>0</v>
      </c>
      <c r="Q1224" s="18">
        <v>0</v>
      </c>
      <c r="R1224" s="18">
        <v>0</v>
      </c>
      <c r="S1224" s="18">
        <v>0</v>
      </c>
      <c r="T1224" s="23">
        <f t="shared" si="43"/>
        <v>0</v>
      </c>
      <c r="U1224" s="18" t="s">
        <v>56</v>
      </c>
      <c r="V1224" s="18">
        <v>0</v>
      </c>
      <c r="W1224" s="23">
        <f t="shared" si="44"/>
        <v>0</v>
      </c>
    </row>
    <row r="1225" spans="1:23" ht="33.5" x14ac:dyDescent="0.35">
      <c r="A1225" s="17" t="s">
        <v>2798</v>
      </c>
      <c r="B1225" s="17" t="s">
        <v>2799</v>
      </c>
      <c r="C1225" s="18" t="s">
        <v>34</v>
      </c>
      <c r="D1225" s="18" t="s">
        <v>61</v>
      </c>
      <c r="E1225" s="19" t="s">
        <v>2800</v>
      </c>
      <c r="F1225" s="24" t="s">
        <v>37</v>
      </c>
      <c r="G1225" s="20">
        <v>44666</v>
      </c>
      <c r="H1225" s="18" t="s">
        <v>2801</v>
      </c>
      <c r="I1225" s="21">
        <f t="shared" si="46"/>
        <v>0</v>
      </c>
      <c r="J1225" s="22">
        <f t="shared" si="42"/>
        <v>0</v>
      </c>
      <c r="K1225" s="21">
        <v>0</v>
      </c>
      <c r="L1225" s="21">
        <v>0</v>
      </c>
      <c r="M1225" s="18">
        <f t="shared" si="45"/>
        <v>0</v>
      </c>
      <c r="N1225" s="18">
        <v>0</v>
      </c>
      <c r="O1225" s="18">
        <v>0</v>
      </c>
      <c r="P1225" s="18">
        <v>0</v>
      </c>
      <c r="Q1225" s="18">
        <v>0</v>
      </c>
      <c r="R1225" s="18">
        <v>0</v>
      </c>
      <c r="S1225" s="18">
        <v>0</v>
      </c>
      <c r="T1225" s="23">
        <f t="shared" si="43"/>
        <v>0</v>
      </c>
      <c r="U1225" s="18" t="s">
        <v>56</v>
      </c>
      <c r="V1225" s="18">
        <v>0</v>
      </c>
      <c r="W1225" s="23">
        <f t="shared" si="44"/>
        <v>0</v>
      </c>
    </row>
    <row r="1226" spans="1:23" ht="33.5" x14ac:dyDescent="0.35">
      <c r="A1226" s="17" t="s">
        <v>2802</v>
      </c>
      <c r="B1226" s="17" t="s">
        <v>2803</v>
      </c>
      <c r="C1226" s="18" t="s">
        <v>34</v>
      </c>
      <c r="D1226" s="18" t="s">
        <v>61</v>
      </c>
      <c r="E1226" s="19" t="s">
        <v>2804</v>
      </c>
      <c r="F1226" s="24" t="s">
        <v>37</v>
      </c>
      <c r="G1226" s="20">
        <v>44462</v>
      </c>
      <c r="H1226" s="18" t="s">
        <v>2805</v>
      </c>
      <c r="I1226" s="21">
        <f t="shared" si="46"/>
        <v>2.75</v>
      </c>
      <c r="J1226" s="22">
        <f t="shared" si="42"/>
        <v>2.75</v>
      </c>
      <c r="K1226" s="21">
        <v>0</v>
      </c>
      <c r="L1226" s="21">
        <f>100*K1226/J1226</f>
        <v>0</v>
      </c>
      <c r="M1226" s="18">
        <f t="shared" si="45"/>
        <v>6</v>
      </c>
      <c r="N1226" s="18">
        <v>0</v>
      </c>
      <c r="O1226" s="18">
        <v>2</v>
      </c>
      <c r="P1226" s="18">
        <v>1</v>
      </c>
      <c r="Q1226" s="18">
        <v>3</v>
      </c>
      <c r="R1226" s="18">
        <v>0</v>
      </c>
      <c r="S1226" s="18">
        <v>1</v>
      </c>
      <c r="T1226" s="23">
        <f t="shared" si="43"/>
        <v>1</v>
      </c>
      <c r="U1226" s="18" t="s">
        <v>76</v>
      </c>
      <c r="V1226" s="18">
        <v>15</v>
      </c>
      <c r="W1226" s="23">
        <f t="shared" si="44"/>
        <v>15</v>
      </c>
    </row>
    <row r="1227" spans="1:23" ht="33.5" x14ac:dyDescent="0.35">
      <c r="A1227" s="17" t="s">
        <v>2806</v>
      </c>
      <c r="B1227" s="17" t="s">
        <v>2807</v>
      </c>
      <c r="C1227" s="18" t="s">
        <v>34</v>
      </c>
      <c r="D1227" s="18" t="s">
        <v>61</v>
      </c>
      <c r="E1227" s="19" t="s">
        <v>2808</v>
      </c>
      <c r="F1227" s="18" t="s">
        <v>48</v>
      </c>
      <c r="G1227" s="20">
        <v>44583</v>
      </c>
      <c r="H1227" s="18" t="s">
        <v>2809</v>
      </c>
      <c r="I1227" s="21">
        <f t="shared" si="46"/>
        <v>2.75</v>
      </c>
      <c r="J1227" s="22">
        <f t="shared" si="42"/>
        <v>2.75</v>
      </c>
      <c r="K1227" s="21">
        <v>0</v>
      </c>
      <c r="L1227" s="21">
        <v>0</v>
      </c>
      <c r="M1227" s="18">
        <f t="shared" si="45"/>
        <v>6</v>
      </c>
      <c r="N1227" s="18">
        <v>0</v>
      </c>
      <c r="O1227" s="18">
        <v>2</v>
      </c>
      <c r="P1227" s="18">
        <v>1</v>
      </c>
      <c r="Q1227" s="18">
        <v>3</v>
      </c>
      <c r="R1227" s="18">
        <v>0</v>
      </c>
      <c r="S1227" s="18">
        <v>1</v>
      </c>
      <c r="T1227" s="23">
        <f t="shared" si="43"/>
        <v>1</v>
      </c>
      <c r="U1227" s="18" t="s">
        <v>76</v>
      </c>
      <c r="V1227" s="18">
        <v>16</v>
      </c>
      <c r="W1227" s="23">
        <f t="shared" si="44"/>
        <v>16</v>
      </c>
    </row>
    <row r="1228" spans="1:23" ht="33.5" x14ac:dyDescent="0.35">
      <c r="A1228" s="17" t="s">
        <v>2810</v>
      </c>
      <c r="B1228" s="17" t="s">
        <v>2811</v>
      </c>
      <c r="C1228" s="18" t="s">
        <v>34</v>
      </c>
      <c r="D1228" s="18" t="s">
        <v>61</v>
      </c>
      <c r="E1228" s="19" t="s">
        <v>2812</v>
      </c>
      <c r="F1228" s="18" t="s">
        <v>48</v>
      </c>
      <c r="G1228" s="20">
        <v>44901</v>
      </c>
      <c r="H1228" s="18" t="s">
        <v>2813</v>
      </c>
      <c r="I1228" s="21">
        <f t="shared" si="46"/>
        <v>0</v>
      </c>
      <c r="J1228" s="22">
        <f t="shared" si="42"/>
        <v>0</v>
      </c>
      <c r="K1228" s="21">
        <v>0</v>
      </c>
      <c r="L1228" s="21">
        <v>0</v>
      </c>
      <c r="M1228" s="18">
        <f t="shared" si="45"/>
        <v>0</v>
      </c>
      <c r="N1228" s="18">
        <v>0</v>
      </c>
      <c r="O1228" s="18">
        <v>0</v>
      </c>
      <c r="P1228" s="18">
        <v>0</v>
      </c>
      <c r="Q1228" s="18">
        <v>0</v>
      </c>
      <c r="R1228" s="18">
        <v>0</v>
      </c>
      <c r="S1228" s="18">
        <v>0</v>
      </c>
      <c r="T1228" s="23">
        <f t="shared" si="43"/>
        <v>0</v>
      </c>
      <c r="U1228" s="18" t="s">
        <v>56</v>
      </c>
      <c r="V1228" s="18">
        <v>0</v>
      </c>
      <c r="W1228" s="23">
        <f t="shared" si="44"/>
        <v>0</v>
      </c>
    </row>
    <row r="1229" spans="1:23" ht="33.5" x14ac:dyDescent="0.35">
      <c r="A1229" s="17" t="s">
        <v>2814</v>
      </c>
      <c r="B1229" s="17" t="s">
        <v>2815</v>
      </c>
      <c r="C1229" s="18" t="s">
        <v>34</v>
      </c>
      <c r="D1229" s="18" t="s">
        <v>61</v>
      </c>
      <c r="E1229" s="19" t="s">
        <v>2816</v>
      </c>
      <c r="F1229" s="18" t="s">
        <v>48</v>
      </c>
      <c r="G1229" s="20">
        <v>44617</v>
      </c>
      <c r="H1229" s="18" t="s">
        <v>2817</v>
      </c>
      <c r="I1229" s="21">
        <f t="shared" si="46"/>
        <v>0</v>
      </c>
      <c r="J1229" s="22">
        <f t="shared" si="42"/>
        <v>0</v>
      </c>
      <c r="K1229" s="21">
        <v>0</v>
      </c>
      <c r="L1229" s="21">
        <v>0</v>
      </c>
      <c r="M1229" s="18">
        <f t="shared" si="45"/>
        <v>0</v>
      </c>
      <c r="N1229" s="18">
        <v>0</v>
      </c>
      <c r="O1229" s="18">
        <v>0</v>
      </c>
      <c r="P1229" s="18">
        <v>0</v>
      </c>
      <c r="Q1229" s="18">
        <v>0</v>
      </c>
      <c r="R1229" s="18">
        <v>0</v>
      </c>
      <c r="S1229" s="18">
        <v>0</v>
      </c>
      <c r="T1229" s="23">
        <f t="shared" si="43"/>
        <v>0</v>
      </c>
      <c r="U1229" s="18" t="s">
        <v>56</v>
      </c>
      <c r="V1229" s="18">
        <v>0</v>
      </c>
      <c r="W1229" s="23">
        <f t="shared" si="44"/>
        <v>0</v>
      </c>
    </row>
    <row r="1230" spans="1:23" ht="33.5" x14ac:dyDescent="0.35">
      <c r="A1230" s="17" t="s">
        <v>2818</v>
      </c>
      <c r="B1230" s="17" t="s">
        <v>2819</v>
      </c>
      <c r="C1230" s="18" t="s">
        <v>34</v>
      </c>
      <c r="D1230" s="18" t="s">
        <v>61</v>
      </c>
      <c r="E1230" s="19" t="s">
        <v>2820</v>
      </c>
      <c r="F1230" s="18" t="s">
        <v>37</v>
      </c>
      <c r="G1230" s="20">
        <v>44646</v>
      </c>
      <c r="H1230" s="18" t="s">
        <v>2821</v>
      </c>
      <c r="I1230" s="21">
        <f t="shared" si="46"/>
        <v>0</v>
      </c>
      <c r="J1230" s="22">
        <f t="shared" si="42"/>
        <v>0</v>
      </c>
      <c r="K1230" s="21">
        <v>0</v>
      </c>
      <c r="L1230" s="21">
        <v>0</v>
      </c>
      <c r="M1230" s="18">
        <f t="shared" si="45"/>
        <v>0</v>
      </c>
      <c r="N1230" s="18">
        <v>0</v>
      </c>
      <c r="O1230" s="18">
        <v>0</v>
      </c>
      <c r="P1230" s="18">
        <v>0</v>
      </c>
      <c r="Q1230" s="18">
        <v>0</v>
      </c>
      <c r="R1230" s="18">
        <v>0</v>
      </c>
      <c r="S1230" s="18">
        <v>0</v>
      </c>
      <c r="T1230" s="23">
        <f t="shared" si="43"/>
        <v>0</v>
      </c>
      <c r="U1230" s="18" t="s">
        <v>56</v>
      </c>
      <c r="V1230" s="18">
        <v>0</v>
      </c>
      <c r="W1230" s="23">
        <f t="shared" si="44"/>
        <v>0</v>
      </c>
    </row>
    <row r="1231" spans="1:23" ht="33.5" x14ac:dyDescent="0.35">
      <c r="A1231" s="17" t="s">
        <v>2822</v>
      </c>
      <c r="B1231" s="17" t="s">
        <v>2823</v>
      </c>
      <c r="C1231" s="18" t="s">
        <v>84</v>
      </c>
      <c r="D1231" s="18" t="s">
        <v>35</v>
      </c>
      <c r="E1231" s="19" t="s">
        <v>2824</v>
      </c>
      <c r="F1231" s="18" t="s">
        <v>37</v>
      </c>
      <c r="G1231" s="20">
        <v>44853</v>
      </c>
      <c r="H1231" s="18" t="s">
        <v>2825</v>
      </c>
      <c r="I1231" s="21">
        <f t="shared" si="46"/>
        <v>3</v>
      </c>
      <c r="J1231" s="22">
        <f t="shared" si="42"/>
        <v>3</v>
      </c>
      <c r="K1231" s="21">
        <v>0</v>
      </c>
      <c r="L1231" s="21">
        <v>0</v>
      </c>
      <c r="M1231" s="18">
        <f t="shared" si="45"/>
        <v>3</v>
      </c>
      <c r="N1231" s="18">
        <v>3</v>
      </c>
      <c r="O1231" s="18">
        <v>0</v>
      </c>
      <c r="P1231" s="18">
        <v>0</v>
      </c>
      <c r="Q1231" s="18">
        <v>0</v>
      </c>
      <c r="R1231" s="18">
        <v>0</v>
      </c>
      <c r="S1231" s="18">
        <v>1</v>
      </c>
      <c r="T1231" s="23">
        <f t="shared" si="43"/>
        <v>1</v>
      </c>
      <c r="U1231" s="18" t="s">
        <v>39</v>
      </c>
      <c r="V1231" s="18">
        <v>12</v>
      </c>
      <c r="W1231" s="23">
        <f t="shared" si="44"/>
        <v>12</v>
      </c>
    </row>
    <row r="1232" spans="1:23" ht="33.5" x14ac:dyDescent="0.35">
      <c r="A1232" s="17" t="s">
        <v>2826</v>
      </c>
      <c r="B1232" s="17" t="s">
        <v>2827</v>
      </c>
      <c r="C1232" s="18" t="s">
        <v>84</v>
      </c>
      <c r="D1232" s="18" t="s">
        <v>61</v>
      </c>
      <c r="E1232" s="19" t="s">
        <v>2828</v>
      </c>
      <c r="F1232" s="18" t="s">
        <v>37</v>
      </c>
      <c r="G1232" s="20">
        <v>44677</v>
      </c>
      <c r="H1232" s="18" t="s">
        <v>2829</v>
      </c>
      <c r="I1232" s="21">
        <f t="shared" si="46"/>
        <v>0</v>
      </c>
      <c r="J1232" s="22">
        <f t="shared" si="42"/>
        <v>0</v>
      </c>
      <c r="K1232" s="21">
        <v>0</v>
      </c>
      <c r="L1232" s="21">
        <v>0</v>
      </c>
      <c r="M1232" s="18">
        <f t="shared" si="45"/>
        <v>0</v>
      </c>
      <c r="N1232" s="18">
        <v>0</v>
      </c>
      <c r="O1232" s="18">
        <v>0</v>
      </c>
      <c r="P1232" s="18">
        <v>0</v>
      </c>
      <c r="Q1232" s="18">
        <v>0</v>
      </c>
      <c r="R1232" s="18">
        <v>0</v>
      </c>
      <c r="S1232" s="18">
        <v>0</v>
      </c>
      <c r="T1232" s="23">
        <f t="shared" si="43"/>
        <v>0</v>
      </c>
      <c r="U1232" s="18" t="s">
        <v>56</v>
      </c>
      <c r="V1232" s="18">
        <v>0</v>
      </c>
      <c r="W1232" s="23">
        <f t="shared" si="44"/>
        <v>0</v>
      </c>
    </row>
    <row r="1233" spans="1:23" ht="33.5" x14ac:dyDescent="0.35">
      <c r="A1233" s="17" t="s">
        <v>2830</v>
      </c>
      <c r="B1233" s="17" t="s">
        <v>2831</v>
      </c>
      <c r="C1233" s="18" t="s">
        <v>84</v>
      </c>
      <c r="D1233" s="18" t="s">
        <v>293</v>
      </c>
      <c r="E1233" s="19" t="s">
        <v>2832</v>
      </c>
      <c r="F1233" s="18" t="s">
        <v>37</v>
      </c>
      <c r="G1233" s="20">
        <v>44613</v>
      </c>
      <c r="H1233" s="18" t="s">
        <v>2833</v>
      </c>
      <c r="I1233" s="21">
        <f t="shared" si="46"/>
        <v>0</v>
      </c>
      <c r="J1233" s="22">
        <f t="shared" si="42"/>
        <v>0</v>
      </c>
      <c r="K1233" s="21">
        <v>0</v>
      </c>
      <c r="L1233" s="21">
        <v>0</v>
      </c>
      <c r="M1233" s="18">
        <f t="shared" si="45"/>
        <v>0</v>
      </c>
      <c r="N1233" s="18">
        <v>0</v>
      </c>
      <c r="O1233" s="18">
        <v>0</v>
      </c>
      <c r="P1233" s="18">
        <v>0</v>
      </c>
      <c r="Q1233" s="18">
        <v>0</v>
      </c>
      <c r="R1233" s="18">
        <v>0</v>
      </c>
      <c r="S1233" s="18">
        <v>0</v>
      </c>
      <c r="T1233" s="23">
        <f t="shared" si="43"/>
        <v>0</v>
      </c>
      <c r="U1233" s="18" t="s">
        <v>56</v>
      </c>
      <c r="V1233" s="18">
        <v>0</v>
      </c>
      <c r="W1233" s="23">
        <f t="shared" si="44"/>
        <v>0</v>
      </c>
    </row>
    <row r="1234" spans="1:23" ht="33.5" x14ac:dyDescent="0.35">
      <c r="A1234" s="17" t="s">
        <v>2834</v>
      </c>
      <c r="B1234" s="17" t="s">
        <v>2835</v>
      </c>
      <c r="C1234" s="18" t="s">
        <v>84</v>
      </c>
      <c r="D1234" s="18" t="s">
        <v>61</v>
      </c>
      <c r="E1234" s="19" t="s">
        <v>2836</v>
      </c>
      <c r="F1234" s="18" t="s">
        <v>37</v>
      </c>
      <c r="G1234" s="20">
        <v>44665</v>
      </c>
      <c r="H1234" s="18" t="s">
        <v>2837</v>
      </c>
      <c r="I1234" s="21">
        <f t="shared" si="46"/>
        <v>1.25</v>
      </c>
      <c r="J1234" s="22">
        <f t="shared" si="42"/>
        <v>1.25</v>
      </c>
      <c r="K1234" s="21">
        <v>0</v>
      </c>
      <c r="L1234" s="21">
        <v>0</v>
      </c>
      <c r="M1234" s="18">
        <f t="shared" si="45"/>
        <v>2</v>
      </c>
      <c r="N1234" s="18">
        <v>0</v>
      </c>
      <c r="O1234" s="18">
        <v>1</v>
      </c>
      <c r="P1234" s="18">
        <v>1</v>
      </c>
      <c r="Q1234" s="18">
        <v>0</v>
      </c>
      <c r="R1234" s="18">
        <v>0</v>
      </c>
      <c r="S1234" s="18">
        <v>2</v>
      </c>
      <c r="T1234" s="23">
        <f t="shared" si="43"/>
        <v>2</v>
      </c>
      <c r="U1234" s="18" t="s">
        <v>76</v>
      </c>
      <c r="V1234" s="18">
        <v>9</v>
      </c>
      <c r="W1234" s="23">
        <f t="shared" si="44"/>
        <v>9</v>
      </c>
    </row>
    <row r="1235" spans="1:23" ht="33.5" x14ac:dyDescent="0.35">
      <c r="A1235" s="17" t="s">
        <v>2838</v>
      </c>
      <c r="B1235" s="17" t="s">
        <v>2839</v>
      </c>
      <c r="C1235" s="18" t="s">
        <v>84</v>
      </c>
      <c r="D1235" s="18" t="s">
        <v>61</v>
      </c>
      <c r="E1235" s="19" t="s">
        <v>2840</v>
      </c>
      <c r="F1235" s="18" t="s">
        <v>37</v>
      </c>
      <c r="G1235" s="20">
        <v>44393</v>
      </c>
      <c r="H1235" s="18" t="s">
        <v>2841</v>
      </c>
      <c r="I1235" s="21">
        <f t="shared" si="46"/>
        <v>9</v>
      </c>
      <c r="J1235" s="22">
        <f t="shared" si="42"/>
        <v>9</v>
      </c>
      <c r="K1235" s="21">
        <v>0</v>
      </c>
      <c r="L1235" s="21">
        <f>100*K1235/J1235</f>
        <v>0</v>
      </c>
      <c r="M1235" s="18">
        <f t="shared" si="45"/>
        <v>11</v>
      </c>
      <c r="N1235" s="18">
        <v>7</v>
      </c>
      <c r="O1235" s="18">
        <v>2</v>
      </c>
      <c r="P1235" s="18">
        <v>0</v>
      </c>
      <c r="Q1235" s="18">
        <v>2</v>
      </c>
      <c r="R1235" s="18">
        <v>0</v>
      </c>
      <c r="S1235" s="18">
        <v>5</v>
      </c>
      <c r="T1235" s="23">
        <f t="shared" si="43"/>
        <v>5</v>
      </c>
      <c r="U1235" s="18" t="s">
        <v>39</v>
      </c>
      <c r="V1235" s="18">
        <v>24</v>
      </c>
      <c r="W1235" s="23">
        <f t="shared" si="44"/>
        <v>24</v>
      </c>
    </row>
    <row r="1236" spans="1:23" ht="33.5" x14ac:dyDescent="0.35">
      <c r="A1236" s="17" t="s">
        <v>2842</v>
      </c>
      <c r="B1236" s="17" t="s">
        <v>2843</v>
      </c>
      <c r="C1236" s="18" t="s">
        <v>84</v>
      </c>
      <c r="D1236" s="18" t="s">
        <v>61</v>
      </c>
      <c r="E1236" s="19" t="s">
        <v>2844</v>
      </c>
      <c r="F1236" s="18" t="s">
        <v>37</v>
      </c>
      <c r="G1236" s="20">
        <v>44876</v>
      </c>
      <c r="H1236" s="18" t="s">
        <v>2845</v>
      </c>
      <c r="I1236" s="21">
        <f t="shared" si="46"/>
        <v>2.5</v>
      </c>
      <c r="J1236" s="22">
        <f t="shared" si="42"/>
        <v>2.5</v>
      </c>
      <c r="K1236" s="21">
        <v>0</v>
      </c>
      <c r="L1236" s="21">
        <v>0</v>
      </c>
      <c r="M1236" s="18">
        <f t="shared" si="45"/>
        <v>4</v>
      </c>
      <c r="N1236" s="18">
        <v>1</v>
      </c>
      <c r="O1236" s="18">
        <v>1</v>
      </c>
      <c r="P1236" s="18">
        <v>1</v>
      </c>
      <c r="Q1236" s="18">
        <v>1</v>
      </c>
      <c r="R1236" s="18">
        <v>0</v>
      </c>
      <c r="S1236" s="18">
        <v>2</v>
      </c>
      <c r="T1236" s="23">
        <f t="shared" si="43"/>
        <v>2</v>
      </c>
      <c r="U1236" s="18" t="s">
        <v>39</v>
      </c>
      <c r="V1236" s="18">
        <v>12</v>
      </c>
      <c r="W1236" s="23">
        <f t="shared" si="44"/>
        <v>12</v>
      </c>
    </row>
    <row r="1237" spans="1:23" ht="33.5" x14ac:dyDescent="0.35">
      <c r="A1237" s="17" t="s">
        <v>2846</v>
      </c>
      <c r="B1237" s="17" t="s">
        <v>2847</v>
      </c>
      <c r="C1237" s="18" t="s">
        <v>34</v>
      </c>
      <c r="D1237" s="18" t="s">
        <v>61</v>
      </c>
      <c r="E1237" s="19" t="s">
        <v>2034</v>
      </c>
      <c r="F1237" s="18" t="s">
        <v>69</v>
      </c>
      <c r="G1237" s="20">
        <v>44231</v>
      </c>
      <c r="H1237" s="18" t="s">
        <v>2848</v>
      </c>
      <c r="I1237" s="21">
        <f t="shared" si="46"/>
        <v>0</v>
      </c>
      <c r="J1237" s="22">
        <f t="shared" si="42"/>
        <v>0</v>
      </c>
      <c r="K1237" s="21">
        <v>0</v>
      </c>
      <c r="L1237" s="21">
        <v>0</v>
      </c>
      <c r="M1237" s="18">
        <f t="shared" si="45"/>
        <v>0</v>
      </c>
      <c r="N1237" s="18">
        <v>0</v>
      </c>
      <c r="O1237" s="18">
        <v>0</v>
      </c>
      <c r="P1237" s="18">
        <v>0</v>
      </c>
      <c r="Q1237" s="18">
        <v>0</v>
      </c>
      <c r="R1237" s="18">
        <v>0</v>
      </c>
      <c r="S1237" s="18">
        <v>0</v>
      </c>
      <c r="T1237" s="23">
        <f t="shared" si="43"/>
        <v>0</v>
      </c>
      <c r="U1237" s="18" t="s">
        <v>56</v>
      </c>
      <c r="V1237" s="18">
        <v>0</v>
      </c>
      <c r="W1237" s="23">
        <f t="shared" si="44"/>
        <v>0</v>
      </c>
    </row>
    <row r="1238" spans="1:23" ht="33.5" x14ac:dyDescent="0.35">
      <c r="A1238" s="17" t="s">
        <v>2849</v>
      </c>
      <c r="B1238" s="17" t="s">
        <v>2850</v>
      </c>
      <c r="C1238" s="18" t="s">
        <v>34</v>
      </c>
      <c r="D1238" s="18" t="s">
        <v>870</v>
      </c>
      <c r="E1238" s="19" t="s">
        <v>2851</v>
      </c>
      <c r="F1238" s="18" t="s">
        <v>48</v>
      </c>
      <c r="G1238" s="20">
        <v>44928</v>
      </c>
      <c r="H1238" s="18" t="s">
        <v>2852</v>
      </c>
      <c r="I1238" s="21">
        <f t="shared" si="46"/>
        <v>0</v>
      </c>
      <c r="J1238" s="22">
        <f t="shared" si="42"/>
        <v>0</v>
      </c>
      <c r="K1238" s="21">
        <v>0</v>
      </c>
      <c r="L1238" s="21">
        <v>0</v>
      </c>
      <c r="M1238" s="18">
        <f t="shared" si="45"/>
        <v>0</v>
      </c>
      <c r="N1238" s="18">
        <v>0</v>
      </c>
      <c r="O1238" s="18">
        <v>0</v>
      </c>
      <c r="P1238" s="18">
        <v>0</v>
      </c>
      <c r="Q1238" s="18">
        <v>0</v>
      </c>
      <c r="R1238" s="18">
        <v>0</v>
      </c>
      <c r="S1238" s="18">
        <v>0</v>
      </c>
      <c r="T1238" s="23">
        <f t="shared" si="43"/>
        <v>0</v>
      </c>
      <c r="U1238" s="18" t="s">
        <v>56</v>
      </c>
      <c r="V1238" s="18">
        <v>0</v>
      </c>
      <c r="W1238" s="23">
        <f t="shared" si="44"/>
        <v>0</v>
      </c>
    </row>
    <row r="1239" spans="1:23" ht="33.5" x14ac:dyDescent="0.35">
      <c r="A1239" s="17" t="s">
        <v>2853</v>
      </c>
      <c r="B1239" s="17" t="s">
        <v>2854</v>
      </c>
      <c r="C1239" s="18" t="s">
        <v>34</v>
      </c>
      <c r="D1239" s="18" t="s">
        <v>870</v>
      </c>
      <c r="E1239" s="19" t="s">
        <v>2855</v>
      </c>
      <c r="F1239" s="18" t="s">
        <v>37</v>
      </c>
      <c r="G1239" s="20">
        <v>44115</v>
      </c>
      <c r="H1239" s="18" t="s">
        <v>2856</v>
      </c>
      <c r="I1239" s="21">
        <f t="shared" si="46"/>
        <v>4.5</v>
      </c>
      <c r="J1239" s="22">
        <f t="shared" si="42"/>
        <v>4.5</v>
      </c>
      <c r="K1239" s="21">
        <v>0</v>
      </c>
      <c r="L1239" s="21">
        <v>0</v>
      </c>
      <c r="M1239" s="18">
        <f t="shared" si="45"/>
        <v>6</v>
      </c>
      <c r="N1239" s="18">
        <v>2</v>
      </c>
      <c r="O1239" s="18">
        <v>2</v>
      </c>
      <c r="P1239" s="18">
        <v>2</v>
      </c>
      <c r="Q1239" s="18">
        <v>0</v>
      </c>
      <c r="R1239" s="18">
        <v>0</v>
      </c>
      <c r="S1239" s="18">
        <v>3</v>
      </c>
      <c r="T1239" s="23">
        <f t="shared" si="43"/>
        <v>3</v>
      </c>
      <c r="U1239" s="18" t="s">
        <v>39</v>
      </c>
      <c r="V1239" s="18">
        <v>13</v>
      </c>
      <c r="W1239" s="23">
        <f t="shared" si="44"/>
        <v>13</v>
      </c>
    </row>
    <row r="1240" spans="1:23" ht="33.5" x14ac:dyDescent="0.35">
      <c r="A1240" s="17" t="s">
        <v>2857</v>
      </c>
      <c r="B1240" s="17" t="s">
        <v>2858</v>
      </c>
      <c r="C1240" s="18" t="s">
        <v>34</v>
      </c>
      <c r="D1240" s="18" t="s">
        <v>870</v>
      </c>
      <c r="E1240" s="19" t="s">
        <v>2859</v>
      </c>
      <c r="F1240" s="18" t="s">
        <v>48</v>
      </c>
      <c r="G1240" s="20">
        <v>44928</v>
      </c>
      <c r="H1240" s="18" t="s">
        <v>2860</v>
      </c>
      <c r="I1240" s="21">
        <f t="shared" si="46"/>
        <v>0</v>
      </c>
      <c r="J1240" s="22">
        <f t="shared" si="42"/>
        <v>0</v>
      </c>
      <c r="K1240" s="21">
        <v>0</v>
      </c>
      <c r="L1240" s="21">
        <v>0</v>
      </c>
      <c r="M1240" s="18">
        <f t="shared" si="45"/>
        <v>0</v>
      </c>
      <c r="N1240" s="18">
        <v>0</v>
      </c>
      <c r="O1240" s="18">
        <v>0</v>
      </c>
      <c r="P1240" s="18">
        <v>0</v>
      </c>
      <c r="Q1240" s="18">
        <v>0</v>
      </c>
      <c r="R1240" s="18">
        <v>0</v>
      </c>
      <c r="S1240" s="18">
        <v>0</v>
      </c>
      <c r="T1240" s="23">
        <f t="shared" si="43"/>
        <v>0</v>
      </c>
      <c r="U1240" s="18" t="s">
        <v>56</v>
      </c>
      <c r="V1240" s="18">
        <v>0</v>
      </c>
      <c r="W1240" s="23">
        <f t="shared" si="44"/>
        <v>0</v>
      </c>
    </row>
    <row r="1241" spans="1:23" ht="33.5" x14ac:dyDescent="0.35">
      <c r="A1241" s="17" t="s">
        <v>2861</v>
      </c>
      <c r="B1241" s="17" t="s">
        <v>2862</v>
      </c>
      <c r="C1241" s="18" t="s">
        <v>34</v>
      </c>
      <c r="D1241" s="18" t="s">
        <v>870</v>
      </c>
      <c r="E1241" s="19" t="s">
        <v>2863</v>
      </c>
      <c r="F1241" s="18" t="s">
        <v>48</v>
      </c>
      <c r="G1241" s="20">
        <v>44928</v>
      </c>
      <c r="H1241" s="18" t="s">
        <v>2864</v>
      </c>
      <c r="I1241" s="21">
        <f t="shared" si="46"/>
        <v>0</v>
      </c>
      <c r="J1241" s="22">
        <f t="shared" si="42"/>
        <v>0</v>
      </c>
      <c r="K1241" s="21">
        <v>0</v>
      </c>
      <c r="L1241" s="21">
        <v>0</v>
      </c>
      <c r="M1241" s="18">
        <f t="shared" si="45"/>
        <v>0</v>
      </c>
      <c r="N1241" s="18">
        <v>0</v>
      </c>
      <c r="O1241" s="18">
        <v>0</v>
      </c>
      <c r="P1241" s="18">
        <v>0</v>
      </c>
      <c r="Q1241" s="18">
        <v>0</v>
      </c>
      <c r="R1241" s="18">
        <v>0</v>
      </c>
      <c r="S1241" s="18">
        <v>0</v>
      </c>
      <c r="T1241" s="23">
        <f t="shared" si="43"/>
        <v>0</v>
      </c>
      <c r="U1241" s="18" t="s">
        <v>56</v>
      </c>
      <c r="V1241" s="18">
        <v>0</v>
      </c>
      <c r="W1241" s="23">
        <f t="shared" si="44"/>
        <v>0</v>
      </c>
    </row>
    <row r="1242" spans="1:23" ht="33.5" x14ac:dyDescent="0.35">
      <c r="A1242" s="17" t="s">
        <v>2865</v>
      </c>
      <c r="B1242" s="17" t="s">
        <v>2866</v>
      </c>
      <c r="C1242" s="18" t="s">
        <v>34</v>
      </c>
      <c r="D1242" s="18" t="s">
        <v>870</v>
      </c>
      <c r="E1242" s="19" t="s">
        <v>2867</v>
      </c>
      <c r="F1242" s="18" t="s">
        <v>48</v>
      </c>
      <c r="G1242" s="20">
        <v>44928</v>
      </c>
      <c r="H1242" s="18" t="s">
        <v>2868</v>
      </c>
      <c r="I1242" s="21">
        <f t="shared" si="46"/>
        <v>0</v>
      </c>
      <c r="J1242" s="22">
        <f t="shared" si="42"/>
        <v>0</v>
      </c>
      <c r="K1242" s="21">
        <v>0</v>
      </c>
      <c r="L1242" s="21">
        <v>0</v>
      </c>
      <c r="M1242" s="18">
        <f t="shared" si="45"/>
        <v>0</v>
      </c>
      <c r="N1242" s="18">
        <v>0</v>
      </c>
      <c r="O1242" s="18">
        <v>0</v>
      </c>
      <c r="P1242" s="18">
        <v>0</v>
      </c>
      <c r="Q1242" s="18">
        <v>0</v>
      </c>
      <c r="R1242" s="18">
        <v>0</v>
      </c>
      <c r="S1242" s="18">
        <v>0</v>
      </c>
      <c r="T1242" s="23">
        <f t="shared" si="43"/>
        <v>0</v>
      </c>
      <c r="U1242" s="18" t="s">
        <v>56</v>
      </c>
      <c r="V1242" s="18">
        <v>0</v>
      </c>
      <c r="W1242" s="23">
        <f t="shared" si="44"/>
        <v>0</v>
      </c>
    </row>
    <row r="1243" spans="1:23" ht="33.5" x14ac:dyDescent="0.35">
      <c r="A1243" s="17" t="s">
        <v>2869</v>
      </c>
      <c r="B1243" s="17" t="s">
        <v>2870</v>
      </c>
      <c r="C1243" s="18" t="s">
        <v>34</v>
      </c>
      <c r="D1243" s="18" t="s">
        <v>870</v>
      </c>
      <c r="E1243" s="19" t="s">
        <v>2871</v>
      </c>
      <c r="F1243" s="18" t="s">
        <v>48</v>
      </c>
      <c r="G1243" s="20">
        <v>44928</v>
      </c>
      <c r="H1243" s="18" t="s">
        <v>2872</v>
      </c>
      <c r="I1243" s="21">
        <f t="shared" si="46"/>
        <v>0</v>
      </c>
      <c r="J1243" s="22">
        <f t="shared" si="42"/>
        <v>0</v>
      </c>
      <c r="K1243" s="21">
        <v>0</v>
      </c>
      <c r="L1243" s="21">
        <v>0</v>
      </c>
      <c r="M1243" s="18">
        <f t="shared" si="45"/>
        <v>0</v>
      </c>
      <c r="N1243" s="18">
        <v>0</v>
      </c>
      <c r="O1243" s="18">
        <v>0</v>
      </c>
      <c r="P1243" s="18">
        <v>0</v>
      </c>
      <c r="Q1243" s="18">
        <v>0</v>
      </c>
      <c r="R1243" s="18">
        <v>0</v>
      </c>
      <c r="S1243" s="18">
        <v>0</v>
      </c>
      <c r="T1243" s="23">
        <f t="shared" si="43"/>
        <v>0</v>
      </c>
      <c r="U1243" s="18" t="s">
        <v>56</v>
      </c>
      <c r="V1243" s="18">
        <v>0</v>
      </c>
      <c r="W1243" s="23">
        <f t="shared" si="44"/>
        <v>0</v>
      </c>
    </row>
    <row r="1244" spans="1:23" ht="33.5" x14ac:dyDescent="0.35">
      <c r="A1244" s="17" t="s">
        <v>2873</v>
      </c>
      <c r="B1244" s="17" t="s">
        <v>2874</v>
      </c>
      <c r="C1244" s="18" t="s">
        <v>34</v>
      </c>
      <c r="D1244" s="18" t="s">
        <v>870</v>
      </c>
      <c r="E1244" s="19" t="s">
        <v>2875</v>
      </c>
      <c r="F1244" s="18" t="s">
        <v>48</v>
      </c>
      <c r="G1244" s="20">
        <v>44928</v>
      </c>
      <c r="H1244" s="18" t="s">
        <v>2876</v>
      </c>
      <c r="I1244" s="21">
        <f t="shared" si="46"/>
        <v>0</v>
      </c>
      <c r="J1244" s="22">
        <f t="shared" si="42"/>
        <v>0</v>
      </c>
      <c r="K1244" s="21">
        <v>0</v>
      </c>
      <c r="L1244" s="21">
        <v>0</v>
      </c>
      <c r="M1244" s="18">
        <f t="shared" si="45"/>
        <v>0</v>
      </c>
      <c r="N1244" s="18">
        <v>0</v>
      </c>
      <c r="O1244" s="18">
        <v>0</v>
      </c>
      <c r="P1244" s="18">
        <v>0</v>
      </c>
      <c r="Q1244" s="18">
        <v>0</v>
      </c>
      <c r="R1244" s="18">
        <v>0</v>
      </c>
      <c r="S1244" s="18">
        <v>0</v>
      </c>
      <c r="T1244" s="23">
        <f t="shared" si="43"/>
        <v>0</v>
      </c>
      <c r="U1244" s="18" t="s">
        <v>56</v>
      </c>
      <c r="V1244" s="18">
        <v>0</v>
      </c>
      <c r="W1244" s="23">
        <f t="shared" si="44"/>
        <v>0</v>
      </c>
    </row>
    <row r="1245" spans="1:23" ht="33.5" x14ac:dyDescent="0.35">
      <c r="A1245" s="17" t="s">
        <v>2877</v>
      </c>
      <c r="B1245" s="17" t="s">
        <v>2878</v>
      </c>
      <c r="C1245" s="18" t="s">
        <v>34</v>
      </c>
      <c r="D1245" s="18" t="s">
        <v>870</v>
      </c>
      <c r="E1245" s="19" t="s">
        <v>2879</v>
      </c>
      <c r="F1245" s="18" t="s">
        <v>48</v>
      </c>
      <c r="G1245" s="20">
        <v>44928</v>
      </c>
      <c r="H1245" s="28" t="s">
        <v>2880</v>
      </c>
      <c r="I1245" s="21">
        <f t="shared" si="46"/>
        <v>0</v>
      </c>
      <c r="J1245" s="22">
        <f t="shared" si="42"/>
        <v>0</v>
      </c>
      <c r="K1245" s="21">
        <v>0</v>
      </c>
      <c r="L1245" s="21">
        <v>0</v>
      </c>
      <c r="M1245" s="18">
        <f t="shared" si="45"/>
        <v>0</v>
      </c>
      <c r="N1245" s="18">
        <v>0</v>
      </c>
      <c r="O1245" s="18">
        <v>0</v>
      </c>
      <c r="P1245" s="18">
        <v>0</v>
      </c>
      <c r="Q1245" s="18">
        <v>0</v>
      </c>
      <c r="R1245" s="18">
        <v>0</v>
      </c>
      <c r="S1245" s="18">
        <v>0</v>
      </c>
      <c r="T1245" s="23">
        <f t="shared" si="43"/>
        <v>0</v>
      </c>
      <c r="U1245" s="18" t="s">
        <v>56</v>
      </c>
      <c r="V1245" s="18">
        <v>0</v>
      </c>
      <c r="W1245" s="23">
        <f t="shared" si="44"/>
        <v>0</v>
      </c>
    </row>
    <row r="1246" spans="1:23" ht="33.5" x14ac:dyDescent="0.35">
      <c r="A1246" s="17" t="s">
        <v>2881</v>
      </c>
      <c r="B1246" s="17" t="s">
        <v>2882</v>
      </c>
      <c r="C1246" s="18" t="s">
        <v>34</v>
      </c>
      <c r="D1246" s="18" t="s">
        <v>870</v>
      </c>
      <c r="E1246" s="19" t="s">
        <v>2883</v>
      </c>
      <c r="F1246" s="18" t="s">
        <v>48</v>
      </c>
      <c r="G1246" s="20">
        <v>44928</v>
      </c>
      <c r="H1246" s="18" t="s">
        <v>2884</v>
      </c>
      <c r="I1246" s="21">
        <f t="shared" si="46"/>
        <v>0</v>
      </c>
      <c r="J1246" s="22">
        <f t="shared" si="42"/>
        <v>0</v>
      </c>
      <c r="K1246" s="21">
        <v>0</v>
      </c>
      <c r="L1246" s="21">
        <v>0</v>
      </c>
      <c r="M1246" s="18">
        <f t="shared" si="45"/>
        <v>0</v>
      </c>
      <c r="N1246" s="18">
        <v>0</v>
      </c>
      <c r="O1246" s="18">
        <v>0</v>
      </c>
      <c r="P1246" s="18">
        <v>0</v>
      </c>
      <c r="Q1246" s="18">
        <v>0</v>
      </c>
      <c r="R1246" s="18">
        <v>0</v>
      </c>
      <c r="S1246" s="18">
        <v>0</v>
      </c>
      <c r="T1246" s="23">
        <f t="shared" si="43"/>
        <v>0</v>
      </c>
      <c r="U1246" s="18" t="s">
        <v>56</v>
      </c>
      <c r="V1246" s="18">
        <v>0</v>
      </c>
      <c r="W1246" s="23">
        <f t="shared" si="44"/>
        <v>0</v>
      </c>
    </row>
    <row r="1247" spans="1:23" ht="33.5" x14ac:dyDescent="0.35">
      <c r="A1247" s="17" t="s">
        <v>2885</v>
      </c>
      <c r="B1247" s="17" t="s">
        <v>2886</v>
      </c>
      <c r="C1247" s="18" t="s">
        <v>34</v>
      </c>
      <c r="D1247" s="18" t="s">
        <v>870</v>
      </c>
      <c r="E1247" s="19" t="s">
        <v>2887</v>
      </c>
      <c r="F1247" s="18" t="s">
        <v>48</v>
      </c>
      <c r="G1247" s="20">
        <v>44928</v>
      </c>
      <c r="H1247" s="20" t="s">
        <v>2888</v>
      </c>
      <c r="I1247" s="21">
        <f t="shared" si="46"/>
        <v>0</v>
      </c>
      <c r="J1247" s="22">
        <f t="shared" si="42"/>
        <v>0</v>
      </c>
      <c r="K1247" s="21">
        <v>0</v>
      </c>
      <c r="L1247" s="21">
        <v>0</v>
      </c>
      <c r="M1247" s="18">
        <f t="shared" si="45"/>
        <v>0</v>
      </c>
      <c r="N1247" s="18">
        <v>0</v>
      </c>
      <c r="O1247" s="18">
        <v>0</v>
      </c>
      <c r="P1247" s="18">
        <v>0</v>
      </c>
      <c r="Q1247" s="18">
        <v>0</v>
      </c>
      <c r="R1247" s="18">
        <v>0</v>
      </c>
      <c r="S1247" s="18">
        <v>0</v>
      </c>
      <c r="T1247" s="23">
        <f t="shared" si="43"/>
        <v>0</v>
      </c>
      <c r="U1247" s="18" t="s">
        <v>56</v>
      </c>
      <c r="V1247" s="18">
        <v>0</v>
      </c>
      <c r="W1247" s="23">
        <f t="shared" si="44"/>
        <v>0</v>
      </c>
    </row>
    <row r="1248" spans="1:23" ht="33.5" x14ac:dyDescent="0.35">
      <c r="A1248" s="17" t="s">
        <v>2889</v>
      </c>
      <c r="B1248" s="17" t="s">
        <v>2890</v>
      </c>
      <c r="C1248" s="18" t="s">
        <v>34</v>
      </c>
      <c r="D1248" s="18" t="s">
        <v>870</v>
      </c>
      <c r="E1248" s="19" t="s">
        <v>2891</v>
      </c>
      <c r="F1248" s="18" t="s">
        <v>48</v>
      </c>
      <c r="G1248" s="20">
        <v>44928</v>
      </c>
      <c r="H1248" s="20" t="s">
        <v>2892</v>
      </c>
      <c r="I1248" s="21">
        <f t="shared" si="46"/>
        <v>0</v>
      </c>
      <c r="J1248" s="22">
        <f t="shared" si="42"/>
        <v>0</v>
      </c>
      <c r="K1248" s="21">
        <v>0</v>
      </c>
      <c r="L1248" s="21">
        <v>0</v>
      </c>
      <c r="M1248" s="18">
        <f t="shared" si="45"/>
        <v>0</v>
      </c>
      <c r="N1248" s="18">
        <v>0</v>
      </c>
      <c r="O1248" s="18">
        <v>0</v>
      </c>
      <c r="P1248" s="18">
        <v>0</v>
      </c>
      <c r="Q1248" s="18">
        <v>0</v>
      </c>
      <c r="R1248" s="18">
        <v>0</v>
      </c>
      <c r="S1248" s="18">
        <v>0</v>
      </c>
      <c r="T1248" s="23">
        <f t="shared" si="43"/>
        <v>0</v>
      </c>
      <c r="U1248" s="18" t="s">
        <v>56</v>
      </c>
      <c r="V1248" s="18">
        <v>0</v>
      </c>
      <c r="W1248" s="23">
        <f t="shared" si="44"/>
        <v>0</v>
      </c>
    </row>
    <row r="1249" spans="1:23" ht="33.5" x14ac:dyDescent="0.35">
      <c r="A1249" s="17" t="s">
        <v>2893</v>
      </c>
      <c r="B1249" s="17" t="s">
        <v>2894</v>
      </c>
      <c r="C1249" s="18" t="s">
        <v>34</v>
      </c>
      <c r="D1249" s="18" t="s">
        <v>870</v>
      </c>
      <c r="E1249" s="19" t="s">
        <v>2895</v>
      </c>
      <c r="F1249" s="18" t="s">
        <v>37</v>
      </c>
      <c r="G1249" s="20">
        <v>44451</v>
      </c>
      <c r="H1249" s="20" t="s">
        <v>2896</v>
      </c>
      <c r="I1249" s="21">
        <f t="shared" si="46"/>
        <v>3</v>
      </c>
      <c r="J1249" s="22">
        <f t="shared" si="42"/>
        <v>3</v>
      </c>
      <c r="K1249" s="21">
        <v>0</v>
      </c>
      <c r="L1249" s="21">
        <v>0</v>
      </c>
      <c r="M1249" s="18">
        <f t="shared" si="45"/>
        <v>3</v>
      </c>
      <c r="N1249" s="18">
        <v>3</v>
      </c>
      <c r="O1249" s="18">
        <v>0</v>
      </c>
      <c r="P1249" s="18">
        <v>0</v>
      </c>
      <c r="Q1249" s="18">
        <v>0</v>
      </c>
      <c r="R1249" s="18">
        <v>0</v>
      </c>
      <c r="S1249" s="18">
        <v>2</v>
      </c>
      <c r="T1249" s="23">
        <f t="shared" si="43"/>
        <v>2</v>
      </c>
      <c r="U1249" s="18" t="s">
        <v>39</v>
      </c>
      <c r="V1249" s="18">
        <v>12</v>
      </c>
      <c r="W1249" s="23">
        <f t="shared" si="44"/>
        <v>12</v>
      </c>
    </row>
    <row r="1250" spans="1:23" ht="33.5" x14ac:dyDescent="0.35">
      <c r="A1250" s="17" t="s">
        <v>2897</v>
      </c>
      <c r="B1250" s="17" t="s">
        <v>2898</v>
      </c>
      <c r="C1250" s="18" t="s">
        <v>34</v>
      </c>
      <c r="D1250" s="18" t="s">
        <v>870</v>
      </c>
      <c r="E1250" s="19" t="s">
        <v>2899</v>
      </c>
      <c r="F1250" s="18" t="s">
        <v>37</v>
      </c>
      <c r="G1250" s="20">
        <v>43845</v>
      </c>
      <c r="H1250" s="20" t="s">
        <v>2900</v>
      </c>
      <c r="I1250" s="21">
        <f t="shared" si="46"/>
        <v>0</v>
      </c>
      <c r="J1250" s="22">
        <f t="shared" si="42"/>
        <v>0</v>
      </c>
      <c r="K1250" s="21">
        <v>0</v>
      </c>
      <c r="L1250" s="21">
        <v>0</v>
      </c>
      <c r="M1250" s="18">
        <f t="shared" si="45"/>
        <v>0</v>
      </c>
      <c r="N1250" s="18">
        <v>0</v>
      </c>
      <c r="O1250" s="18">
        <v>0</v>
      </c>
      <c r="P1250" s="18">
        <v>0</v>
      </c>
      <c r="Q1250" s="18">
        <v>0</v>
      </c>
      <c r="R1250" s="18">
        <v>0</v>
      </c>
      <c r="S1250" s="18">
        <v>0</v>
      </c>
      <c r="T1250" s="23">
        <f t="shared" si="43"/>
        <v>0</v>
      </c>
      <c r="U1250" s="18" t="s">
        <v>56</v>
      </c>
      <c r="V1250" s="18">
        <v>0</v>
      </c>
      <c r="W1250" s="23">
        <f t="shared" si="44"/>
        <v>0</v>
      </c>
    </row>
    <row r="1251" spans="1:23" ht="33.5" x14ac:dyDescent="0.35">
      <c r="A1251" s="17" t="s">
        <v>2901</v>
      </c>
      <c r="B1251" s="17" t="s">
        <v>2902</v>
      </c>
      <c r="C1251" s="18" t="s">
        <v>34</v>
      </c>
      <c r="D1251" s="18" t="s">
        <v>870</v>
      </c>
      <c r="E1251" s="19" t="s">
        <v>2903</v>
      </c>
      <c r="F1251" s="18" t="s">
        <v>48</v>
      </c>
      <c r="G1251" s="20">
        <v>44928</v>
      </c>
      <c r="H1251" s="20" t="s">
        <v>2904</v>
      </c>
      <c r="I1251" s="21">
        <f t="shared" si="46"/>
        <v>0</v>
      </c>
      <c r="J1251" s="22">
        <f t="shared" si="42"/>
        <v>0</v>
      </c>
      <c r="K1251" s="21">
        <v>0</v>
      </c>
      <c r="L1251" s="21">
        <v>0</v>
      </c>
      <c r="M1251" s="18">
        <f t="shared" si="45"/>
        <v>0</v>
      </c>
      <c r="N1251" s="18">
        <v>0</v>
      </c>
      <c r="O1251" s="18">
        <v>0</v>
      </c>
      <c r="P1251" s="18">
        <v>0</v>
      </c>
      <c r="Q1251" s="18">
        <v>0</v>
      </c>
      <c r="R1251" s="18">
        <v>0</v>
      </c>
      <c r="S1251" s="18">
        <v>0</v>
      </c>
      <c r="T1251" s="23">
        <f t="shared" si="43"/>
        <v>0</v>
      </c>
      <c r="U1251" s="18" t="s">
        <v>56</v>
      </c>
      <c r="V1251" s="18">
        <v>0</v>
      </c>
      <c r="W1251" s="23">
        <f t="shared" si="44"/>
        <v>0</v>
      </c>
    </row>
    <row r="1252" spans="1:23" ht="33.5" x14ac:dyDescent="0.35">
      <c r="A1252" s="17" t="s">
        <v>2905</v>
      </c>
      <c r="B1252" s="17" t="s">
        <v>2906</v>
      </c>
      <c r="C1252" s="18" t="s">
        <v>34</v>
      </c>
      <c r="D1252" s="18" t="s">
        <v>870</v>
      </c>
      <c r="E1252" s="19" t="s">
        <v>2907</v>
      </c>
      <c r="F1252" s="18" t="s">
        <v>48</v>
      </c>
      <c r="G1252" s="20">
        <v>44928</v>
      </c>
      <c r="H1252" s="20" t="s">
        <v>2908</v>
      </c>
      <c r="I1252" s="21">
        <f t="shared" si="46"/>
        <v>0</v>
      </c>
      <c r="J1252" s="22">
        <f t="shared" si="42"/>
        <v>0</v>
      </c>
      <c r="K1252" s="21">
        <v>0</v>
      </c>
      <c r="L1252" s="21">
        <v>0</v>
      </c>
      <c r="M1252" s="18">
        <f t="shared" si="45"/>
        <v>0</v>
      </c>
      <c r="N1252" s="18">
        <v>0</v>
      </c>
      <c r="O1252" s="18">
        <v>0</v>
      </c>
      <c r="P1252" s="18">
        <v>0</v>
      </c>
      <c r="Q1252" s="18">
        <v>0</v>
      </c>
      <c r="R1252" s="18">
        <v>0</v>
      </c>
      <c r="S1252" s="18">
        <v>0</v>
      </c>
      <c r="T1252" s="23">
        <f t="shared" si="43"/>
        <v>0</v>
      </c>
      <c r="U1252" s="18" t="s">
        <v>56</v>
      </c>
      <c r="V1252" s="18">
        <v>0</v>
      </c>
      <c r="W1252" s="23">
        <f t="shared" si="44"/>
        <v>0</v>
      </c>
    </row>
    <row r="1253" spans="1:23" ht="33.5" x14ac:dyDescent="0.35">
      <c r="A1253" s="17" t="s">
        <v>2909</v>
      </c>
      <c r="B1253" s="17" t="s">
        <v>2910</v>
      </c>
      <c r="C1253" s="18" t="s">
        <v>34</v>
      </c>
      <c r="D1253" s="18" t="s">
        <v>870</v>
      </c>
      <c r="E1253" s="19" t="s">
        <v>2911</v>
      </c>
      <c r="F1253" s="18" t="s">
        <v>48</v>
      </c>
      <c r="G1253" s="20">
        <v>44928</v>
      </c>
      <c r="H1253" s="20" t="s">
        <v>2912</v>
      </c>
      <c r="I1253" s="21">
        <f t="shared" si="46"/>
        <v>0</v>
      </c>
      <c r="J1253" s="22">
        <f>AVERAGE(I1253)</f>
        <v>0</v>
      </c>
      <c r="K1253" s="21">
        <v>0</v>
      </c>
      <c r="L1253" s="21">
        <v>0</v>
      </c>
      <c r="M1253" s="18">
        <f t="shared" si="45"/>
        <v>0</v>
      </c>
      <c r="N1253" s="18">
        <v>0</v>
      </c>
      <c r="O1253" s="18">
        <v>0</v>
      </c>
      <c r="P1253" s="18">
        <v>0</v>
      </c>
      <c r="Q1253" s="18">
        <v>0</v>
      </c>
      <c r="R1253" s="18">
        <v>0</v>
      </c>
      <c r="S1253" s="18">
        <v>0</v>
      </c>
      <c r="T1253" s="23">
        <f t="shared" si="43"/>
        <v>0</v>
      </c>
      <c r="U1253" s="18" t="s">
        <v>56</v>
      </c>
      <c r="V1253" s="18">
        <v>0</v>
      </c>
      <c r="W1253" s="23">
        <f t="shared" si="44"/>
        <v>0</v>
      </c>
    </row>
    <row r="1254" spans="1:23" ht="33.5" x14ac:dyDescent="0.35">
      <c r="A1254" s="17" t="s">
        <v>2913</v>
      </c>
      <c r="B1254" s="17" t="s">
        <v>2914</v>
      </c>
      <c r="C1254" s="18" t="s">
        <v>34</v>
      </c>
      <c r="D1254" s="18" t="s">
        <v>870</v>
      </c>
      <c r="E1254" s="19" t="s">
        <v>2915</v>
      </c>
      <c r="F1254" s="18" t="s">
        <v>48</v>
      </c>
      <c r="G1254" s="20">
        <v>44928</v>
      </c>
      <c r="H1254" s="20" t="s">
        <v>2916</v>
      </c>
      <c r="I1254" s="21">
        <f t="shared" si="46"/>
        <v>0</v>
      </c>
      <c r="J1254" s="22">
        <f t="shared" ref="J1254:J1317" si="47">AVERAGE(I1254)</f>
        <v>0</v>
      </c>
      <c r="K1254" s="21">
        <v>0</v>
      </c>
      <c r="L1254" s="21">
        <v>0</v>
      </c>
      <c r="M1254" s="18">
        <f t="shared" si="45"/>
        <v>0</v>
      </c>
      <c r="N1254" s="18">
        <v>0</v>
      </c>
      <c r="O1254" s="18">
        <v>0</v>
      </c>
      <c r="P1254" s="18">
        <v>0</v>
      </c>
      <c r="Q1254" s="18">
        <v>0</v>
      </c>
      <c r="R1254" s="18">
        <v>0</v>
      </c>
      <c r="S1254" s="18">
        <v>0</v>
      </c>
      <c r="T1254" s="23">
        <f t="shared" ref="T1254:T1317" si="48">S1254</f>
        <v>0</v>
      </c>
      <c r="U1254" s="18" t="s">
        <v>56</v>
      </c>
      <c r="V1254" s="18">
        <v>0</v>
      </c>
      <c r="W1254" s="23">
        <f t="shared" ref="W1254:W1317" si="49">V1254</f>
        <v>0</v>
      </c>
    </row>
    <row r="1255" spans="1:23" ht="33.5" x14ac:dyDescent="0.35">
      <c r="A1255" s="17" t="s">
        <v>2917</v>
      </c>
      <c r="B1255" s="17" t="s">
        <v>2918</v>
      </c>
      <c r="C1255" s="18" t="s">
        <v>34</v>
      </c>
      <c r="D1255" s="18" t="s">
        <v>870</v>
      </c>
      <c r="E1255" s="19" t="s">
        <v>2919</v>
      </c>
      <c r="F1255" s="18" t="s">
        <v>48</v>
      </c>
      <c r="G1255" s="20">
        <v>44928</v>
      </c>
      <c r="H1255" s="20" t="s">
        <v>2920</v>
      </c>
      <c r="I1255" s="21">
        <f t="shared" si="46"/>
        <v>0</v>
      </c>
      <c r="J1255" s="22">
        <f t="shared" si="47"/>
        <v>0</v>
      </c>
      <c r="K1255" s="21">
        <v>0</v>
      </c>
      <c r="L1255" s="21">
        <v>0</v>
      </c>
      <c r="M1255" s="18">
        <f t="shared" si="45"/>
        <v>0</v>
      </c>
      <c r="N1255" s="18">
        <v>0</v>
      </c>
      <c r="O1255" s="18">
        <v>0</v>
      </c>
      <c r="P1255" s="18">
        <v>0</v>
      </c>
      <c r="Q1255" s="18">
        <v>0</v>
      </c>
      <c r="R1255" s="18">
        <v>0</v>
      </c>
      <c r="S1255" s="18">
        <v>0</v>
      </c>
      <c r="T1255" s="23">
        <f t="shared" si="48"/>
        <v>0</v>
      </c>
      <c r="U1255" s="18" t="s">
        <v>56</v>
      </c>
      <c r="V1255" s="18">
        <v>0</v>
      </c>
      <c r="W1255" s="23">
        <f t="shared" si="49"/>
        <v>0</v>
      </c>
    </row>
    <row r="1256" spans="1:23" ht="33.5" x14ac:dyDescent="0.35">
      <c r="A1256" s="17" t="s">
        <v>2921</v>
      </c>
      <c r="B1256" s="17" t="s">
        <v>2922</v>
      </c>
      <c r="C1256" s="18" t="s">
        <v>34</v>
      </c>
      <c r="D1256" s="18" t="s">
        <v>870</v>
      </c>
      <c r="E1256" s="19" t="s">
        <v>2923</v>
      </c>
      <c r="F1256" s="18" t="s">
        <v>48</v>
      </c>
      <c r="G1256" s="20">
        <v>44928</v>
      </c>
      <c r="H1256" s="20" t="s">
        <v>2924</v>
      </c>
      <c r="I1256" s="21">
        <f t="shared" si="46"/>
        <v>0</v>
      </c>
      <c r="J1256" s="22">
        <f t="shared" si="47"/>
        <v>0</v>
      </c>
      <c r="K1256" s="21">
        <v>0</v>
      </c>
      <c r="L1256" s="21">
        <v>0</v>
      </c>
      <c r="M1256" s="18">
        <f t="shared" si="45"/>
        <v>0</v>
      </c>
      <c r="N1256" s="18">
        <v>0</v>
      </c>
      <c r="O1256" s="18">
        <v>0</v>
      </c>
      <c r="P1256" s="18">
        <v>0</v>
      </c>
      <c r="Q1256" s="18">
        <v>0</v>
      </c>
      <c r="R1256" s="18">
        <v>0</v>
      </c>
      <c r="S1256" s="18">
        <v>0</v>
      </c>
      <c r="T1256" s="23">
        <f t="shared" si="48"/>
        <v>0</v>
      </c>
      <c r="U1256" s="18" t="s">
        <v>56</v>
      </c>
      <c r="V1256" s="18">
        <v>0</v>
      </c>
      <c r="W1256" s="23">
        <f t="shared" si="49"/>
        <v>0</v>
      </c>
    </row>
    <row r="1257" spans="1:23" ht="33.5" x14ac:dyDescent="0.35">
      <c r="A1257" s="17" t="s">
        <v>2925</v>
      </c>
      <c r="B1257" s="17" t="s">
        <v>2926</v>
      </c>
      <c r="C1257" s="18" t="s">
        <v>34</v>
      </c>
      <c r="D1257" s="18" t="s">
        <v>870</v>
      </c>
      <c r="E1257" s="19" t="s">
        <v>2927</v>
      </c>
      <c r="F1257" s="18" t="s">
        <v>48</v>
      </c>
      <c r="G1257" s="20">
        <v>44928</v>
      </c>
      <c r="H1257" s="18" t="s">
        <v>2928</v>
      </c>
      <c r="I1257" s="21">
        <f t="shared" si="46"/>
        <v>0</v>
      </c>
      <c r="J1257" s="22">
        <f t="shared" si="47"/>
        <v>0</v>
      </c>
      <c r="K1257" s="21">
        <v>0</v>
      </c>
      <c r="L1257" s="21">
        <v>0</v>
      </c>
      <c r="M1257" s="18">
        <f t="shared" si="45"/>
        <v>0</v>
      </c>
      <c r="N1257" s="18">
        <v>0</v>
      </c>
      <c r="O1257" s="18">
        <v>0</v>
      </c>
      <c r="P1257" s="18">
        <v>0</v>
      </c>
      <c r="Q1257" s="18">
        <v>0</v>
      </c>
      <c r="R1257" s="18">
        <v>0</v>
      </c>
      <c r="S1257" s="18">
        <v>0</v>
      </c>
      <c r="T1257" s="23">
        <f t="shared" si="48"/>
        <v>0</v>
      </c>
      <c r="U1257" s="18" t="s">
        <v>56</v>
      </c>
      <c r="V1257" s="18">
        <v>0</v>
      </c>
      <c r="W1257" s="23">
        <f t="shared" si="49"/>
        <v>0</v>
      </c>
    </row>
    <row r="1258" spans="1:23" ht="33.5" x14ac:dyDescent="0.35">
      <c r="A1258" s="17" t="s">
        <v>2929</v>
      </c>
      <c r="B1258" s="17" t="s">
        <v>2930</v>
      </c>
      <c r="C1258" s="18" t="s">
        <v>34</v>
      </c>
      <c r="D1258" s="18" t="s">
        <v>870</v>
      </c>
      <c r="E1258" s="19" t="s">
        <v>2931</v>
      </c>
      <c r="F1258" s="18" t="s">
        <v>48</v>
      </c>
      <c r="G1258" s="20">
        <v>44928</v>
      </c>
      <c r="H1258" s="18" t="s">
        <v>2932</v>
      </c>
      <c r="I1258" s="21">
        <f t="shared" si="46"/>
        <v>0</v>
      </c>
      <c r="J1258" s="22">
        <f t="shared" si="47"/>
        <v>0</v>
      </c>
      <c r="K1258" s="21">
        <v>0</v>
      </c>
      <c r="L1258" s="21">
        <v>0</v>
      </c>
      <c r="M1258" s="18">
        <f t="shared" si="45"/>
        <v>0</v>
      </c>
      <c r="N1258" s="18">
        <v>0</v>
      </c>
      <c r="O1258" s="18">
        <v>0</v>
      </c>
      <c r="P1258" s="18">
        <v>0</v>
      </c>
      <c r="Q1258" s="18">
        <v>0</v>
      </c>
      <c r="R1258" s="18">
        <v>0</v>
      </c>
      <c r="S1258" s="18">
        <v>0</v>
      </c>
      <c r="T1258" s="23">
        <f t="shared" si="48"/>
        <v>0</v>
      </c>
      <c r="U1258" s="18" t="s">
        <v>56</v>
      </c>
      <c r="V1258" s="18">
        <v>0</v>
      </c>
      <c r="W1258" s="23">
        <f t="shared" si="49"/>
        <v>0</v>
      </c>
    </row>
    <row r="1259" spans="1:23" ht="33.5" x14ac:dyDescent="0.35">
      <c r="A1259" s="17" t="s">
        <v>2933</v>
      </c>
      <c r="B1259" s="17" t="s">
        <v>2934</v>
      </c>
      <c r="C1259" s="18" t="s">
        <v>34</v>
      </c>
      <c r="D1259" s="18" t="s">
        <v>870</v>
      </c>
      <c r="E1259" s="19" t="s">
        <v>2935</v>
      </c>
      <c r="F1259" s="18" t="s">
        <v>48</v>
      </c>
      <c r="G1259" s="20">
        <v>44928</v>
      </c>
      <c r="H1259" s="18" t="s">
        <v>2936</v>
      </c>
      <c r="I1259" s="21">
        <f t="shared" si="46"/>
        <v>0.75</v>
      </c>
      <c r="J1259" s="22">
        <f t="shared" si="47"/>
        <v>0.75</v>
      </c>
      <c r="K1259" s="21">
        <v>0</v>
      </c>
      <c r="L1259" s="21">
        <v>0</v>
      </c>
      <c r="M1259" s="18">
        <f t="shared" si="45"/>
        <v>1</v>
      </c>
      <c r="N1259" s="18">
        <v>0</v>
      </c>
      <c r="O1259" s="18">
        <v>1</v>
      </c>
      <c r="P1259" s="18">
        <v>0</v>
      </c>
      <c r="Q1259" s="18">
        <v>0</v>
      </c>
      <c r="R1259" s="18">
        <v>0</v>
      </c>
      <c r="S1259" s="18">
        <v>1</v>
      </c>
      <c r="T1259" s="23">
        <f t="shared" si="48"/>
        <v>1</v>
      </c>
      <c r="U1259" s="18" t="s">
        <v>76</v>
      </c>
      <c r="V1259" s="18">
        <v>4</v>
      </c>
      <c r="W1259" s="23">
        <f t="shared" si="49"/>
        <v>4</v>
      </c>
    </row>
    <row r="1260" spans="1:23" ht="33.5" x14ac:dyDescent="0.35">
      <c r="A1260" s="17" t="s">
        <v>2937</v>
      </c>
      <c r="B1260" s="17" t="s">
        <v>2938</v>
      </c>
      <c r="C1260" s="18" t="s">
        <v>34</v>
      </c>
      <c r="D1260" s="18" t="s">
        <v>870</v>
      </c>
      <c r="E1260" s="19" t="s">
        <v>2939</v>
      </c>
      <c r="F1260" s="18" t="s">
        <v>48</v>
      </c>
      <c r="G1260" s="20">
        <v>44928</v>
      </c>
      <c r="H1260" s="18" t="s">
        <v>2940</v>
      </c>
      <c r="I1260" s="21">
        <f t="shared" si="46"/>
        <v>3.25</v>
      </c>
      <c r="J1260" s="22">
        <f t="shared" si="47"/>
        <v>3.25</v>
      </c>
      <c r="K1260" s="21">
        <v>0</v>
      </c>
      <c r="L1260" s="21">
        <v>0</v>
      </c>
      <c r="M1260" s="18">
        <f t="shared" si="45"/>
        <v>5</v>
      </c>
      <c r="N1260" s="18">
        <v>0</v>
      </c>
      <c r="O1260" s="18">
        <v>3</v>
      </c>
      <c r="P1260" s="18">
        <v>2</v>
      </c>
      <c r="Q1260" s="18">
        <v>0</v>
      </c>
      <c r="R1260" s="18">
        <v>0</v>
      </c>
      <c r="S1260" s="18">
        <v>2</v>
      </c>
      <c r="T1260" s="23">
        <f t="shared" si="48"/>
        <v>2</v>
      </c>
      <c r="U1260" s="18" t="s">
        <v>39</v>
      </c>
      <c r="V1260" s="18">
        <v>17</v>
      </c>
      <c r="W1260" s="23">
        <f t="shared" si="49"/>
        <v>17</v>
      </c>
    </row>
    <row r="1261" spans="1:23" ht="33.5" x14ac:dyDescent="0.35">
      <c r="A1261" s="17" t="s">
        <v>2941</v>
      </c>
      <c r="B1261" s="17" t="s">
        <v>2942</v>
      </c>
      <c r="C1261" s="18" t="s">
        <v>34</v>
      </c>
      <c r="D1261" s="18" t="s">
        <v>870</v>
      </c>
      <c r="E1261" s="19" t="s">
        <v>2943</v>
      </c>
      <c r="F1261" s="18" t="s">
        <v>48</v>
      </c>
      <c r="G1261" s="20">
        <v>44928</v>
      </c>
      <c r="H1261" s="18" t="s">
        <v>2944</v>
      </c>
      <c r="I1261" s="21">
        <f t="shared" si="46"/>
        <v>2</v>
      </c>
      <c r="J1261" s="22">
        <f t="shared" si="47"/>
        <v>2</v>
      </c>
      <c r="K1261" s="21">
        <v>0</v>
      </c>
      <c r="L1261" s="21">
        <v>0</v>
      </c>
      <c r="M1261" s="18">
        <f t="shared" si="45"/>
        <v>3</v>
      </c>
      <c r="N1261" s="18">
        <v>0</v>
      </c>
      <c r="O1261" s="18">
        <v>2</v>
      </c>
      <c r="P1261" s="18">
        <v>1</v>
      </c>
      <c r="Q1261" s="18">
        <v>0</v>
      </c>
      <c r="R1261" s="18">
        <v>0</v>
      </c>
      <c r="S1261" s="18">
        <v>2</v>
      </c>
      <c r="T1261" s="23">
        <f t="shared" si="48"/>
        <v>2</v>
      </c>
      <c r="U1261" s="18" t="s">
        <v>39</v>
      </c>
      <c r="V1261" s="18">
        <v>13</v>
      </c>
      <c r="W1261" s="23">
        <f t="shared" si="49"/>
        <v>13</v>
      </c>
    </row>
    <row r="1262" spans="1:23" ht="33.5" x14ac:dyDescent="0.35">
      <c r="A1262" s="17" t="s">
        <v>2945</v>
      </c>
      <c r="B1262" s="17" t="s">
        <v>2946</v>
      </c>
      <c r="C1262" s="18" t="s">
        <v>34</v>
      </c>
      <c r="D1262" s="18" t="s">
        <v>870</v>
      </c>
      <c r="E1262" s="19" t="s">
        <v>2947</v>
      </c>
      <c r="F1262" s="18" t="s">
        <v>48</v>
      </c>
      <c r="G1262" s="20">
        <v>44928</v>
      </c>
      <c r="H1262" s="18" t="s">
        <v>2948</v>
      </c>
      <c r="I1262" s="21">
        <f t="shared" si="46"/>
        <v>1.5</v>
      </c>
      <c r="J1262" s="22">
        <f t="shared" si="47"/>
        <v>1.5</v>
      </c>
      <c r="K1262" s="21">
        <v>0</v>
      </c>
      <c r="L1262" s="21">
        <v>0</v>
      </c>
      <c r="M1262" s="18">
        <f t="shared" si="45"/>
        <v>2</v>
      </c>
      <c r="N1262" s="18">
        <v>0</v>
      </c>
      <c r="O1262" s="18">
        <v>2</v>
      </c>
      <c r="P1262" s="18">
        <v>0</v>
      </c>
      <c r="Q1262" s="18">
        <v>0</v>
      </c>
      <c r="R1262" s="18">
        <v>0</v>
      </c>
      <c r="S1262" s="18">
        <v>1</v>
      </c>
      <c r="T1262" s="23">
        <f t="shared" si="48"/>
        <v>1</v>
      </c>
      <c r="U1262" s="18" t="s">
        <v>76</v>
      </c>
      <c r="V1262" s="18">
        <v>7</v>
      </c>
      <c r="W1262" s="23">
        <f t="shared" si="49"/>
        <v>7</v>
      </c>
    </row>
    <row r="1263" spans="1:23" ht="33.5" x14ac:dyDescent="0.35">
      <c r="A1263" s="17" t="s">
        <v>2949</v>
      </c>
      <c r="B1263" s="17" t="s">
        <v>2950</v>
      </c>
      <c r="C1263" s="18" t="s">
        <v>34</v>
      </c>
      <c r="D1263" s="18" t="s">
        <v>870</v>
      </c>
      <c r="E1263" s="19" t="s">
        <v>2951</v>
      </c>
      <c r="F1263" s="18" t="s">
        <v>48</v>
      </c>
      <c r="G1263" s="20">
        <v>44928</v>
      </c>
      <c r="H1263" s="18" t="s">
        <v>2952</v>
      </c>
      <c r="I1263" s="21">
        <f t="shared" si="46"/>
        <v>2</v>
      </c>
      <c r="J1263" s="22">
        <f t="shared" si="47"/>
        <v>2</v>
      </c>
      <c r="K1263" s="21">
        <v>0</v>
      </c>
      <c r="L1263" s="21">
        <v>0</v>
      </c>
      <c r="M1263" s="18">
        <f t="shared" si="45"/>
        <v>3</v>
      </c>
      <c r="N1263" s="18">
        <v>0</v>
      </c>
      <c r="O1263" s="18">
        <v>2</v>
      </c>
      <c r="P1263" s="18">
        <v>1</v>
      </c>
      <c r="Q1263" s="18">
        <v>0</v>
      </c>
      <c r="R1263" s="18">
        <v>0</v>
      </c>
      <c r="S1263" s="18">
        <v>1</v>
      </c>
      <c r="T1263" s="23">
        <f t="shared" si="48"/>
        <v>1</v>
      </c>
      <c r="U1263" s="18" t="s">
        <v>39</v>
      </c>
      <c r="V1263" s="18">
        <v>11</v>
      </c>
      <c r="W1263" s="23">
        <f t="shared" si="49"/>
        <v>11</v>
      </c>
    </row>
    <row r="1264" spans="1:23" ht="33.5" x14ac:dyDescent="0.35">
      <c r="A1264" s="17" t="s">
        <v>2953</v>
      </c>
      <c r="B1264" s="17" t="s">
        <v>2954</v>
      </c>
      <c r="C1264" s="18" t="s">
        <v>34</v>
      </c>
      <c r="D1264" s="18" t="s">
        <v>870</v>
      </c>
      <c r="E1264" s="19" t="s">
        <v>2955</v>
      </c>
      <c r="F1264" s="18" t="s">
        <v>48</v>
      </c>
      <c r="G1264" s="20">
        <v>44928</v>
      </c>
      <c r="H1264" s="18" t="s">
        <v>2956</v>
      </c>
      <c r="I1264" s="21">
        <f t="shared" si="46"/>
        <v>2</v>
      </c>
      <c r="J1264" s="22">
        <f t="shared" si="47"/>
        <v>2</v>
      </c>
      <c r="K1264" s="21">
        <v>0</v>
      </c>
      <c r="L1264" s="21">
        <v>0</v>
      </c>
      <c r="M1264" s="18">
        <f t="shared" si="45"/>
        <v>3</v>
      </c>
      <c r="N1264" s="18">
        <v>0</v>
      </c>
      <c r="O1264" s="18">
        <v>2</v>
      </c>
      <c r="P1264" s="18">
        <v>1</v>
      </c>
      <c r="Q1264" s="18">
        <v>0</v>
      </c>
      <c r="R1264" s="18">
        <v>0</v>
      </c>
      <c r="S1264" s="18">
        <v>1</v>
      </c>
      <c r="T1264" s="23">
        <f t="shared" si="48"/>
        <v>1</v>
      </c>
      <c r="U1264" s="18" t="s">
        <v>76</v>
      </c>
      <c r="V1264" s="18">
        <v>13</v>
      </c>
      <c r="W1264" s="23">
        <f t="shared" si="49"/>
        <v>13</v>
      </c>
    </row>
    <row r="1265" spans="1:23" ht="33.5" x14ac:dyDescent="0.35">
      <c r="A1265" s="17" t="s">
        <v>2957</v>
      </c>
      <c r="B1265" s="17" t="s">
        <v>2958</v>
      </c>
      <c r="C1265" s="18" t="s">
        <v>34</v>
      </c>
      <c r="D1265" s="18" t="s">
        <v>870</v>
      </c>
      <c r="E1265" s="19" t="s">
        <v>2959</v>
      </c>
      <c r="F1265" s="18" t="s">
        <v>48</v>
      </c>
      <c r="G1265" s="20">
        <v>44928</v>
      </c>
      <c r="H1265" s="18" t="s">
        <v>2960</v>
      </c>
      <c r="I1265" s="21">
        <f t="shared" si="46"/>
        <v>0</v>
      </c>
      <c r="J1265" s="22">
        <f t="shared" si="47"/>
        <v>0</v>
      </c>
      <c r="K1265" s="21">
        <v>0</v>
      </c>
      <c r="L1265" s="21">
        <v>0</v>
      </c>
      <c r="M1265" s="18">
        <f t="shared" si="45"/>
        <v>0</v>
      </c>
      <c r="N1265" s="18">
        <v>0</v>
      </c>
      <c r="O1265" s="18">
        <v>0</v>
      </c>
      <c r="P1265" s="18">
        <v>0</v>
      </c>
      <c r="Q1265" s="18">
        <v>0</v>
      </c>
      <c r="R1265" s="18">
        <v>0</v>
      </c>
      <c r="S1265" s="18">
        <v>0</v>
      </c>
      <c r="T1265" s="23">
        <f t="shared" si="48"/>
        <v>0</v>
      </c>
      <c r="U1265" s="18" t="s">
        <v>56</v>
      </c>
      <c r="V1265" s="18">
        <v>0</v>
      </c>
      <c r="W1265" s="23">
        <f t="shared" si="49"/>
        <v>0</v>
      </c>
    </row>
    <row r="1266" spans="1:23" ht="33.5" x14ac:dyDescent="0.35">
      <c r="A1266" s="17" t="s">
        <v>2961</v>
      </c>
      <c r="B1266" s="17" t="s">
        <v>2962</v>
      </c>
      <c r="C1266" s="18" t="s">
        <v>34</v>
      </c>
      <c r="D1266" s="18" t="s">
        <v>870</v>
      </c>
      <c r="E1266" s="19" t="s">
        <v>2963</v>
      </c>
      <c r="F1266" s="18" t="s">
        <v>48</v>
      </c>
      <c r="G1266" s="20">
        <v>44928</v>
      </c>
      <c r="H1266" s="18" t="s">
        <v>2964</v>
      </c>
      <c r="I1266" s="21">
        <f t="shared" si="46"/>
        <v>2</v>
      </c>
      <c r="J1266" s="22">
        <f t="shared" si="47"/>
        <v>2</v>
      </c>
      <c r="K1266" s="21">
        <v>0</v>
      </c>
      <c r="L1266" s="21">
        <f>100*K1266/J1266</f>
        <v>0</v>
      </c>
      <c r="M1266" s="18">
        <f t="shared" si="45"/>
        <v>3</v>
      </c>
      <c r="N1266" s="18">
        <v>0</v>
      </c>
      <c r="O1266" s="18">
        <v>2</v>
      </c>
      <c r="P1266" s="18">
        <v>1</v>
      </c>
      <c r="Q1266" s="18">
        <v>0</v>
      </c>
      <c r="R1266" s="18">
        <v>0</v>
      </c>
      <c r="S1266" s="18">
        <v>1</v>
      </c>
      <c r="T1266" s="23">
        <f t="shared" si="48"/>
        <v>1</v>
      </c>
      <c r="U1266" s="18" t="s">
        <v>76</v>
      </c>
      <c r="V1266" s="18">
        <v>13</v>
      </c>
      <c r="W1266" s="23">
        <f t="shared" si="49"/>
        <v>13</v>
      </c>
    </row>
    <row r="1267" spans="1:23" ht="33.5" x14ac:dyDescent="0.35">
      <c r="A1267" s="17" t="s">
        <v>2965</v>
      </c>
      <c r="B1267" s="17" t="s">
        <v>2966</v>
      </c>
      <c r="C1267" s="18" t="s">
        <v>34</v>
      </c>
      <c r="D1267" s="18" t="s">
        <v>870</v>
      </c>
      <c r="E1267" s="19" t="s">
        <v>2967</v>
      </c>
      <c r="F1267" s="18" t="s">
        <v>48</v>
      </c>
      <c r="G1267" s="20">
        <v>44928</v>
      </c>
      <c r="H1267" s="18" t="s">
        <v>2968</v>
      </c>
      <c r="I1267" s="21">
        <f t="shared" si="46"/>
        <v>0</v>
      </c>
      <c r="J1267" s="22">
        <f t="shared" si="47"/>
        <v>0</v>
      </c>
      <c r="K1267" s="21">
        <v>0</v>
      </c>
      <c r="L1267" s="21">
        <v>0</v>
      </c>
      <c r="M1267" s="18">
        <f t="shared" si="45"/>
        <v>0</v>
      </c>
      <c r="N1267" s="18">
        <v>0</v>
      </c>
      <c r="O1267" s="18">
        <v>0</v>
      </c>
      <c r="P1267" s="18">
        <v>0</v>
      </c>
      <c r="Q1267" s="18">
        <v>0</v>
      </c>
      <c r="R1267" s="18">
        <v>0</v>
      </c>
      <c r="S1267" s="18">
        <v>0</v>
      </c>
      <c r="T1267" s="23">
        <f t="shared" si="48"/>
        <v>0</v>
      </c>
      <c r="U1267" s="18" t="s">
        <v>56</v>
      </c>
      <c r="V1267" s="18">
        <v>0</v>
      </c>
      <c r="W1267" s="23">
        <f t="shared" si="49"/>
        <v>0</v>
      </c>
    </row>
    <row r="1268" spans="1:23" ht="33.5" x14ac:dyDescent="0.35">
      <c r="A1268" s="17" t="s">
        <v>2969</v>
      </c>
      <c r="B1268" s="17" t="s">
        <v>2970</v>
      </c>
      <c r="C1268" s="18" t="s">
        <v>34</v>
      </c>
      <c r="D1268" s="18" t="s">
        <v>870</v>
      </c>
      <c r="E1268" s="19" t="s">
        <v>2971</v>
      </c>
      <c r="F1268" s="18" t="s">
        <v>48</v>
      </c>
      <c r="G1268" s="20">
        <v>44928</v>
      </c>
      <c r="H1268" s="18" t="s">
        <v>2972</v>
      </c>
      <c r="I1268" s="21">
        <f t="shared" si="46"/>
        <v>0</v>
      </c>
      <c r="J1268" s="22">
        <f t="shared" si="47"/>
        <v>0</v>
      </c>
      <c r="K1268" s="21">
        <v>0</v>
      </c>
      <c r="L1268" s="21">
        <v>0</v>
      </c>
      <c r="M1268" s="18">
        <f t="shared" si="45"/>
        <v>0</v>
      </c>
      <c r="N1268" s="18">
        <v>0</v>
      </c>
      <c r="O1268" s="18">
        <v>0</v>
      </c>
      <c r="P1268" s="18">
        <v>0</v>
      </c>
      <c r="Q1268" s="18">
        <v>0</v>
      </c>
      <c r="R1268" s="18">
        <v>0</v>
      </c>
      <c r="S1268" s="18">
        <v>0</v>
      </c>
      <c r="T1268" s="23">
        <f t="shared" si="48"/>
        <v>0</v>
      </c>
      <c r="U1268" s="18" t="s">
        <v>56</v>
      </c>
      <c r="V1268" s="18">
        <v>0</v>
      </c>
      <c r="W1268" s="23">
        <f t="shared" si="49"/>
        <v>0</v>
      </c>
    </row>
    <row r="1269" spans="1:23" ht="33.5" x14ac:dyDescent="0.35">
      <c r="A1269" s="17" t="s">
        <v>2973</v>
      </c>
      <c r="B1269" s="17" t="s">
        <v>2974</v>
      </c>
      <c r="C1269" s="18" t="s">
        <v>34</v>
      </c>
      <c r="D1269" s="18" t="s">
        <v>870</v>
      </c>
      <c r="E1269" s="19" t="s">
        <v>2975</v>
      </c>
      <c r="F1269" s="18" t="s">
        <v>48</v>
      </c>
      <c r="G1269" s="20">
        <v>44928</v>
      </c>
      <c r="H1269" s="18" t="s">
        <v>2976</v>
      </c>
      <c r="I1269" s="21">
        <f t="shared" si="46"/>
        <v>0</v>
      </c>
      <c r="J1269" s="22">
        <f t="shared" si="47"/>
        <v>0</v>
      </c>
      <c r="K1269" s="21">
        <v>0</v>
      </c>
      <c r="L1269" s="21">
        <v>0</v>
      </c>
      <c r="M1269" s="18">
        <f t="shared" si="45"/>
        <v>0</v>
      </c>
      <c r="N1269" s="18">
        <v>0</v>
      </c>
      <c r="O1269" s="18">
        <v>0</v>
      </c>
      <c r="P1269" s="18">
        <v>0</v>
      </c>
      <c r="Q1269" s="18">
        <v>0</v>
      </c>
      <c r="R1269" s="18">
        <v>0</v>
      </c>
      <c r="S1269" s="18">
        <v>0</v>
      </c>
      <c r="T1269" s="23">
        <f t="shared" si="48"/>
        <v>0</v>
      </c>
      <c r="U1269" s="18" t="s">
        <v>56</v>
      </c>
      <c r="V1269" s="18">
        <v>0</v>
      </c>
      <c r="W1269" s="23">
        <f t="shared" si="49"/>
        <v>0</v>
      </c>
    </row>
    <row r="1270" spans="1:23" ht="33.5" x14ac:dyDescent="0.35">
      <c r="A1270" s="17" t="s">
        <v>2977</v>
      </c>
      <c r="B1270" s="17" t="s">
        <v>2978</v>
      </c>
      <c r="C1270" s="18" t="s">
        <v>34</v>
      </c>
      <c r="D1270" s="18" t="s">
        <v>870</v>
      </c>
      <c r="E1270" s="19" t="s">
        <v>2979</v>
      </c>
      <c r="F1270" s="18" t="s">
        <v>48</v>
      </c>
      <c r="G1270" s="20">
        <v>44928</v>
      </c>
      <c r="H1270" s="18" t="s">
        <v>2980</v>
      </c>
      <c r="I1270" s="21">
        <f t="shared" si="46"/>
        <v>2.5</v>
      </c>
      <c r="J1270" s="22">
        <f t="shared" si="47"/>
        <v>2.5</v>
      </c>
      <c r="K1270" s="21">
        <v>0</v>
      </c>
      <c r="L1270" s="21">
        <v>0</v>
      </c>
      <c r="M1270" s="18">
        <f t="shared" si="45"/>
        <v>5</v>
      </c>
      <c r="N1270" s="18">
        <v>0</v>
      </c>
      <c r="O1270" s="18">
        <v>2</v>
      </c>
      <c r="P1270" s="18">
        <v>1</v>
      </c>
      <c r="Q1270" s="18">
        <v>2</v>
      </c>
      <c r="R1270" s="18">
        <v>0</v>
      </c>
      <c r="S1270" s="18">
        <v>1</v>
      </c>
      <c r="T1270" s="23">
        <f t="shared" si="48"/>
        <v>1</v>
      </c>
      <c r="U1270" s="18" t="s">
        <v>76</v>
      </c>
      <c r="V1270" s="18">
        <v>16</v>
      </c>
      <c r="W1270" s="23">
        <f t="shared" si="49"/>
        <v>16</v>
      </c>
    </row>
    <row r="1271" spans="1:23" ht="33.5" x14ac:dyDescent="0.35">
      <c r="A1271" s="17" t="s">
        <v>2981</v>
      </c>
      <c r="B1271" s="17" t="s">
        <v>2982</v>
      </c>
      <c r="C1271" s="18" t="s">
        <v>34</v>
      </c>
      <c r="D1271" s="18" t="s">
        <v>870</v>
      </c>
      <c r="E1271" s="19" t="s">
        <v>2983</v>
      </c>
      <c r="F1271" s="18" t="s">
        <v>48</v>
      </c>
      <c r="G1271" s="20">
        <v>44928</v>
      </c>
      <c r="H1271" s="18" t="s">
        <v>2984</v>
      </c>
      <c r="I1271" s="21">
        <f t="shared" si="46"/>
        <v>0</v>
      </c>
      <c r="J1271" s="22">
        <f t="shared" si="47"/>
        <v>0</v>
      </c>
      <c r="K1271" s="21">
        <v>0</v>
      </c>
      <c r="L1271" s="21">
        <v>0</v>
      </c>
      <c r="M1271" s="18">
        <f t="shared" si="45"/>
        <v>0</v>
      </c>
      <c r="N1271" s="18">
        <v>0</v>
      </c>
      <c r="O1271" s="18">
        <v>0</v>
      </c>
      <c r="P1271" s="18">
        <v>0</v>
      </c>
      <c r="Q1271" s="18">
        <v>0</v>
      </c>
      <c r="R1271" s="18">
        <v>0</v>
      </c>
      <c r="S1271" s="18">
        <v>0</v>
      </c>
      <c r="T1271" s="23">
        <f t="shared" si="48"/>
        <v>0</v>
      </c>
      <c r="U1271" s="18" t="s">
        <v>56</v>
      </c>
      <c r="V1271" s="18">
        <v>0</v>
      </c>
      <c r="W1271" s="23">
        <f t="shared" si="49"/>
        <v>0</v>
      </c>
    </row>
    <row r="1272" spans="1:23" ht="33.5" x14ac:dyDescent="0.35">
      <c r="A1272" s="17" t="s">
        <v>2985</v>
      </c>
      <c r="B1272" s="17" t="s">
        <v>2986</v>
      </c>
      <c r="C1272" s="18" t="s">
        <v>34</v>
      </c>
      <c r="D1272" s="18" t="s">
        <v>870</v>
      </c>
      <c r="E1272" s="19" t="s">
        <v>2987</v>
      </c>
      <c r="F1272" s="18" t="s">
        <v>48</v>
      </c>
      <c r="G1272" s="20">
        <v>44928</v>
      </c>
      <c r="H1272" s="18" t="s">
        <v>2988</v>
      </c>
      <c r="I1272" s="21">
        <f t="shared" si="46"/>
        <v>0</v>
      </c>
      <c r="J1272" s="22">
        <f t="shared" si="47"/>
        <v>0</v>
      </c>
      <c r="K1272" s="21">
        <v>0</v>
      </c>
      <c r="L1272" s="21">
        <v>0</v>
      </c>
      <c r="M1272" s="18">
        <f t="shared" si="45"/>
        <v>0</v>
      </c>
      <c r="N1272" s="18">
        <v>0</v>
      </c>
      <c r="O1272" s="18">
        <v>0</v>
      </c>
      <c r="P1272" s="18">
        <v>0</v>
      </c>
      <c r="Q1272" s="18">
        <v>0</v>
      </c>
      <c r="R1272" s="18">
        <v>0</v>
      </c>
      <c r="S1272" s="18">
        <v>0</v>
      </c>
      <c r="T1272" s="23">
        <f t="shared" si="48"/>
        <v>0</v>
      </c>
      <c r="U1272" s="18" t="s">
        <v>56</v>
      </c>
      <c r="V1272" s="18">
        <v>0</v>
      </c>
      <c r="W1272" s="23">
        <f t="shared" si="49"/>
        <v>0</v>
      </c>
    </row>
    <row r="1273" spans="1:23" ht="33.5" x14ac:dyDescent="0.35">
      <c r="A1273" s="17" t="s">
        <v>2989</v>
      </c>
      <c r="B1273" s="17" t="s">
        <v>2990</v>
      </c>
      <c r="C1273" s="18" t="s">
        <v>34</v>
      </c>
      <c r="D1273" s="18" t="s">
        <v>870</v>
      </c>
      <c r="E1273" s="19" t="s">
        <v>2991</v>
      </c>
      <c r="F1273" s="18" t="s">
        <v>48</v>
      </c>
      <c r="G1273" s="20">
        <v>44928</v>
      </c>
      <c r="H1273" s="18" t="s">
        <v>2992</v>
      </c>
      <c r="I1273" s="21">
        <f t="shared" si="46"/>
        <v>0</v>
      </c>
      <c r="J1273" s="22">
        <f t="shared" si="47"/>
        <v>0</v>
      </c>
      <c r="K1273" s="21">
        <v>0</v>
      </c>
      <c r="L1273" s="21">
        <v>0</v>
      </c>
      <c r="M1273" s="18">
        <f t="shared" si="45"/>
        <v>0</v>
      </c>
      <c r="N1273" s="18">
        <v>0</v>
      </c>
      <c r="O1273" s="18">
        <v>0</v>
      </c>
      <c r="P1273" s="18">
        <v>0</v>
      </c>
      <c r="Q1273" s="18">
        <v>0</v>
      </c>
      <c r="R1273" s="18">
        <v>0</v>
      </c>
      <c r="S1273" s="18">
        <v>0</v>
      </c>
      <c r="T1273" s="23">
        <f t="shared" si="48"/>
        <v>0</v>
      </c>
      <c r="U1273" s="18" t="s">
        <v>56</v>
      </c>
      <c r="V1273" s="18">
        <v>0</v>
      </c>
      <c r="W1273" s="23">
        <f t="shared" si="49"/>
        <v>0</v>
      </c>
    </row>
    <row r="1274" spans="1:23" ht="33.5" x14ac:dyDescent="0.35">
      <c r="A1274" s="17" t="s">
        <v>2993</v>
      </c>
      <c r="B1274" s="17" t="s">
        <v>2994</v>
      </c>
      <c r="C1274" s="18" t="s">
        <v>34</v>
      </c>
      <c r="D1274" s="18" t="s">
        <v>913</v>
      </c>
      <c r="E1274" s="19" t="s">
        <v>2995</v>
      </c>
      <c r="F1274" s="18" t="s">
        <v>48</v>
      </c>
      <c r="G1274" s="20">
        <v>44928</v>
      </c>
      <c r="H1274" s="18" t="s">
        <v>2996</v>
      </c>
      <c r="I1274" s="21">
        <f t="shared" si="46"/>
        <v>2.25</v>
      </c>
      <c r="J1274" s="22">
        <f t="shared" si="47"/>
        <v>2.25</v>
      </c>
      <c r="K1274" s="21">
        <v>0</v>
      </c>
      <c r="L1274" s="21">
        <v>0</v>
      </c>
      <c r="M1274" s="18">
        <f t="shared" si="45"/>
        <v>4</v>
      </c>
      <c r="N1274" s="18">
        <v>0</v>
      </c>
      <c r="O1274" s="18">
        <v>2</v>
      </c>
      <c r="P1274" s="18">
        <v>1</v>
      </c>
      <c r="Q1274" s="18">
        <v>1</v>
      </c>
      <c r="R1274" s="18">
        <v>0</v>
      </c>
      <c r="S1274" s="18">
        <v>1</v>
      </c>
      <c r="T1274" s="23">
        <f t="shared" si="48"/>
        <v>1</v>
      </c>
      <c r="U1274" s="18" t="s">
        <v>76</v>
      </c>
      <c r="V1274" s="18">
        <v>15</v>
      </c>
      <c r="W1274" s="23">
        <f t="shared" si="49"/>
        <v>15</v>
      </c>
    </row>
    <row r="1275" spans="1:23" ht="33.5" x14ac:dyDescent="0.35">
      <c r="A1275" s="17" t="s">
        <v>2997</v>
      </c>
      <c r="B1275" s="17" t="s">
        <v>2998</v>
      </c>
      <c r="C1275" s="18" t="s">
        <v>34</v>
      </c>
      <c r="D1275" s="18" t="s">
        <v>913</v>
      </c>
      <c r="E1275" s="19" t="s">
        <v>2963</v>
      </c>
      <c r="F1275" s="18" t="s">
        <v>48</v>
      </c>
      <c r="G1275" s="20">
        <v>44928</v>
      </c>
      <c r="H1275" s="18" t="s">
        <v>2999</v>
      </c>
      <c r="I1275" s="21">
        <f t="shared" si="46"/>
        <v>0</v>
      </c>
      <c r="J1275" s="22">
        <f t="shared" si="47"/>
        <v>0</v>
      </c>
      <c r="K1275" s="21">
        <v>0</v>
      </c>
      <c r="L1275" s="21">
        <v>0</v>
      </c>
      <c r="M1275" s="18">
        <f t="shared" si="45"/>
        <v>0</v>
      </c>
      <c r="N1275" s="18">
        <v>0</v>
      </c>
      <c r="O1275" s="18">
        <v>0</v>
      </c>
      <c r="P1275" s="18">
        <v>0</v>
      </c>
      <c r="Q1275" s="18">
        <v>0</v>
      </c>
      <c r="R1275" s="18">
        <v>0</v>
      </c>
      <c r="S1275" s="18">
        <v>0</v>
      </c>
      <c r="T1275" s="23">
        <f t="shared" si="48"/>
        <v>0</v>
      </c>
      <c r="U1275" s="18" t="s">
        <v>56</v>
      </c>
      <c r="V1275" s="18">
        <v>0</v>
      </c>
      <c r="W1275" s="23">
        <f t="shared" si="49"/>
        <v>0</v>
      </c>
    </row>
    <row r="1276" spans="1:23" ht="33.5" x14ac:dyDescent="0.35">
      <c r="A1276" s="17" t="s">
        <v>3000</v>
      </c>
      <c r="B1276" s="17" t="s">
        <v>3001</v>
      </c>
      <c r="C1276" s="18" t="s">
        <v>34</v>
      </c>
      <c r="D1276" s="18" t="s">
        <v>870</v>
      </c>
      <c r="E1276" s="19" t="s">
        <v>3002</v>
      </c>
      <c r="F1276" s="18" t="s">
        <v>48</v>
      </c>
      <c r="G1276" s="20">
        <v>44928</v>
      </c>
      <c r="H1276" s="18" t="s">
        <v>3003</v>
      </c>
      <c r="I1276" s="21">
        <f t="shared" si="46"/>
        <v>0</v>
      </c>
      <c r="J1276" s="22">
        <f t="shared" si="47"/>
        <v>0</v>
      </c>
      <c r="K1276" s="21">
        <v>0</v>
      </c>
      <c r="L1276" s="21">
        <v>0</v>
      </c>
      <c r="M1276" s="18">
        <f t="shared" si="45"/>
        <v>0</v>
      </c>
      <c r="N1276" s="18">
        <v>0</v>
      </c>
      <c r="O1276" s="18">
        <v>0</v>
      </c>
      <c r="P1276" s="18">
        <v>0</v>
      </c>
      <c r="Q1276" s="18">
        <v>0</v>
      </c>
      <c r="R1276" s="18">
        <v>0</v>
      </c>
      <c r="S1276" s="18">
        <v>0</v>
      </c>
      <c r="T1276" s="23">
        <f t="shared" si="48"/>
        <v>0</v>
      </c>
      <c r="U1276" s="18" t="s">
        <v>56</v>
      </c>
      <c r="V1276" s="18">
        <v>0</v>
      </c>
      <c r="W1276" s="23">
        <f t="shared" si="49"/>
        <v>0</v>
      </c>
    </row>
    <row r="1277" spans="1:23" ht="33.5" x14ac:dyDescent="0.35">
      <c r="A1277" s="17" t="s">
        <v>3004</v>
      </c>
      <c r="B1277" s="17" t="s">
        <v>3005</v>
      </c>
      <c r="C1277" s="18" t="s">
        <v>34</v>
      </c>
      <c r="D1277" s="18" t="s">
        <v>913</v>
      </c>
      <c r="E1277" s="19" t="s">
        <v>3006</v>
      </c>
      <c r="F1277" s="18" t="s">
        <v>48</v>
      </c>
      <c r="G1277" s="20">
        <v>44928</v>
      </c>
      <c r="H1277" s="18" t="s">
        <v>3007</v>
      </c>
      <c r="I1277" s="21">
        <f t="shared" si="46"/>
        <v>2</v>
      </c>
      <c r="J1277" s="22">
        <f t="shared" si="47"/>
        <v>2</v>
      </c>
      <c r="K1277" s="21">
        <v>0</v>
      </c>
      <c r="L1277" s="21">
        <f>100*K1277/J1277</f>
        <v>0</v>
      </c>
      <c r="M1277" s="18">
        <f t="shared" si="45"/>
        <v>3</v>
      </c>
      <c r="N1277" s="18">
        <v>0</v>
      </c>
      <c r="O1277" s="18">
        <v>2</v>
      </c>
      <c r="P1277" s="18">
        <v>1</v>
      </c>
      <c r="Q1277" s="18">
        <v>0</v>
      </c>
      <c r="R1277" s="18">
        <v>0</v>
      </c>
      <c r="S1277" s="18">
        <v>1</v>
      </c>
      <c r="T1277" s="23">
        <f t="shared" si="48"/>
        <v>1</v>
      </c>
      <c r="U1277" s="18" t="s">
        <v>76</v>
      </c>
      <c r="V1277" s="18">
        <v>13</v>
      </c>
      <c r="W1277" s="23">
        <f t="shared" si="49"/>
        <v>13</v>
      </c>
    </row>
    <row r="1278" spans="1:23" ht="33.5" x14ac:dyDescent="0.35">
      <c r="A1278" s="17" t="s">
        <v>3008</v>
      </c>
      <c r="B1278" s="17" t="s">
        <v>3009</v>
      </c>
      <c r="C1278" s="18" t="s">
        <v>34</v>
      </c>
      <c r="D1278" s="18" t="s">
        <v>870</v>
      </c>
      <c r="E1278" s="19" t="s">
        <v>3010</v>
      </c>
      <c r="F1278" s="18" t="s">
        <v>48</v>
      </c>
      <c r="G1278" s="20">
        <v>44928</v>
      </c>
      <c r="H1278" s="18" t="s">
        <v>3011</v>
      </c>
      <c r="I1278" s="21">
        <f t="shared" si="46"/>
        <v>0</v>
      </c>
      <c r="J1278" s="22">
        <f t="shared" si="47"/>
        <v>0</v>
      </c>
      <c r="K1278" s="21">
        <v>0</v>
      </c>
      <c r="L1278" s="21">
        <v>0</v>
      </c>
      <c r="M1278" s="18">
        <f t="shared" si="45"/>
        <v>0</v>
      </c>
      <c r="N1278" s="18">
        <v>0</v>
      </c>
      <c r="O1278" s="18">
        <v>0</v>
      </c>
      <c r="P1278" s="18">
        <v>0</v>
      </c>
      <c r="Q1278" s="18">
        <v>0</v>
      </c>
      <c r="R1278" s="18">
        <v>0</v>
      </c>
      <c r="S1278" s="18">
        <v>0</v>
      </c>
      <c r="T1278" s="23">
        <f t="shared" si="48"/>
        <v>0</v>
      </c>
      <c r="U1278" s="18" t="s">
        <v>56</v>
      </c>
      <c r="V1278" s="18">
        <v>0</v>
      </c>
      <c r="W1278" s="23">
        <f t="shared" si="49"/>
        <v>0</v>
      </c>
    </row>
    <row r="1279" spans="1:23" ht="33.5" x14ac:dyDescent="0.35">
      <c r="A1279" s="17" t="s">
        <v>3012</v>
      </c>
      <c r="B1279" s="17" t="s">
        <v>3013</v>
      </c>
      <c r="C1279" s="18" t="s">
        <v>34</v>
      </c>
      <c r="D1279" s="18" t="s">
        <v>870</v>
      </c>
      <c r="E1279" s="19" t="s">
        <v>3014</v>
      </c>
      <c r="F1279" s="18" t="s">
        <v>48</v>
      </c>
      <c r="G1279" s="20">
        <v>44936</v>
      </c>
      <c r="H1279" s="18" t="s">
        <v>3015</v>
      </c>
      <c r="I1279" s="21">
        <f t="shared" si="46"/>
        <v>0</v>
      </c>
      <c r="J1279" s="22">
        <f t="shared" si="47"/>
        <v>0</v>
      </c>
      <c r="K1279" s="21">
        <v>0</v>
      </c>
      <c r="L1279" s="21">
        <v>0</v>
      </c>
      <c r="M1279" s="18">
        <f t="shared" si="45"/>
        <v>0</v>
      </c>
      <c r="N1279" s="18">
        <v>0</v>
      </c>
      <c r="O1279" s="18">
        <v>0</v>
      </c>
      <c r="P1279" s="18">
        <v>0</v>
      </c>
      <c r="Q1279" s="18">
        <v>0</v>
      </c>
      <c r="R1279" s="18">
        <v>0</v>
      </c>
      <c r="S1279" s="18">
        <v>0</v>
      </c>
      <c r="T1279" s="23">
        <f t="shared" si="48"/>
        <v>0</v>
      </c>
      <c r="U1279" s="18" t="s">
        <v>56</v>
      </c>
      <c r="V1279" s="18">
        <v>0</v>
      </c>
      <c r="W1279" s="23">
        <f t="shared" si="49"/>
        <v>0</v>
      </c>
    </row>
    <row r="1280" spans="1:23" ht="33.5" x14ac:dyDescent="0.35">
      <c r="A1280" s="17" t="s">
        <v>3016</v>
      </c>
      <c r="B1280" s="17" t="s">
        <v>3017</v>
      </c>
      <c r="C1280" s="18" t="s">
        <v>34</v>
      </c>
      <c r="D1280" s="18" t="s">
        <v>870</v>
      </c>
      <c r="E1280" s="19" t="s">
        <v>3018</v>
      </c>
      <c r="F1280" s="18" t="s">
        <v>48</v>
      </c>
      <c r="G1280" s="20">
        <v>44928</v>
      </c>
      <c r="H1280" s="18" t="s">
        <v>3019</v>
      </c>
      <c r="I1280" s="21">
        <f t="shared" si="46"/>
        <v>2</v>
      </c>
      <c r="J1280" s="22">
        <f t="shared" si="47"/>
        <v>2</v>
      </c>
      <c r="K1280" s="21">
        <v>0</v>
      </c>
      <c r="L1280" s="21">
        <v>0</v>
      </c>
      <c r="M1280" s="18">
        <f t="shared" si="45"/>
        <v>3</v>
      </c>
      <c r="N1280" s="18">
        <v>0</v>
      </c>
      <c r="O1280" s="18">
        <v>2</v>
      </c>
      <c r="P1280" s="18">
        <v>1</v>
      </c>
      <c r="Q1280" s="18">
        <v>0</v>
      </c>
      <c r="R1280" s="18">
        <v>0</v>
      </c>
      <c r="S1280" s="18">
        <v>1</v>
      </c>
      <c r="T1280" s="23">
        <f t="shared" si="48"/>
        <v>1</v>
      </c>
      <c r="U1280" s="18" t="s">
        <v>76</v>
      </c>
      <c r="V1280" s="18">
        <v>13</v>
      </c>
      <c r="W1280" s="23">
        <f t="shared" si="49"/>
        <v>13</v>
      </c>
    </row>
    <row r="1281" spans="1:23" ht="33.5" x14ac:dyDescent="0.35">
      <c r="A1281" s="17" t="s">
        <v>3020</v>
      </c>
      <c r="B1281" s="17" t="s">
        <v>3021</v>
      </c>
      <c r="C1281" s="18" t="s">
        <v>34</v>
      </c>
      <c r="D1281" s="18" t="s">
        <v>870</v>
      </c>
      <c r="E1281" s="19" t="s">
        <v>3022</v>
      </c>
      <c r="F1281" s="18" t="s">
        <v>48</v>
      </c>
      <c r="G1281" s="20">
        <v>44928</v>
      </c>
      <c r="H1281" s="18" t="s">
        <v>3023</v>
      </c>
      <c r="I1281" s="21">
        <f t="shared" si="46"/>
        <v>0</v>
      </c>
      <c r="J1281" s="22">
        <f t="shared" si="47"/>
        <v>0</v>
      </c>
      <c r="K1281" s="21">
        <v>0</v>
      </c>
      <c r="L1281" s="21">
        <v>0</v>
      </c>
      <c r="M1281" s="18">
        <f t="shared" si="45"/>
        <v>0</v>
      </c>
      <c r="N1281" s="18">
        <v>0</v>
      </c>
      <c r="O1281" s="18">
        <v>0</v>
      </c>
      <c r="P1281" s="18">
        <v>0</v>
      </c>
      <c r="Q1281" s="18">
        <v>0</v>
      </c>
      <c r="R1281" s="18">
        <v>0</v>
      </c>
      <c r="S1281" s="18">
        <v>0</v>
      </c>
      <c r="T1281" s="23">
        <f t="shared" si="48"/>
        <v>0</v>
      </c>
      <c r="U1281" s="18" t="s">
        <v>56</v>
      </c>
      <c r="V1281" s="18">
        <v>0</v>
      </c>
      <c r="W1281" s="23">
        <f t="shared" si="49"/>
        <v>0</v>
      </c>
    </row>
    <row r="1282" spans="1:23" ht="33.5" x14ac:dyDescent="0.35">
      <c r="A1282" s="17" t="s">
        <v>3024</v>
      </c>
      <c r="B1282" s="17" t="s">
        <v>3025</v>
      </c>
      <c r="C1282" s="18" t="s">
        <v>34</v>
      </c>
      <c r="D1282" s="18" t="s">
        <v>870</v>
      </c>
      <c r="E1282" s="19" t="s">
        <v>3026</v>
      </c>
      <c r="F1282" s="18" t="s">
        <v>48</v>
      </c>
      <c r="G1282" s="20">
        <v>44928</v>
      </c>
      <c r="H1282" s="18" t="s">
        <v>3027</v>
      </c>
      <c r="I1282" s="21">
        <f t="shared" si="46"/>
        <v>1.5</v>
      </c>
      <c r="J1282" s="22">
        <f t="shared" si="47"/>
        <v>1.5</v>
      </c>
      <c r="K1282" s="21">
        <v>0</v>
      </c>
      <c r="L1282" s="21">
        <v>0</v>
      </c>
      <c r="M1282" s="18">
        <f t="shared" ref="M1282:M1345" si="50">SUM(N1282:Q1282)</f>
        <v>2</v>
      </c>
      <c r="N1282" s="18">
        <v>0</v>
      </c>
      <c r="O1282" s="18">
        <v>2</v>
      </c>
      <c r="P1282" s="18">
        <v>0</v>
      </c>
      <c r="Q1282" s="18">
        <v>0</v>
      </c>
      <c r="R1282" s="18">
        <v>0</v>
      </c>
      <c r="S1282" s="18">
        <v>1</v>
      </c>
      <c r="T1282" s="23">
        <f t="shared" si="48"/>
        <v>1</v>
      </c>
      <c r="U1282" s="18" t="s">
        <v>76</v>
      </c>
      <c r="V1282" s="18">
        <v>7</v>
      </c>
      <c r="W1282" s="23">
        <f t="shared" si="49"/>
        <v>7</v>
      </c>
    </row>
    <row r="1283" spans="1:23" ht="33.5" x14ac:dyDescent="0.35">
      <c r="A1283" s="17" t="s">
        <v>3028</v>
      </c>
      <c r="B1283" s="17" t="s">
        <v>3029</v>
      </c>
      <c r="C1283" s="18" t="s">
        <v>34</v>
      </c>
      <c r="D1283" s="18" t="s">
        <v>870</v>
      </c>
      <c r="E1283" s="19" t="s">
        <v>3030</v>
      </c>
      <c r="F1283" s="18" t="s">
        <v>48</v>
      </c>
      <c r="G1283" s="20">
        <v>44928</v>
      </c>
      <c r="H1283" s="18" t="s">
        <v>3031</v>
      </c>
      <c r="I1283" s="21">
        <f t="shared" si="46"/>
        <v>0</v>
      </c>
      <c r="J1283" s="22">
        <f t="shared" si="47"/>
        <v>0</v>
      </c>
      <c r="K1283" s="21">
        <v>0</v>
      </c>
      <c r="L1283" s="21">
        <v>0</v>
      </c>
      <c r="M1283" s="18">
        <f t="shared" si="50"/>
        <v>0</v>
      </c>
      <c r="N1283" s="18">
        <v>0</v>
      </c>
      <c r="O1283" s="18">
        <v>0</v>
      </c>
      <c r="P1283" s="18">
        <v>0</v>
      </c>
      <c r="Q1283" s="18">
        <v>0</v>
      </c>
      <c r="R1283" s="18">
        <v>0</v>
      </c>
      <c r="S1283" s="18">
        <v>0</v>
      </c>
      <c r="T1283" s="23">
        <f t="shared" si="48"/>
        <v>0</v>
      </c>
      <c r="U1283" s="18" t="s">
        <v>56</v>
      </c>
      <c r="V1283" s="18">
        <v>0</v>
      </c>
      <c r="W1283" s="23">
        <f t="shared" si="49"/>
        <v>0</v>
      </c>
    </row>
    <row r="1284" spans="1:23" ht="33.5" x14ac:dyDescent="0.35">
      <c r="A1284" s="17" t="s">
        <v>3032</v>
      </c>
      <c r="B1284" s="17" t="s">
        <v>3033</v>
      </c>
      <c r="C1284" s="18" t="s">
        <v>34</v>
      </c>
      <c r="D1284" s="18" t="s">
        <v>870</v>
      </c>
      <c r="E1284" s="19" t="s">
        <v>3034</v>
      </c>
      <c r="F1284" s="18" t="s">
        <v>48</v>
      </c>
      <c r="G1284" s="20">
        <v>44928</v>
      </c>
      <c r="H1284" s="18" t="s">
        <v>3035</v>
      </c>
      <c r="I1284" s="21">
        <f t="shared" si="46"/>
        <v>2</v>
      </c>
      <c r="J1284" s="22">
        <f t="shared" si="47"/>
        <v>2</v>
      </c>
      <c r="K1284" s="21">
        <v>0</v>
      </c>
      <c r="L1284" s="21">
        <v>0</v>
      </c>
      <c r="M1284" s="18">
        <f t="shared" si="50"/>
        <v>3</v>
      </c>
      <c r="N1284" s="18">
        <v>0</v>
      </c>
      <c r="O1284" s="18">
        <v>2</v>
      </c>
      <c r="P1284" s="18">
        <v>1</v>
      </c>
      <c r="Q1284" s="18">
        <v>0</v>
      </c>
      <c r="R1284" s="18">
        <v>0</v>
      </c>
      <c r="S1284" s="18">
        <v>1</v>
      </c>
      <c r="T1284" s="23">
        <f t="shared" si="48"/>
        <v>1</v>
      </c>
      <c r="U1284" s="18" t="s">
        <v>76</v>
      </c>
      <c r="V1284" s="18">
        <v>13</v>
      </c>
      <c r="W1284" s="23">
        <f t="shared" si="49"/>
        <v>13</v>
      </c>
    </row>
    <row r="1285" spans="1:23" ht="33.5" x14ac:dyDescent="0.35">
      <c r="A1285" s="17" t="s">
        <v>3036</v>
      </c>
      <c r="B1285" s="17" t="s">
        <v>3037</v>
      </c>
      <c r="C1285" s="18" t="s">
        <v>34</v>
      </c>
      <c r="D1285" s="18" t="s">
        <v>870</v>
      </c>
      <c r="E1285" s="19" t="s">
        <v>3038</v>
      </c>
      <c r="F1285" s="18" t="s">
        <v>48</v>
      </c>
      <c r="G1285" s="20">
        <v>44928</v>
      </c>
      <c r="H1285" s="18" t="s">
        <v>3039</v>
      </c>
      <c r="I1285" s="21">
        <f t="shared" si="46"/>
        <v>0</v>
      </c>
      <c r="J1285" s="22">
        <f t="shared" si="47"/>
        <v>0</v>
      </c>
      <c r="K1285" s="21">
        <v>0</v>
      </c>
      <c r="L1285" s="21">
        <v>0</v>
      </c>
      <c r="M1285" s="18">
        <f t="shared" si="50"/>
        <v>0</v>
      </c>
      <c r="N1285" s="18">
        <v>0</v>
      </c>
      <c r="O1285" s="18">
        <v>0</v>
      </c>
      <c r="P1285" s="18">
        <v>0</v>
      </c>
      <c r="Q1285" s="18">
        <v>0</v>
      </c>
      <c r="R1285" s="18">
        <v>0</v>
      </c>
      <c r="S1285" s="18">
        <v>0</v>
      </c>
      <c r="T1285" s="23">
        <f t="shared" si="48"/>
        <v>0</v>
      </c>
      <c r="U1285" s="18" t="s">
        <v>56</v>
      </c>
      <c r="V1285" s="18">
        <v>0</v>
      </c>
      <c r="W1285" s="23">
        <f t="shared" si="49"/>
        <v>0</v>
      </c>
    </row>
    <row r="1286" spans="1:23" ht="33.5" x14ac:dyDescent="0.35">
      <c r="A1286" s="17" t="s">
        <v>3040</v>
      </c>
      <c r="B1286" s="17" t="s">
        <v>3041</v>
      </c>
      <c r="C1286" s="18" t="s">
        <v>34</v>
      </c>
      <c r="D1286" s="18" t="s">
        <v>870</v>
      </c>
      <c r="E1286" s="19" t="s">
        <v>3042</v>
      </c>
      <c r="F1286" s="18" t="s">
        <v>48</v>
      </c>
      <c r="G1286" s="20">
        <v>44928</v>
      </c>
      <c r="H1286" s="18" t="s">
        <v>3043</v>
      </c>
      <c r="I1286" s="21">
        <f t="shared" si="46"/>
        <v>0</v>
      </c>
      <c r="J1286" s="22">
        <f t="shared" si="47"/>
        <v>0</v>
      </c>
      <c r="K1286" s="21">
        <v>0</v>
      </c>
      <c r="L1286" s="21">
        <v>0</v>
      </c>
      <c r="M1286" s="18">
        <f t="shared" si="50"/>
        <v>0</v>
      </c>
      <c r="N1286" s="18">
        <v>0</v>
      </c>
      <c r="O1286" s="18">
        <v>0</v>
      </c>
      <c r="P1286" s="18">
        <v>0</v>
      </c>
      <c r="Q1286" s="18">
        <v>0</v>
      </c>
      <c r="R1286" s="18">
        <v>0</v>
      </c>
      <c r="S1286" s="18">
        <v>0</v>
      </c>
      <c r="T1286" s="23">
        <f t="shared" si="48"/>
        <v>0</v>
      </c>
      <c r="U1286" s="18" t="s">
        <v>56</v>
      </c>
      <c r="V1286" s="18">
        <v>0</v>
      </c>
      <c r="W1286" s="23">
        <f t="shared" si="49"/>
        <v>0</v>
      </c>
    </row>
    <row r="1287" spans="1:23" ht="33.5" x14ac:dyDescent="0.35">
      <c r="A1287" s="17" t="s">
        <v>3044</v>
      </c>
      <c r="B1287" s="17" t="s">
        <v>3045</v>
      </c>
      <c r="C1287" s="18" t="s">
        <v>34</v>
      </c>
      <c r="D1287" s="18" t="s">
        <v>870</v>
      </c>
      <c r="E1287" s="19" t="s">
        <v>3046</v>
      </c>
      <c r="F1287" s="18" t="s">
        <v>48</v>
      </c>
      <c r="G1287" s="20">
        <v>44928</v>
      </c>
      <c r="H1287" s="18" t="s">
        <v>3047</v>
      </c>
      <c r="I1287" s="21">
        <f t="shared" ref="I1287:I1350" si="51">N1287+0.75*O1287+0.5*P1287+0.25*Q1287</f>
        <v>0</v>
      </c>
      <c r="J1287" s="22">
        <f t="shared" si="47"/>
        <v>0</v>
      </c>
      <c r="K1287" s="21">
        <v>0</v>
      </c>
      <c r="L1287" s="21">
        <v>0</v>
      </c>
      <c r="M1287" s="18">
        <f t="shared" si="50"/>
        <v>0</v>
      </c>
      <c r="N1287" s="18">
        <v>0</v>
      </c>
      <c r="O1287" s="18">
        <v>0</v>
      </c>
      <c r="P1287" s="18">
        <v>0</v>
      </c>
      <c r="Q1287" s="18">
        <v>0</v>
      </c>
      <c r="R1287" s="18">
        <v>0</v>
      </c>
      <c r="S1287" s="18">
        <v>0</v>
      </c>
      <c r="T1287" s="23">
        <f t="shared" si="48"/>
        <v>0</v>
      </c>
      <c r="U1287" s="18" t="s">
        <v>56</v>
      </c>
      <c r="V1287" s="18">
        <v>0</v>
      </c>
      <c r="W1287" s="23">
        <f t="shared" si="49"/>
        <v>0</v>
      </c>
    </row>
    <row r="1288" spans="1:23" ht="33.5" x14ac:dyDescent="0.35">
      <c r="A1288" s="17" t="s">
        <v>3048</v>
      </c>
      <c r="B1288" s="17" t="s">
        <v>3049</v>
      </c>
      <c r="C1288" s="18" t="s">
        <v>34</v>
      </c>
      <c r="D1288" s="18" t="s">
        <v>870</v>
      </c>
      <c r="E1288" s="19" t="s">
        <v>2935</v>
      </c>
      <c r="F1288" s="18" t="s">
        <v>48</v>
      </c>
      <c r="G1288" s="20">
        <v>44928</v>
      </c>
      <c r="H1288" s="18" t="s">
        <v>3050</v>
      </c>
      <c r="I1288" s="21">
        <f t="shared" si="51"/>
        <v>0</v>
      </c>
      <c r="J1288" s="22">
        <f t="shared" si="47"/>
        <v>0</v>
      </c>
      <c r="K1288" s="21">
        <v>0</v>
      </c>
      <c r="L1288" s="21">
        <v>0</v>
      </c>
      <c r="M1288" s="18">
        <f t="shared" si="50"/>
        <v>0</v>
      </c>
      <c r="N1288" s="18">
        <v>0</v>
      </c>
      <c r="O1288" s="18">
        <v>0</v>
      </c>
      <c r="P1288" s="18">
        <v>0</v>
      </c>
      <c r="Q1288" s="18">
        <v>0</v>
      </c>
      <c r="R1288" s="18">
        <v>0</v>
      </c>
      <c r="S1288" s="18">
        <v>0</v>
      </c>
      <c r="T1288" s="23">
        <f t="shared" si="48"/>
        <v>0</v>
      </c>
      <c r="U1288" s="18" t="s">
        <v>56</v>
      </c>
      <c r="V1288" s="18">
        <v>0</v>
      </c>
      <c r="W1288" s="23">
        <f t="shared" si="49"/>
        <v>0</v>
      </c>
    </row>
    <row r="1289" spans="1:23" ht="33.5" x14ac:dyDescent="0.35">
      <c r="A1289" s="17" t="s">
        <v>3051</v>
      </c>
      <c r="B1289" s="17" t="s">
        <v>3052</v>
      </c>
      <c r="C1289" s="18" t="s">
        <v>34</v>
      </c>
      <c r="D1289" s="18" t="s">
        <v>870</v>
      </c>
      <c r="E1289" s="19" t="s">
        <v>3053</v>
      </c>
      <c r="F1289" s="18" t="s">
        <v>48</v>
      </c>
      <c r="G1289" s="20">
        <v>44928</v>
      </c>
      <c r="H1289" s="18" t="s">
        <v>3054</v>
      </c>
      <c r="I1289" s="21">
        <f t="shared" si="51"/>
        <v>0</v>
      </c>
      <c r="J1289" s="22">
        <f t="shared" si="47"/>
        <v>0</v>
      </c>
      <c r="K1289" s="21">
        <v>0</v>
      </c>
      <c r="L1289" s="21">
        <v>0</v>
      </c>
      <c r="M1289" s="18">
        <f t="shared" si="50"/>
        <v>0</v>
      </c>
      <c r="N1289" s="18">
        <v>0</v>
      </c>
      <c r="O1289" s="18">
        <v>0</v>
      </c>
      <c r="P1289" s="18">
        <v>0</v>
      </c>
      <c r="Q1289" s="18">
        <v>0</v>
      </c>
      <c r="R1289" s="18">
        <v>0</v>
      </c>
      <c r="S1289" s="18">
        <v>0</v>
      </c>
      <c r="T1289" s="23">
        <f t="shared" si="48"/>
        <v>0</v>
      </c>
      <c r="U1289" s="18" t="s">
        <v>56</v>
      </c>
      <c r="V1289" s="18">
        <v>0</v>
      </c>
      <c r="W1289" s="23">
        <f t="shared" si="49"/>
        <v>0</v>
      </c>
    </row>
    <row r="1290" spans="1:23" ht="33.5" x14ac:dyDescent="0.35">
      <c r="A1290" s="17" t="s">
        <v>3055</v>
      </c>
      <c r="B1290" s="17" t="s">
        <v>3056</v>
      </c>
      <c r="C1290" s="18" t="s">
        <v>34</v>
      </c>
      <c r="D1290" s="18" t="s">
        <v>870</v>
      </c>
      <c r="E1290" s="19" t="s">
        <v>3057</v>
      </c>
      <c r="F1290" s="18" t="s">
        <v>48</v>
      </c>
      <c r="G1290" s="20">
        <v>44928</v>
      </c>
      <c r="H1290" s="18" t="s">
        <v>3058</v>
      </c>
      <c r="I1290" s="21">
        <f t="shared" si="51"/>
        <v>0</v>
      </c>
      <c r="J1290" s="22">
        <f t="shared" si="47"/>
        <v>0</v>
      </c>
      <c r="K1290" s="21">
        <v>0</v>
      </c>
      <c r="L1290" s="21">
        <v>0</v>
      </c>
      <c r="M1290" s="18">
        <f t="shared" si="50"/>
        <v>0</v>
      </c>
      <c r="N1290" s="18">
        <v>0</v>
      </c>
      <c r="O1290" s="18">
        <v>0</v>
      </c>
      <c r="P1290" s="18">
        <v>0</v>
      </c>
      <c r="Q1290" s="18">
        <v>0</v>
      </c>
      <c r="R1290" s="18">
        <v>0</v>
      </c>
      <c r="S1290" s="18">
        <v>0</v>
      </c>
      <c r="T1290" s="23">
        <f t="shared" si="48"/>
        <v>0</v>
      </c>
      <c r="U1290" s="18" t="s">
        <v>56</v>
      </c>
      <c r="V1290" s="18">
        <v>0</v>
      </c>
      <c r="W1290" s="23">
        <f t="shared" si="49"/>
        <v>0</v>
      </c>
    </row>
    <row r="1291" spans="1:23" ht="33.5" x14ac:dyDescent="0.35">
      <c r="A1291" s="17" t="s">
        <v>3059</v>
      </c>
      <c r="B1291" s="17" t="s">
        <v>3060</v>
      </c>
      <c r="C1291" s="18" t="s">
        <v>34</v>
      </c>
      <c r="D1291" s="18" t="s">
        <v>870</v>
      </c>
      <c r="E1291" s="19" t="s">
        <v>3061</v>
      </c>
      <c r="F1291" s="18" t="s">
        <v>48</v>
      </c>
      <c r="G1291" s="20">
        <v>44928</v>
      </c>
      <c r="H1291" s="18" t="s">
        <v>3062</v>
      </c>
      <c r="I1291" s="21">
        <f t="shared" si="51"/>
        <v>0</v>
      </c>
      <c r="J1291" s="22">
        <f t="shared" si="47"/>
        <v>0</v>
      </c>
      <c r="K1291" s="21">
        <v>0</v>
      </c>
      <c r="L1291" s="21">
        <v>0</v>
      </c>
      <c r="M1291" s="18">
        <f t="shared" si="50"/>
        <v>0</v>
      </c>
      <c r="N1291" s="18">
        <v>0</v>
      </c>
      <c r="O1291" s="18">
        <v>0</v>
      </c>
      <c r="P1291" s="18">
        <v>0</v>
      </c>
      <c r="Q1291" s="18">
        <v>0</v>
      </c>
      <c r="R1291" s="18">
        <v>0</v>
      </c>
      <c r="S1291" s="18">
        <v>0</v>
      </c>
      <c r="T1291" s="23">
        <f t="shared" si="48"/>
        <v>0</v>
      </c>
      <c r="U1291" s="18" t="s">
        <v>56</v>
      </c>
      <c r="V1291" s="18">
        <v>0</v>
      </c>
      <c r="W1291" s="23">
        <f t="shared" si="49"/>
        <v>0</v>
      </c>
    </row>
    <row r="1292" spans="1:23" ht="33.5" x14ac:dyDescent="0.35">
      <c r="A1292" s="17" t="s">
        <v>3063</v>
      </c>
      <c r="B1292" s="17" t="s">
        <v>3064</v>
      </c>
      <c r="C1292" s="18" t="s">
        <v>34</v>
      </c>
      <c r="D1292" s="18" t="s">
        <v>913</v>
      </c>
      <c r="E1292" s="19" t="s">
        <v>3065</v>
      </c>
      <c r="F1292" s="18" t="s">
        <v>48</v>
      </c>
      <c r="G1292" s="20">
        <v>44928</v>
      </c>
      <c r="H1292" s="18" t="s">
        <v>3066</v>
      </c>
      <c r="I1292" s="21">
        <f t="shared" si="51"/>
        <v>0</v>
      </c>
      <c r="J1292" s="22">
        <f t="shared" si="47"/>
        <v>0</v>
      </c>
      <c r="K1292" s="21">
        <v>0</v>
      </c>
      <c r="L1292" s="21">
        <v>0</v>
      </c>
      <c r="M1292" s="18">
        <f t="shared" si="50"/>
        <v>0</v>
      </c>
      <c r="N1292" s="18">
        <v>0</v>
      </c>
      <c r="O1292" s="18">
        <v>0</v>
      </c>
      <c r="P1292" s="18">
        <v>0</v>
      </c>
      <c r="Q1292" s="18">
        <v>0</v>
      </c>
      <c r="R1292" s="18">
        <v>0</v>
      </c>
      <c r="S1292" s="18">
        <v>0</v>
      </c>
      <c r="T1292" s="23">
        <f t="shared" si="48"/>
        <v>0</v>
      </c>
      <c r="U1292" s="18" t="s">
        <v>56</v>
      </c>
      <c r="V1292" s="18">
        <v>0</v>
      </c>
      <c r="W1292" s="23">
        <f t="shared" si="49"/>
        <v>0</v>
      </c>
    </row>
    <row r="1293" spans="1:23" ht="33.5" x14ac:dyDescent="0.35">
      <c r="A1293" s="17" t="s">
        <v>3067</v>
      </c>
      <c r="B1293" s="17" t="s">
        <v>3068</v>
      </c>
      <c r="C1293" s="18" t="s">
        <v>34</v>
      </c>
      <c r="D1293" s="18" t="s">
        <v>870</v>
      </c>
      <c r="E1293" s="19" t="s">
        <v>3069</v>
      </c>
      <c r="F1293" s="18" t="s">
        <v>48</v>
      </c>
      <c r="G1293" s="20">
        <v>44928</v>
      </c>
      <c r="H1293" s="18" t="s">
        <v>3070</v>
      </c>
      <c r="I1293" s="21">
        <f t="shared" si="51"/>
        <v>0</v>
      </c>
      <c r="J1293" s="22">
        <f t="shared" si="47"/>
        <v>0</v>
      </c>
      <c r="K1293" s="21">
        <v>0</v>
      </c>
      <c r="L1293" s="21">
        <v>0</v>
      </c>
      <c r="M1293" s="18">
        <f t="shared" si="50"/>
        <v>0</v>
      </c>
      <c r="N1293" s="18">
        <v>0</v>
      </c>
      <c r="O1293" s="18">
        <v>0</v>
      </c>
      <c r="P1293" s="18">
        <v>0</v>
      </c>
      <c r="Q1293" s="18">
        <v>0</v>
      </c>
      <c r="R1293" s="18">
        <v>0</v>
      </c>
      <c r="S1293" s="18">
        <v>0</v>
      </c>
      <c r="T1293" s="23">
        <f t="shared" si="48"/>
        <v>0</v>
      </c>
      <c r="U1293" s="18" t="s">
        <v>56</v>
      </c>
      <c r="V1293" s="18">
        <v>0</v>
      </c>
      <c r="W1293" s="23">
        <f t="shared" si="49"/>
        <v>0</v>
      </c>
    </row>
    <row r="1294" spans="1:23" ht="33.5" x14ac:dyDescent="0.35">
      <c r="A1294" s="17" t="s">
        <v>3071</v>
      </c>
      <c r="B1294" s="17" t="s">
        <v>3072</v>
      </c>
      <c r="C1294" s="18" t="s">
        <v>34</v>
      </c>
      <c r="D1294" s="18" t="s">
        <v>870</v>
      </c>
      <c r="E1294" s="19" t="s">
        <v>3073</v>
      </c>
      <c r="F1294" s="18" t="s">
        <v>48</v>
      </c>
      <c r="G1294" s="20">
        <v>44928</v>
      </c>
      <c r="H1294" s="18" t="s">
        <v>3074</v>
      </c>
      <c r="I1294" s="21">
        <f t="shared" si="51"/>
        <v>0</v>
      </c>
      <c r="J1294" s="22">
        <f t="shared" si="47"/>
        <v>0</v>
      </c>
      <c r="K1294" s="21">
        <v>0</v>
      </c>
      <c r="L1294" s="21">
        <v>0</v>
      </c>
      <c r="M1294" s="18">
        <f t="shared" si="50"/>
        <v>0</v>
      </c>
      <c r="N1294" s="18">
        <v>0</v>
      </c>
      <c r="O1294" s="18">
        <v>0</v>
      </c>
      <c r="P1294" s="18">
        <v>0</v>
      </c>
      <c r="Q1294" s="18">
        <v>0</v>
      </c>
      <c r="R1294" s="18">
        <v>0</v>
      </c>
      <c r="S1294" s="18">
        <v>0</v>
      </c>
      <c r="T1294" s="23">
        <f t="shared" si="48"/>
        <v>0</v>
      </c>
      <c r="U1294" s="18" t="s">
        <v>56</v>
      </c>
      <c r="V1294" s="18">
        <v>0</v>
      </c>
      <c r="W1294" s="23">
        <f t="shared" si="49"/>
        <v>0</v>
      </c>
    </row>
    <row r="1295" spans="1:23" ht="33.5" x14ac:dyDescent="0.35">
      <c r="A1295" s="17" t="s">
        <v>3075</v>
      </c>
      <c r="B1295" s="17" t="s">
        <v>3076</v>
      </c>
      <c r="C1295" s="18" t="s">
        <v>34</v>
      </c>
      <c r="D1295" s="18" t="s">
        <v>870</v>
      </c>
      <c r="E1295" s="19" t="s">
        <v>3077</v>
      </c>
      <c r="F1295" s="18" t="s">
        <v>48</v>
      </c>
      <c r="G1295" s="20">
        <v>44928</v>
      </c>
      <c r="H1295" s="18" t="s">
        <v>3078</v>
      </c>
      <c r="I1295" s="21">
        <f t="shared" si="51"/>
        <v>0</v>
      </c>
      <c r="J1295" s="22">
        <f t="shared" si="47"/>
        <v>0</v>
      </c>
      <c r="K1295" s="21">
        <v>0</v>
      </c>
      <c r="L1295" s="21">
        <v>0</v>
      </c>
      <c r="M1295" s="18">
        <f t="shared" si="50"/>
        <v>0</v>
      </c>
      <c r="N1295" s="18">
        <v>0</v>
      </c>
      <c r="O1295" s="18">
        <v>0</v>
      </c>
      <c r="P1295" s="18">
        <v>0</v>
      </c>
      <c r="Q1295" s="18">
        <v>0</v>
      </c>
      <c r="R1295" s="18">
        <v>0</v>
      </c>
      <c r="S1295" s="18">
        <v>0</v>
      </c>
      <c r="T1295" s="23">
        <f t="shared" si="48"/>
        <v>0</v>
      </c>
      <c r="U1295" s="18" t="s">
        <v>56</v>
      </c>
      <c r="V1295" s="18">
        <v>0</v>
      </c>
      <c r="W1295" s="23">
        <f t="shared" si="49"/>
        <v>0</v>
      </c>
    </row>
    <row r="1296" spans="1:23" ht="33.5" x14ac:dyDescent="0.35">
      <c r="A1296" s="17" t="s">
        <v>3079</v>
      </c>
      <c r="B1296" s="17" t="s">
        <v>3080</v>
      </c>
      <c r="C1296" s="18" t="s">
        <v>34</v>
      </c>
      <c r="D1296" s="18" t="s">
        <v>870</v>
      </c>
      <c r="E1296" s="19" t="s">
        <v>3081</v>
      </c>
      <c r="F1296" s="18" t="s">
        <v>48</v>
      </c>
      <c r="G1296" s="20">
        <v>44928</v>
      </c>
      <c r="H1296" s="18" t="s">
        <v>3082</v>
      </c>
      <c r="I1296" s="21">
        <f t="shared" si="51"/>
        <v>0</v>
      </c>
      <c r="J1296" s="22">
        <f t="shared" si="47"/>
        <v>0</v>
      </c>
      <c r="K1296" s="21">
        <v>0</v>
      </c>
      <c r="L1296" s="21">
        <v>0</v>
      </c>
      <c r="M1296" s="18">
        <f t="shared" si="50"/>
        <v>0</v>
      </c>
      <c r="N1296" s="18">
        <v>0</v>
      </c>
      <c r="O1296" s="18">
        <v>0</v>
      </c>
      <c r="P1296" s="18">
        <v>0</v>
      </c>
      <c r="Q1296" s="18">
        <v>0</v>
      </c>
      <c r="R1296" s="18">
        <v>0</v>
      </c>
      <c r="S1296" s="18">
        <v>0</v>
      </c>
      <c r="T1296" s="23">
        <f t="shared" si="48"/>
        <v>0</v>
      </c>
      <c r="U1296" s="18" t="s">
        <v>56</v>
      </c>
      <c r="V1296" s="18">
        <v>0</v>
      </c>
      <c r="W1296" s="23">
        <f t="shared" si="49"/>
        <v>0</v>
      </c>
    </row>
    <row r="1297" spans="1:23" ht="33.5" x14ac:dyDescent="0.35">
      <c r="A1297" s="17" t="s">
        <v>3083</v>
      </c>
      <c r="B1297" s="17" t="s">
        <v>3084</v>
      </c>
      <c r="C1297" s="18" t="s">
        <v>34</v>
      </c>
      <c r="D1297" s="18" t="s">
        <v>870</v>
      </c>
      <c r="E1297" s="19" t="s">
        <v>3085</v>
      </c>
      <c r="F1297" s="18" t="s">
        <v>48</v>
      </c>
      <c r="G1297" s="20">
        <v>44928</v>
      </c>
      <c r="H1297" s="18" t="s">
        <v>3086</v>
      </c>
      <c r="I1297" s="21">
        <f t="shared" si="51"/>
        <v>0</v>
      </c>
      <c r="J1297" s="22">
        <f t="shared" si="47"/>
        <v>0</v>
      </c>
      <c r="K1297" s="21">
        <v>0</v>
      </c>
      <c r="L1297" s="21">
        <v>0</v>
      </c>
      <c r="M1297" s="18">
        <f t="shared" si="50"/>
        <v>0</v>
      </c>
      <c r="N1297" s="18">
        <v>0</v>
      </c>
      <c r="O1297" s="18">
        <v>0</v>
      </c>
      <c r="P1297" s="18">
        <v>0</v>
      </c>
      <c r="Q1297" s="18">
        <v>0</v>
      </c>
      <c r="R1297" s="18">
        <v>0</v>
      </c>
      <c r="S1297" s="18">
        <v>0</v>
      </c>
      <c r="T1297" s="23">
        <f t="shared" si="48"/>
        <v>0</v>
      </c>
      <c r="U1297" s="18" t="s">
        <v>56</v>
      </c>
      <c r="V1297" s="18">
        <v>0</v>
      </c>
      <c r="W1297" s="23">
        <f t="shared" si="49"/>
        <v>0</v>
      </c>
    </row>
    <row r="1298" spans="1:23" ht="33.5" x14ac:dyDescent="0.35">
      <c r="A1298" s="17" t="s">
        <v>3087</v>
      </c>
      <c r="B1298" s="17" t="s">
        <v>3088</v>
      </c>
      <c r="C1298" s="18" t="s">
        <v>34</v>
      </c>
      <c r="D1298" s="18" t="s">
        <v>870</v>
      </c>
      <c r="E1298" s="19" t="s">
        <v>3089</v>
      </c>
      <c r="F1298" s="18" t="s">
        <v>48</v>
      </c>
      <c r="G1298" s="20">
        <v>44928</v>
      </c>
      <c r="H1298" s="18" t="s">
        <v>3090</v>
      </c>
      <c r="I1298" s="21">
        <f t="shared" si="51"/>
        <v>0</v>
      </c>
      <c r="J1298" s="22">
        <f t="shared" si="47"/>
        <v>0</v>
      </c>
      <c r="K1298" s="21">
        <v>0</v>
      </c>
      <c r="L1298" s="21">
        <v>0</v>
      </c>
      <c r="M1298" s="18">
        <f t="shared" si="50"/>
        <v>0</v>
      </c>
      <c r="N1298" s="18">
        <v>0</v>
      </c>
      <c r="O1298" s="18">
        <v>0</v>
      </c>
      <c r="P1298" s="18">
        <v>0</v>
      </c>
      <c r="Q1298" s="18">
        <v>0</v>
      </c>
      <c r="R1298" s="18">
        <v>0</v>
      </c>
      <c r="S1298" s="18">
        <v>0</v>
      </c>
      <c r="T1298" s="23">
        <f t="shared" si="48"/>
        <v>0</v>
      </c>
      <c r="U1298" s="18" t="s">
        <v>56</v>
      </c>
      <c r="V1298" s="18">
        <v>0</v>
      </c>
      <c r="W1298" s="23">
        <f t="shared" si="49"/>
        <v>0</v>
      </c>
    </row>
    <row r="1299" spans="1:23" ht="33.5" x14ac:dyDescent="0.35">
      <c r="A1299" s="17" t="s">
        <v>3091</v>
      </c>
      <c r="B1299" s="17" t="s">
        <v>3092</v>
      </c>
      <c r="C1299" s="18" t="s">
        <v>34</v>
      </c>
      <c r="D1299" s="18" t="s">
        <v>913</v>
      </c>
      <c r="E1299" s="19" t="s">
        <v>3093</v>
      </c>
      <c r="F1299" s="18" t="s">
        <v>48</v>
      </c>
      <c r="G1299" s="20">
        <v>44928</v>
      </c>
      <c r="H1299" s="18" t="s">
        <v>3094</v>
      </c>
      <c r="I1299" s="21">
        <f t="shared" si="51"/>
        <v>0</v>
      </c>
      <c r="J1299" s="22">
        <f t="shared" si="47"/>
        <v>0</v>
      </c>
      <c r="K1299" s="21">
        <v>0</v>
      </c>
      <c r="L1299" s="21">
        <v>0</v>
      </c>
      <c r="M1299" s="18">
        <f t="shared" si="50"/>
        <v>0</v>
      </c>
      <c r="N1299" s="18">
        <v>0</v>
      </c>
      <c r="O1299" s="18">
        <v>0</v>
      </c>
      <c r="P1299" s="18">
        <v>0</v>
      </c>
      <c r="Q1299" s="18">
        <v>0</v>
      </c>
      <c r="R1299" s="18">
        <v>0</v>
      </c>
      <c r="S1299" s="18">
        <v>0</v>
      </c>
      <c r="T1299" s="23">
        <f t="shared" si="48"/>
        <v>0</v>
      </c>
      <c r="U1299" s="18" t="s">
        <v>56</v>
      </c>
      <c r="V1299" s="18">
        <v>0</v>
      </c>
      <c r="W1299" s="23">
        <f t="shared" si="49"/>
        <v>0</v>
      </c>
    </row>
    <row r="1300" spans="1:23" ht="33.5" x14ac:dyDescent="0.35">
      <c r="A1300" s="17" t="s">
        <v>3095</v>
      </c>
      <c r="B1300" s="17" t="s">
        <v>3096</v>
      </c>
      <c r="C1300" s="18" t="s">
        <v>34</v>
      </c>
      <c r="D1300" s="18" t="s">
        <v>870</v>
      </c>
      <c r="E1300" s="19" t="s">
        <v>3097</v>
      </c>
      <c r="F1300" s="18" t="s">
        <v>48</v>
      </c>
      <c r="G1300" s="20">
        <v>44928</v>
      </c>
      <c r="H1300" s="18" t="s">
        <v>3098</v>
      </c>
      <c r="I1300" s="21">
        <f t="shared" si="51"/>
        <v>0</v>
      </c>
      <c r="J1300" s="22">
        <f t="shared" si="47"/>
        <v>0</v>
      </c>
      <c r="K1300" s="21">
        <v>0</v>
      </c>
      <c r="L1300" s="21">
        <v>0</v>
      </c>
      <c r="M1300" s="18">
        <f t="shared" si="50"/>
        <v>0</v>
      </c>
      <c r="N1300" s="18">
        <v>0</v>
      </c>
      <c r="O1300" s="18">
        <v>0</v>
      </c>
      <c r="P1300" s="18">
        <v>0</v>
      </c>
      <c r="Q1300" s="18">
        <v>0</v>
      </c>
      <c r="R1300" s="18">
        <v>0</v>
      </c>
      <c r="S1300" s="18">
        <v>0</v>
      </c>
      <c r="T1300" s="23">
        <f t="shared" si="48"/>
        <v>0</v>
      </c>
      <c r="U1300" s="18" t="s">
        <v>56</v>
      </c>
      <c r="V1300" s="18">
        <v>0</v>
      </c>
      <c r="W1300" s="23">
        <f t="shared" si="49"/>
        <v>0</v>
      </c>
    </row>
    <row r="1301" spans="1:23" ht="33.5" x14ac:dyDescent="0.35">
      <c r="A1301" s="17" t="s">
        <v>3099</v>
      </c>
      <c r="B1301" s="17" t="s">
        <v>3100</v>
      </c>
      <c r="C1301" s="18" t="s">
        <v>34</v>
      </c>
      <c r="D1301" s="18" t="s">
        <v>870</v>
      </c>
      <c r="E1301" s="19" t="s">
        <v>3101</v>
      </c>
      <c r="F1301" s="18" t="s">
        <v>48</v>
      </c>
      <c r="G1301" s="20">
        <v>44928</v>
      </c>
      <c r="H1301" s="18" t="s">
        <v>3102</v>
      </c>
      <c r="I1301" s="21">
        <f t="shared" si="51"/>
        <v>0</v>
      </c>
      <c r="J1301" s="22">
        <f t="shared" si="47"/>
        <v>0</v>
      </c>
      <c r="K1301" s="21">
        <v>0</v>
      </c>
      <c r="L1301" s="21">
        <v>0</v>
      </c>
      <c r="M1301" s="18">
        <f t="shared" si="50"/>
        <v>0</v>
      </c>
      <c r="N1301" s="18">
        <v>0</v>
      </c>
      <c r="O1301" s="18">
        <v>0</v>
      </c>
      <c r="P1301" s="18">
        <v>0</v>
      </c>
      <c r="Q1301" s="18">
        <v>0</v>
      </c>
      <c r="R1301" s="18">
        <v>0</v>
      </c>
      <c r="S1301" s="18">
        <v>0</v>
      </c>
      <c r="T1301" s="23">
        <f t="shared" si="48"/>
        <v>0</v>
      </c>
      <c r="U1301" s="18" t="s">
        <v>56</v>
      </c>
      <c r="V1301" s="18">
        <v>0</v>
      </c>
      <c r="W1301" s="23">
        <f t="shared" si="49"/>
        <v>0</v>
      </c>
    </row>
    <row r="1302" spans="1:23" ht="33.5" x14ac:dyDescent="0.35">
      <c r="A1302" s="17" t="s">
        <v>3103</v>
      </c>
      <c r="B1302" s="17" t="s">
        <v>3104</v>
      </c>
      <c r="C1302" s="18" t="s">
        <v>34</v>
      </c>
      <c r="D1302" s="18" t="s">
        <v>870</v>
      </c>
      <c r="E1302" s="19" t="s">
        <v>3042</v>
      </c>
      <c r="F1302" s="18" t="s">
        <v>48</v>
      </c>
      <c r="G1302" s="20">
        <v>44928</v>
      </c>
      <c r="H1302" s="18" t="s">
        <v>3105</v>
      </c>
      <c r="I1302" s="21">
        <f t="shared" si="51"/>
        <v>0</v>
      </c>
      <c r="J1302" s="22">
        <f t="shared" si="47"/>
        <v>0</v>
      </c>
      <c r="K1302" s="21">
        <v>0</v>
      </c>
      <c r="L1302" s="21">
        <v>0</v>
      </c>
      <c r="M1302" s="18">
        <f t="shared" si="50"/>
        <v>0</v>
      </c>
      <c r="N1302" s="18">
        <v>0</v>
      </c>
      <c r="O1302" s="18">
        <v>0</v>
      </c>
      <c r="P1302" s="18">
        <v>0</v>
      </c>
      <c r="Q1302" s="18">
        <v>0</v>
      </c>
      <c r="R1302" s="18">
        <v>0</v>
      </c>
      <c r="S1302" s="18">
        <v>0</v>
      </c>
      <c r="T1302" s="23">
        <f t="shared" si="48"/>
        <v>0</v>
      </c>
      <c r="U1302" s="18" t="s">
        <v>56</v>
      </c>
      <c r="V1302" s="18">
        <v>0</v>
      </c>
      <c r="W1302" s="23">
        <f t="shared" si="49"/>
        <v>0</v>
      </c>
    </row>
    <row r="1303" spans="1:23" ht="33.5" x14ac:dyDescent="0.35">
      <c r="A1303" s="17" t="s">
        <v>3106</v>
      </c>
      <c r="B1303" s="17" t="s">
        <v>3107</v>
      </c>
      <c r="C1303" s="18" t="s">
        <v>34</v>
      </c>
      <c r="D1303" s="18" t="s">
        <v>870</v>
      </c>
      <c r="E1303" s="19" t="s">
        <v>3108</v>
      </c>
      <c r="F1303" s="18" t="s">
        <v>48</v>
      </c>
      <c r="G1303" s="20">
        <v>44928</v>
      </c>
      <c r="H1303" s="18" t="s">
        <v>3109</v>
      </c>
      <c r="I1303" s="21">
        <f t="shared" si="51"/>
        <v>0</v>
      </c>
      <c r="J1303" s="22">
        <f t="shared" si="47"/>
        <v>0</v>
      </c>
      <c r="K1303" s="21">
        <v>0</v>
      </c>
      <c r="L1303" s="21">
        <v>0</v>
      </c>
      <c r="M1303" s="18">
        <f t="shared" si="50"/>
        <v>0</v>
      </c>
      <c r="N1303" s="18">
        <v>0</v>
      </c>
      <c r="O1303" s="18">
        <v>0</v>
      </c>
      <c r="P1303" s="18">
        <v>0</v>
      </c>
      <c r="Q1303" s="18">
        <v>0</v>
      </c>
      <c r="R1303" s="18">
        <v>0</v>
      </c>
      <c r="S1303" s="18">
        <v>0</v>
      </c>
      <c r="T1303" s="23">
        <f t="shared" si="48"/>
        <v>0</v>
      </c>
      <c r="U1303" s="18" t="s">
        <v>56</v>
      </c>
      <c r="V1303" s="18">
        <v>0</v>
      </c>
      <c r="W1303" s="23">
        <f t="shared" si="49"/>
        <v>0</v>
      </c>
    </row>
    <row r="1304" spans="1:23" ht="33.5" x14ac:dyDescent="0.35">
      <c r="A1304" s="17" t="s">
        <v>3110</v>
      </c>
      <c r="B1304" s="17" t="s">
        <v>3111</v>
      </c>
      <c r="C1304" s="18" t="s">
        <v>34</v>
      </c>
      <c r="D1304" s="18" t="s">
        <v>870</v>
      </c>
      <c r="E1304" s="19" t="s">
        <v>3112</v>
      </c>
      <c r="F1304" s="18" t="s">
        <v>48</v>
      </c>
      <c r="G1304" s="20">
        <v>44928</v>
      </c>
      <c r="H1304" s="18" t="s">
        <v>3113</v>
      </c>
      <c r="I1304" s="21">
        <f t="shared" si="51"/>
        <v>0</v>
      </c>
      <c r="J1304" s="22">
        <f t="shared" si="47"/>
        <v>0</v>
      </c>
      <c r="K1304" s="21">
        <v>0</v>
      </c>
      <c r="L1304" s="21">
        <v>0</v>
      </c>
      <c r="M1304" s="18">
        <f t="shared" si="50"/>
        <v>0</v>
      </c>
      <c r="N1304" s="18">
        <v>0</v>
      </c>
      <c r="O1304" s="18">
        <v>0</v>
      </c>
      <c r="P1304" s="18">
        <v>0</v>
      </c>
      <c r="Q1304" s="18">
        <v>0</v>
      </c>
      <c r="R1304" s="18">
        <v>0</v>
      </c>
      <c r="S1304" s="18">
        <v>0</v>
      </c>
      <c r="T1304" s="23">
        <f t="shared" si="48"/>
        <v>0</v>
      </c>
      <c r="U1304" s="18" t="s">
        <v>56</v>
      </c>
      <c r="V1304" s="18">
        <v>0</v>
      </c>
      <c r="W1304" s="23">
        <f t="shared" si="49"/>
        <v>0</v>
      </c>
    </row>
    <row r="1305" spans="1:23" ht="33.5" x14ac:dyDescent="0.35">
      <c r="A1305" s="17" t="s">
        <v>3114</v>
      </c>
      <c r="B1305" s="17" t="s">
        <v>3115</v>
      </c>
      <c r="C1305" s="18" t="s">
        <v>34</v>
      </c>
      <c r="D1305" s="18" t="s">
        <v>913</v>
      </c>
      <c r="E1305" s="19" t="s">
        <v>3116</v>
      </c>
      <c r="F1305" s="18" t="s">
        <v>48</v>
      </c>
      <c r="G1305" s="20">
        <v>44928</v>
      </c>
      <c r="H1305" s="18" t="s">
        <v>3117</v>
      </c>
      <c r="I1305" s="21">
        <f t="shared" si="51"/>
        <v>0</v>
      </c>
      <c r="J1305" s="22">
        <f t="shared" si="47"/>
        <v>0</v>
      </c>
      <c r="K1305" s="21">
        <v>0</v>
      </c>
      <c r="L1305" s="21">
        <v>0</v>
      </c>
      <c r="M1305" s="18">
        <f t="shared" si="50"/>
        <v>0</v>
      </c>
      <c r="N1305" s="18">
        <v>0</v>
      </c>
      <c r="O1305" s="18">
        <v>0</v>
      </c>
      <c r="P1305" s="18">
        <v>0</v>
      </c>
      <c r="Q1305" s="18">
        <v>0</v>
      </c>
      <c r="R1305" s="18">
        <v>0</v>
      </c>
      <c r="S1305" s="18">
        <v>0</v>
      </c>
      <c r="T1305" s="23">
        <f t="shared" si="48"/>
        <v>0</v>
      </c>
      <c r="U1305" s="18" t="s">
        <v>56</v>
      </c>
      <c r="V1305" s="18">
        <v>0</v>
      </c>
      <c r="W1305" s="23">
        <f t="shared" si="49"/>
        <v>0</v>
      </c>
    </row>
    <row r="1306" spans="1:23" ht="33.5" x14ac:dyDescent="0.35">
      <c r="A1306" s="17" t="s">
        <v>3118</v>
      </c>
      <c r="B1306" s="17" t="s">
        <v>3119</v>
      </c>
      <c r="C1306" s="18" t="s">
        <v>34</v>
      </c>
      <c r="D1306" s="18" t="s">
        <v>870</v>
      </c>
      <c r="E1306" s="19" t="s">
        <v>3120</v>
      </c>
      <c r="F1306" s="18" t="s">
        <v>48</v>
      </c>
      <c r="G1306" s="20">
        <v>44928</v>
      </c>
      <c r="H1306" s="18" t="s">
        <v>3121</v>
      </c>
      <c r="I1306" s="21">
        <f t="shared" si="51"/>
        <v>0</v>
      </c>
      <c r="J1306" s="22">
        <f t="shared" si="47"/>
        <v>0</v>
      </c>
      <c r="K1306" s="21">
        <v>0</v>
      </c>
      <c r="L1306" s="21">
        <v>0</v>
      </c>
      <c r="M1306" s="18">
        <f t="shared" si="50"/>
        <v>0</v>
      </c>
      <c r="N1306" s="18">
        <v>0</v>
      </c>
      <c r="O1306" s="18">
        <v>0</v>
      </c>
      <c r="P1306" s="18">
        <v>0</v>
      </c>
      <c r="Q1306" s="18">
        <v>0</v>
      </c>
      <c r="R1306" s="18">
        <v>0</v>
      </c>
      <c r="S1306" s="18">
        <v>0</v>
      </c>
      <c r="T1306" s="23">
        <f t="shared" si="48"/>
        <v>0</v>
      </c>
      <c r="U1306" s="18" t="s">
        <v>56</v>
      </c>
      <c r="V1306" s="18">
        <v>0</v>
      </c>
      <c r="W1306" s="23">
        <f t="shared" si="49"/>
        <v>0</v>
      </c>
    </row>
    <row r="1307" spans="1:23" ht="33.5" x14ac:dyDescent="0.35">
      <c r="A1307" s="17" t="s">
        <v>3122</v>
      </c>
      <c r="B1307" s="17" t="s">
        <v>3123</v>
      </c>
      <c r="C1307" s="18" t="s">
        <v>34</v>
      </c>
      <c r="D1307" s="18" t="s">
        <v>913</v>
      </c>
      <c r="E1307" s="19" t="s">
        <v>3124</v>
      </c>
      <c r="F1307" s="18" t="s">
        <v>48</v>
      </c>
      <c r="G1307" s="20">
        <v>44928</v>
      </c>
      <c r="H1307" s="18" t="s">
        <v>3125</v>
      </c>
      <c r="I1307" s="21">
        <f t="shared" si="51"/>
        <v>1.5</v>
      </c>
      <c r="J1307" s="22">
        <f t="shared" si="47"/>
        <v>1.5</v>
      </c>
      <c r="K1307" s="21">
        <v>0</v>
      </c>
      <c r="L1307" s="21">
        <v>0</v>
      </c>
      <c r="M1307" s="18">
        <f t="shared" si="50"/>
        <v>2</v>
      </c>
      <c r="N1307" s="18">
        <v>0</v>
      </c>
      <c r="O1307" s="18">
        <v>2</v>
      </c>
      <c r="P1307" s="18">
        <v>0</v>
      </c>
      <c r="Q1307" s="18">
        <v>0</v>
      </c>
      <c r="R1307" s="18">
        <v>0</v>
      </c>
      <c r="S1307" s="18">
        <v>1</v>
      </c>
      <c r="T1307" s="23">
        <f t="shared" si="48"/>
        <v>1</v>
      </c>
      <c r="U1307" s="18" t="s">
        <v>76</v>
      </c>
      <c r="V1307" s="18">
        <v>7</v>
      </c>
      <c r="W1307" s="23">
        <f t="shared" si="49"/>
        <v>7</v>
      </c>
    </row>
    <row r="1308" spans="1:23" ht="33.5" x14ac:dyDescent="0.35">
      <c r="A1308" s="17" t="s">
        <v>3126</v>
      </c>
      <c r="B1308" s="17" t="s">
        <v>3127</v>
      </c>
      <c r="C1308" s="18" t="s">
        <v>34</v>
      </c>
      <c r="D1308" s="18" t="s">
        <v>870</v>
      </c>
      <c r="E1308" s="19" t="s">
        <v>3128</v>
      </c>
      <c r="F1308" s="18" t="s">
        <v>48</v>
      </c>
      <c r="G1308" s="20">
        <v>44928</v>
      </c>
      <c r="H1308" s="18" t="s">
        <v>3129</v>
      </c>
      <c r="I1308" s="21">
        <f t="shared" si="51"/>
        <v>0</v>
      </c>
      <c r="J1308" s="22">
        <f t="shared" si="47"/>
        <v>0</v>
      </c>
      <c r="K1308" s="21">
        <v>0</v>
      </c>
      <c r="L1308" s="21">
        <v>0</v>
      </c>
      <c r="M1308" s="18">
        <f t="shared" si="50"/>
        <v>0</v>
      </c>
      <c r="N1308" s="18">
        <v>0</v>
      </c>
      <c r="O1308" s="18">
        <v>0</v>
      </c>
      <c r="P1308" s="18">
        <v>0</v>
      </c>
      <c r="Q1308" s="18">
        <v>0</v>
      </c>
      <c r="R1308" s="18">
        <v>0</v>
      </c>
      <c r="S1308" s="18">
        <v>0</v>
      </c>
      <c r="T1308" s="23">
        <f t="shared" si="48"/>
        <v>0</v>
      </c>
      <c r="U1308" s="18" t="s">
        <v>56</v>
      </c>
      <c r="V1308" s="18">
        <v>0</v>
      </c>
      <c r="W1308" s="23">
        <f t="shared" si="49"/>
        <v>0</v>
      </c>
    </row>
    <row r="1309" spans="1:23" ht="33.5" x14ac:dyDescent="0.35">
      <c r="A1309" s="17" t="s">
        <v>3130</v>
      </c>
      <c r="B1309" s="17" t="s">
        <v>3131</v>
      </c>
      <c r="C1309" s="18" t="s">
        <v>34</v>
      </c>
      <c r="D1309" s="18" t="s">
        <v>870</v>
      </c>
      <c r="E1309" s="19" t="s">
        <v>3132</v>
      </c>
      <c r="F1309" s="18" t="s">
        <v>48</v>
      </c>
      <c r="G1309" s="20">
        <v>44928</v>
      </c>
      <c r="H1309" s="18" t="s">
        <v>3133</v>
      </c>
      <c r="I1309" s="21">
        <f t="shared" si="51"/>
        <v>0</v>
      </c>
      <c r="J1309" s="22">
        <f t="shared" si="47"/>
        <v>0</v>
      </c>
      <c r="K1309" s="21">
        <v>0</v>
      </c>
      <c r="L1309" s="21">
        <v>0</v>
      </c>
      <c r="M1309" s="18">
        <f t="shared" si="50"/>
        <v>0</v>
      </c>
      <c r="N1309" s="18">
        <v>0</v>
      </c>
      <c r="O1309" s="18">
        <v>0</v>
      </c>
      <c r="P1309" s="18">
        <v>0</v>
      </c>
      <c r="Q1309" s="18">
        <v>0</v>
      </c>
      <c r="R1309" s="18">
        <v>0</v>
      </c>
      <c r="S1309" s="18">
        <v>0</v>
      </c>
      <c r="T1309" s="23">
        <f t="shared" si="48"/>
        <v>0</v>
      </c>
      <c r="U1309" s="18" t="s">
        <v>56</v>
      </c>
      <c r="V1309" s="18">
        <v>0</v>
      </c>
      <c r="W1309" s="23">
        <f t="shared" si="49"/>
        <v>0</v>
      </c>
    </row>
    <row r="1310" spans="1:23" ht="33.5" x14ac:dyDescent="0.35">
      <c r="A1310" s="17" t="s">
        <v>3134</v>
      </c>
      <c r="B1310" s="17" t="s">
        <v>3135</v>
      </c>
      <c r="C1310" s="18" t="s">
        <v>34</v>
      </c>
      <c r="D1310" s="18" t="s">
        <v>913</v>
      </c>
      <c r="E1310" s="19" t="s">
        <v>3136</v>
      </c>
      <c r="F1310" s="18" t="s">
        <v>48</v>
      </c>
      <c r="G1310" s="20">
        <v>44928</v>
      </c>
      <c r="H1310" s="18" t="s">
        <v>3137</v>
      </c>
      <c r="I1310" s="21">
        <f t="shared" si="51"/>
        <v>2</v>
      </c>
      <c r="J1310" s="22">
        <f t="shared" si="47"/>
        <v>2</v>
      </c>
      <c r="K1310" s="21">
        <v>0</v>
      </c>
      <c r="L1310" s="21">
        <v>0</v>
      </c>
      <c r="M1310" s="18">
        <f t="shared" si="50"/>
        <v>3</v>
      </c>
      <c r="N1310" s="18">
        <v>0</v>
      </c>
      <c r="O1310" s="18">
        <v>2</v>
      </c>
      <c r="P1310" s="18">
        <v>1</v>
      </c>
      <c r="Q1310" s="18">
        <v>0</v>
      </c>
      <c r="R1310" s="18">
        <v>0</v>
      </c>
      <c r="S1310" s="18">
        <v>1</v>
      </c>
      <c r="T1310" s="23">
        <f t="shared" si="48"/>
        <v>1</v>
      </c>
      <c r="U1310" s="18" t="s">
        <v>76</v>
      </c>
      <c r="V1310" s="18">
        <v>13</v>
      </c>
      <c r="W1310" s="23">
        <f t="shared" si="49"/>
        <v>13</v>
      </c>
    </row>
    <row r="1311" spans="1:23" ht="33.5" x14ac:dyDescent="0.35">
      <c r="A1311" s="17" t="s">
        <v>3138</v>
      </c>
      <c r="B1311" s="17" t="s">
        <v>3139</v>
      </c>
      <c r="C1311" s="18" t="s">
        <v>34</v>
      </c>
      <c r="D1311" s="18" t="s">
        <v>870</v>
      </c>
      <c r="E1311" s="19" t="s">
        <v>3140</v>
      </c>
      <c r="F1311" s="18" t="s">
        <v>48</v>
      </c>
      <c r="G1311" s="20">
        <v>44928</v>
      </c>
      <c r="H1311" s="18" t="s">
        <v>3141</v>
      </c>
      <c r="I1311" s="21">
        <f t="shared" si="51"/>
        <v>0</v>
      </c>
      <c r="J1311" s="22">
        <f t="shared" si="47"/>
        <v>0</v>
      </c>
      <c r="K1311" s="21">
        <v>0</v>
      </c>
      <c r="L1311" s="21">
        <v>0</v>
      </c>
      <c r="M1311" s="18">
        <f t="shared" si="50"/>
        <v>0</v>
      </c>
      <c r="N1311" s="18">
        <v>0</v>
      </c>
      <c r="O1311" s="18">
        <v>0</v>
      </c>
      <c r="P1311" s="18">
        <v>0</v>
      </c>
      <c r="Q1311" s="18">
        <v>0</v>
      </c>
      <c r="R1311" s="18">
        <v>0</v>
      </c>
      <c r="S1311" s="18">
        <v>0</v>
      </c>
      <c r="T1311" s="23">
        <f t="shared" si="48"/>
        <v>0</v>
      </c>
      <c r="U1311" s="18" t="s">
        <v>56</v>
      </c>
      <c r="V1311" s="18">
        <v>0</v>
      </c>
      <c r="W1311" s="23">
        <f t="shared" si="49"/>
        <v>0</v>
      </c>
    </row>
    <row r="1312" spans="1:23" ht="33.5" x14ac:dyDescent="0.35">
      <c r="A1312" s="17" t="s">
        <v>3142</v>
      </c>
      <c r="B1312" s="17" t="s">
        <v>3143</v>
      </c>
      <c r="C1312" s="18" t="s">
        <v>34</v>
      </c>
      <c r="D1312" s="18" t="s">
        <v>870</v>
      </c>
      <c r="E1312" s="19" t="s">
        <v>3144</v>
      </c>
      <c r="F1312" s="18" t="s">
        <v>48</v>
      </c>
      <c r="G1312" s="20">
        <v>44928</v>
      </c>
      <c r="H1312" s="18" t="s">
        <v>3145</v>
      </c>
      <c r="I1312" s="21">
        <f t="shared" si="51"/>
        <v>0</v>
      </c>
      <c r="J1312" s="22">
        <f t="shared" si="47"/>
        <v>0</v>
      </c>
      <c r="K1312" s="21">
        <v>0</v>
      </c>
      <c r="L1312" s="21">
        <v>0</v>
      </c>
      <c r="M1312" s="18">
        <f t="shared" si="50"/>
        <v>0</v>
      </c>
      <c r="N1312" s="18">
        <v>0</v>
      </c>
      <c r="O1312" s="18">
        <v>0</v>
      </c>
      <c r="P1312" s="18">
        <v>0</v>
      </c>
      <c r="Q1312" s="18">
        <v>0</v>
      </c>
      <c r="R1312" s="18">
        <v>0</v>
      </c>
      <c r="S1312" s="18">
        <v>0</v>
      </c>
      <c r="T1312" s="23">
        <f t="shared" si="48"/>
        <v>0</v>
      </c>
      <c r="U1312" s="18" t="s">
        <v>56</v>
      </c>
      <c r="V1312" s="18">
        <v>0</v>
      </c>
      <c r="W1312" s="23">
        <f t="shared" si="49"/>
        <v>0</v>
      </c>
    </row>
    <row r="1313" spans="1:23" ht="33.5" x14ac:dyDescent="0.35">
      <c r="A1313" s="17" t="s">
        <v>3146</v>
      </c>
      <c r="B1313" s="17" t="s">
        <v>3147</v>
      </c>
      <c r="C1313" s="18" t="s">
        <v>34</v>
      </c>
      <c r="D1313" s="18" t="s">
        <v>870</v>
      </c>
      <c r="E1313" s="19" t="s">
        <v>3148</v>
      </c>
      <c r="F1313" s="18" t="s">
        <v>48</v>
      </c>
      <c r="G1313" s="20">
        <v>44928</v>
      </c>
      <c r="H1313" s="18" t="s">
        <v>3149</v>
      </c>
      <c r="I1313" s="21">
        <f t="shared" si="51"/>
        <v>0</v>
      </c>
      <c r="J1313" s="22">
        <f t="shared" si="47"/>
        <v>0</v>
      </c>
      <c r="K1313" s="21">
        <v>0</v>
      </c>
      <c r="L1313" s="21">
        <v>0</v>
      </c>
      <c r="M1313" s="18">
        <f t="shared" si="50"/>
        <v>0</v>
      </c>
      <c r="N1313" s="18">
        <v>0</v>
      </c>
      <c r="O1313" s="18">
        <v>0</v>
      </c>
      <c r="P1313" s="18">
        <v>0</v>
      </c>
      <c r="Q1313" s="18">
        <v>0</v>
      </c>
      <c r="R1313" s="18">
        <v>0</v>
      </c>
      <c r="S1313" s="18">
        <v>0</v>
      </c>
      <c r="T1313" s="23">
        <f t="shared" si="48"/>
        <v>0</v>
      </c>
      <c r="U1313" s="18" t="s">
        <v>56</v>
      </c>
      <c r="V1313" s="18">
        <v>0</v>
      </c>
      <c r="W1313" s="23">
        <f t="shared" si="49"/>
        <v>0</v>
      </c>
    </row>
    <row r="1314" spans="1:23" ht="33.5" x14ac:dyDescent="0.35">
      <c r="A1314" s="17" t="s">
        <v>3150</v>
      </c>
      <c r="B1314" s="17" t="s">
        <v>3151</v>
      </c>
      <c r="C1314" s="18" t="s">
        <v>34</v>
      </c>
      <c r="D1314" s="18" t="s">
        <v>870</v>
      </c>
      <c r="E1314" s="19" t="s">
        <v>3152</v>
      </c>
      <c r="F1314" s="18" t="s">
        <v>48</v>
      </c>
      <c r="G1314" s="20">
        <v>44928</v>
      </c>
      <c r="H1314" s="18" t="s">
        <v>3153</v>
      </c>
      <c r="I1314" s="21">
        <f t="shared" si="51"/>
        <v>0</v>
      </c>
      <c r="J1314" s="22">
        <f t="shared" si="47"/>
        <v>0</v>
      </c>
      <c r="K1314" s="21">
        <v>0</v>
      </c>
      <c r="L1314" s="21">
        <v>0</v>
      </c>
      <c r="M1314" s="18">
        <f t="shared" si="50"/>
        <v>0</v>
      </c>
      <c r="N1314" s="18">
        <v>0</v>
      </c>
      <c r="O1314" s="18">
        <v>0</v>
      </c>
      <c r="P1314" s="18">
        <v>0</v>
      </c>
      <c r="Q1314" s="18">
        <v>0</v>
      </c>
      <c r="R1314" s="18">
        <v>0</v>
      </c>
      <c r="S1314" s="18">
        <v>0</v>
      </c>
      <c r="T1314" s="23">
        <f t="shared" si="48"/>
        <v>0</v>
      </c>
      <c r="U1314" s="18" t="s">
        <v>56</v>
      </c>
      <c r="V1314" s="18">
        <v>0</v>
      </c>
      <c r="W1314" s="23">
        <f t="shared" si="49"/>
        <v>0</v>
      </c>
    </row>
    <row r="1315" spans="1:23" ht="33.5" x14ac:dyDescent="0.35">
      <c r="A1315" s="17" t="s">
        <v>3154</v>
      </c>
      <c r="B1315" s="17" t="s">
        <v>3155</v>
      </c>
      <c r="C1315" s="18" t="s">
        <v>34</v>
      </c>
      <c r="D1315" s="18" t="s">
        <v>870</v>
      </c>
      <c r="E1315" s="19" t="s">
        <v>3156</v>
      </c>
      <c r="F1315" s="18" t="s">
        <v>48</v>
      </c>
      <c r="G1315" s="20">
        <v>44928</v>
      </c>
      <c r="H1315" s="18" t="s">
        <v>3157</v>
      </c>
      <c r="I1315" s="21">
        <f t="shared" si="51"/>
        <v>0</v>
      </c>
      <c r="J1315" s="22">
        <f t="shared" si="47"/>
        <v>0</v>
      </c>
      <c r="K1315" s="21">
        <v>0</v>
      </c>
      <c r="L1315" s="21">
        <v>0</v>
      </c>
      <c r="M1315" s="18">
        <f t="shared" si="50"/>
        <v>0</v>
      </c>
      <c r="N1315" s="18">
        <v>0</v>
      </c>
      <c r="O1315" s="18">
        <v>0</v>
      </c>
      <c r="P1315" s="18">
        <v>0</v>
      </c>
      <c r="Q1315" s="18">
        <v>0</v>
      </c>
      <c r="R1315" s="18">
        <v>0</v>
      </c>
      <c r="S1315" s="18">
        <v>0</v>
      </c>
      <c r="T1315" s="23">
        <f t="shared" si="48"/>
        <v>0</v>
      </c>
      <c r="U1315" s="18" t="s">
        <v>56</v>
      </c>
      <c r="V1315" s="18">
        <v>0</v>
      </c>
      <c r="W1315" s="23">
        <f t="shared" si="49"/>
        <v>0</v>
      </c>
    </row>
    <row r="1316" spans="1:23" ht="33.5" x14ac:dyDescent="0.35">
      <c r="A1316" s="17" t="s">
        <v>3158</v>
      </c>
      <c r="B1316" s="17" t="s">
        <v>3159</v>
      </c>
      <c r="C1316" s="18" t="s">
        <v>34</v>
      </c>
      <c r="D1316" s="18" t="s">
        <v>913</v>
      </c>
      <c r="E1316" s="19" t="s">
        <v>3160</v>
      </c>
      <c r="F1316" s="18" t="s">
        <v>48</v>
      </c>
      <c r="G1316" s="20">
        <v>44928</v>
      </c>
      <c r="H1316" s="18" t="s">
        <v>3161</v>
      </c>
      <c r="I1316" s="21">
        <f t="shared" si="51"/>
        <v>0</v>
      </c>
      <c r="J1316" s="22">
        <f t="shared" si="47"/>
        <v>0</v>
      </c>
      <c r="K1316" s="21">
        <v>0</v>
      </c>
      <c r="L1316" s="21">
        <v>0</v>
      </c>
      <c r="M1316" s="18">
        <f t="shared" si="50"/>
        <v>0</v>
      </c>
      <c r="N1316" s="18">
        <v>0</v>
      </c>
      <c r="O1316" s="18">
        <v>0</v>
      </c>
      <c r="P1316" s="18">
        <v>0</v>
      </c>
      <c r="Q1316" s="18">
        <v>0</v>
      </c>
      <c r="R1316" s="18">
        <v>0</v>
      </c>
      <c r="S1316" s="18">
        <v>0</v>
      </c>
      <c r="T1316" s="23">
        <f t="shared" si="48"/>
        <v>0</v>
      </c>
      <c r="U1316" s="18" t="s">
        <v>56</v>
      </c>
      <c r="V1316" s="18">
        <v>0</v>
      </c>
      <c r="W1316" s="23">
        <f t="shared" si="49"/>
        <v>0</v>
      </c>
    </row>
    <row r="1317" spans="1:23" ht="33.5" x14ac:dyDescent="0.35">
      <c r="A1317" s="17" t="s">
        <v>3162</v>
      </c>
      <c r="B1317" s="17" t="s">
        <v>3163</v>
      </c>
      <c r="C1317" s="18" t="s">
        <v>34</v>
      </c>
      <c r="D1317" s="18" t="s">
        <v>913</v>
      </c>
      <c r="E1317" s="19" t="s">
        <v>2270</v>
      </c>
      <c r="F1317" s="18" t="s">
        <v>48</v>
      </c>
      <c r="G1317" s="20">
        <v>44928</v>
      </c>
      <c r="H1317" s="18" t="s">
        <v>3164</v>
      </c>
      <c r="I1317" s="21">
        <f t="shared" si="51"/>
        <v>0</v>
      </c>
      <c r="J1317" s="22">
        <f t="shared" si="47"/>
        <v>0</v>
      </c>
      <c r="K1317" s="21">
        <v>0</v>
      </c>
      <c r="L1317" s="21">
        <v>0</v>
      </c>
      <c r="M1317" s="18">
        <f t="shared" si="50"/>
        <v>0</v>
      </c>
      <c r="N1317" s="18">
        <v>0</v>
      </c>
      <c r="O1317" s="18">
        <v>0</v>
      </c>
      <c r="P1317" s="18">
        <v>0</v>
      </c>
      <c r="Q1317" s="18">
        <v>0</v>
      </c>
      <c r="R1317" s="18">
        <v>0</v>
      </c>
      <c r="S1317" s="18">
        <v>0</v>
      </c>
      <c r="T1317" s="23">
        <f t="shared" si="48"/>
        <v>0</v>
      </c>
      <c r="U1317" s="18" t="s">
        <v>56</v>
      </c>
      <c r="V1317" s="18">
        <v>0</v>
      </c>
      <c r="W1317" s="23">
        <f t="shared" si="49"/>
        <v>0</v>
      </c>
    </row>
    <row r="1318" spans="1:23" ht="33.5" x14ac:dyDescent="0.35">
      <c r="A1318" s="17" t="s">
        <v>3165</v>
      </c>
      <c r="B1318" s="17" t="s">
        <v>3166</v>
      </c>
      <c r="C1318" s="18" t="s">
        <v>34</v>
      </c>
      <c r="D1318" s="18" t="s">
        <v>870</v>
      </c>
      <c r="E1318" s="19" t="s">
        <v>3167</v>
      </c>
      <c r="F1318" s="18" t="s">
        <v>48</v>
      </c>
      <c r="G1318" s="20">
        <v>44928</v>
      </c>
      <c r="H1318" s="18" t="s">
        <v>3168</v>
      </c>
      <c r="I1318" s="21">
        <f t="shared" si="51"/>
        <v>0</v>
      </c>
      <c r="J1318" s="22">
        <f t="shared" ref="J1318:J1359" si="52">AVERAGE(I1318)</f>
        <v>0</v>
      </c>
      <c r="K1318" s="21">
        <v>0</v>
      </c>
      <c r="L1318" s="21">
        <v>0</v>
      </c>
      <c r="M1318" s="18">
        <f t="shared" si="50"/>
        <v>0</v>
      </c>
      <c r="N1318" s="18">
        <v>0</v>
      </c>
      <c r="O1318" s="18">
        <v>0</v>
      </c>
      <c r="P1318" s="18">
        <v>0</v>
      </c>
      <c r="Q1318" s="18">
        <v>0</v>
      </c>
      <c r="R1318" s="18">
        <v>0</v>
      </c>
      <c r="S1318" s="18">
        <v>0</v>
      </c>
      <c r="T1318" s="23">
        <f t="shared" ref="T1318:T1359" si="53">S1318</f>
        <v>0</v>
      </c>
      <c r="U1318" s="18" t="s">
        <v>56</v>
      </c>
      <c r="V1318" s="18">
        <v>0</v>
      </c>
      <c r="W1318" s="23">
        <f t="shared" ref="W1318:W1359" si="54">V1318</f>
        <v>0</v>
      </c>
    </row>
    <row r="1319" spans="1:23" ht="33.5" x14ac:dyDescent="0.35">
      <c r="A1319" s="17" t="s">
        <v>3169</v>
      </c>
      <c r="B1319" s="17" t="s">
        <v>3170</v>
      </c>
      <c r="C1319" s="18" t="s">
        <v>34</v>
      </c>
      <c r="D1319" s="18" t="s">
        <v>913</v>
      </c>
      <c r="E1319" s="19" t="s">
        <v>3171</v>
      </c>
      <c r="F1319" s="18" t="s">
        <v>48</v>
      </c>
      <c r="G1319" s="20">
        <v>44928</v>
      </c>
      <c r="H1319" s="18" t="s">
        <v>3172</v>
      </c>
      <c r="I1319" s="21">
        <f t="shared" si="51"/>
        <v>0</v>
      </c>
      <c r="J1319" s="22">
        <f t="shared" si="52"/>
        <v>0</v>
      </c>
      <c r="K1319" s="21">
        <v>0</v>
      </c>
      <c r="L1319" s="21">
        <v>0</v>
      </c>
      <c r="M1319" s="18">
        <f t="shared" si="50"/>
        <v>0</v>
      </c>
      <c r="N1319" s="18">
        <v>0</v>
      </c>
      <c r="O1319" s="18">
        <v>0</v>
      </c>
      <c r="P1319" s="18">
        <v>0</v>
      </c>
      <c r="Q1319" s="18">
        <v>0</v>
      </c>
      <c r="R1319" s="18">
        <v>0</v>
      </c>
      <c r="S1319" s="18">
        <v>0</v>
      </c>
      <c r="T1319" s="23">
        <f t="shared" si="53"/>
        <v>0</v>
      </c>
      <c r="U1319" s="18" t="s">
        <v>56</v>
      </c>
      <c r="V1319" s="18">
        <v>0</v>
      </c>
      <c r="W1319" s="23">
        <f t="shared" si="54"/>
        <v>0</v>
      </c>
    </row>
    <row r="1320" spans="1:23" ht="33.5" x14ac:dyDescent="0.35">
      <c r="A1320" s="17" t="s">
        <v>3173</v>
      </c>
      <c r="B1320" s="17" t="s">
        <v>3174</v>
      </c>
      <c r="C1320" s="18" t="s">
        <v>34</v>
      </c>
      <c r="D1320" s="18" t="s">
        <v>913</v>
      </c>
      <c r="E1320" s="19" t="s">
        <v>3175</v>
      </c>
      <c r="F1320" s="18" t="s">
        <v>48</v>
      </c>
      <c r="G1320" s="20">
        <v>44928</v>
      </c>
      <c r="H1320" s="18" t="s">
        <v>3176</v>
      </c>
      <c r="I1320" s="21">
        <f t="shared" si="51"/>
        <v>0</v>
      </c>
      <c r="J1320" s="22">
        <f t="shared" si="52"/>
        <v>0</v>
      </c>
      <c r="K1320" s="21">
        <v>0</v>
      </c>
      <c r="L1320" s="21">
        <v>0</v>
      </c>
      <c r="M1320" s="18">
        <f t="shared" si="50"/>
        <v>0</v>
      </c>
      <c r="N1320" s="18">
        <v>0</v>
      </c>
      <c r="O1320" s="18">
        <v>0</v>
      </c>
      <c r="P1320" s="18">
        <v>0</v>
      </c>
      <c r="Q1320" s="18">
        <v>0</v>
      </c>
      <c r="R1320" s="18">
        <v>0</v>
      </c>
      <c r="S1320" s="18">
        <v>0</v>
      </c>
      <c r="T1320" s="23">
        <f t="shared" si="53"/>
        <v>0</v>
      </c>
      <c r="U1320" s="18" t="s">
        <v>56</v>
      </c>
      <c r="V1320" s="18">
        <v>0</v>
      </c>
      <c r="W1320" s="23">
        <f t="shared" si="54"/>
        <v>0</v>
      </c>
    </row>
    <row r="1321" spans="1:23" ht="33.5" x14ac:dyDescent="0.35">
      <c r="A1321" s="17" t="s">
        <v>3177</v>
      </c>
      <c r="B1321" s="17" t="s">
        <v>3178</v>
      </c>
      <c r="C1321" s="18" t="s">
        <v>34</v>
      </c>
      <c r="D1321" s="18" t="s">
        <v>913</v>
      </c>
      <c r="E1321" s="19" t="s">
        <v>3179</v>
      </c>
      <c r="F1321" s="18" t="s">
        <v>48</v>
      </c>
      <c r="G1321" s="20">
        <v>44928</v>
      </c>
      <c r="H1321" s="18" t="s">
        <v>3180</v>
      </c>
      <c r="I1321" s="21">
        <f t="shared" si="51"/>
        <v>0</v>
      </c>
      <c r="J1321" s="22">
        <f t="shared" si="52"/>
        <v>0</v>
      </c>
      <c r="K1321" s="21">
        <v>0</v>
      </c>
      <c r="L1321" s="21">
        <v>0</v>
      </c>
      <c r="M1321" s="18">
        <f t="shared" si="50"/>
        <v>0</v>
      </c>
      <c r="N1321" s="18">
        <v>0</v>
      </c>
      <c r="O1321" s="18">
        <v>0</v>
      </c>
      <c r="P1321" s="18">
        <v>0</v>
      </c>
      <c r="Q1321" s="18">
        <v>0</v>
      </c>
      <c r="R1321" s="18">
        <v>0</v>
      </c>
      <c r="S1321" s="18">
        <v>0</v>
      </c>
      <c r="T1321" s="23">
        <f t="shared" si="53"/>
        <v>0</v>
      </c>
      <c r="U1321" s="18" t="s">
        <v>56</v>
      </c>
      <c r="V1321" s="18">
        <v>0</v>
      </c>
      <c r="W1321" s="23">
        <f t="shared" si="54"/>
        <v>0</v>
      </c>
    </row>
    <row r="1322" spans="1:23" ht="33.5" x14ac:dyDescent="0.35">
      <c r="A1322" s="17" t="s">
        <v>3181</v>
      </c>
      <c r="B1322" s="17" t="s">
        <v>3182</v>
      </c>
      <c r="C1322" s="18" t="s">
        <v>34</v>
      </c>
      <c r="D1322" s="18" t="s">
        <v>913</v>
      </c>
      <c r="E1322" s="19" t="s">
        <v>1896</v>
      </c>
      <c r="F1322" s="18" t="s">
        <v>48</v>
      </c>
      <c r="G1322" s="20">
        <v>44928</v>
      </c>
      <c r="H1322" s="18" t="s">
        <v>3183</v>
      </c>
      <c r="I1322" s="21">
        <f t="shared" si="51"/>
        <v>0</v>
      </c>
      <c r="J1322" s="22">
        <f t="shared" si="52"/>
        <v>0</v>
      </c>
      <c r="K1322" s="21">
        <v>0</v>
      </c>
      <c r="L1322" s="21">
        <v>0</v>
      </c>
      <c r="M1322" s="18">
        <f t="shared" si="50"/>
        <v>0</v>
      </c>
      <c r="N1322" s="18">
        <v>0</v>
      </c>
      <c r="O1322" s="18">
        <v>0</v>
      </c>
      <c r="P1322" s="18">
        <v>0</v>
      </c>
      <c r="Q1322" s="18">
        <v>0</v>
      </c>
      <c r="R1322" s="18">
        <v>0</v>
      </c>
      <c r="S1322" s="18">
        <v>0</v>
      </c>
      <c r="T1322" s="23">
        <f t="shared" si="53"/>
        <v>0</v>
      </c>
      <c r="U1322" s="18" t="s">
        <v>56</v>
      </c>
      <c r="V1322" s="18">
        <v>0</v>
      </c>
      <c r="W1322" s="23">
        <f t="shared" si="54"/>
        <v>0</v>
      </c>
    </row>
    <row r="1323" spans="1:23" ht="33.5" x14ac:dyDescent="0.35">
      <c r="A1323" s="17" t="s">
        <v>3184</v>
      </c>
      <c r="B1323" s="17" t="s">
        <v>3185</v>
      </c>
      <c r="C1323" s="18" t="s">
        <v>34</v>
      </c>
      <c r="D1323" s="18" t="s">
        <v>913</v>
      </c>
      <c r="E1323" s="19" t="s">
        <v>1896</v>
      </c>
      <c r="F1323" s="18" t="s">
        <v>48</v>
      </c>
      <c r="G1323" s="20">
        <v>44928</v>
      </c>
      <c r="H1323" s="18" t="s">
        <v>3186</v>
      </c>
      <c r="I1323" s="21">
        <f t="shared" si="51"/>
        <v>0</v>
      </c>
      <c r="J1323" s="22">
        <f t="shared" si="52"/>
        <v>0</v>
      </c>
      <c r="K1323" s="21">
        <v>0</v>
      </c>
      <c r="L1323" s="21">
        <v>0</v>
      </c>
      <c r="M1323" s="18">
        <f t="shared" si="50"/>
        <v>0</v>
      </c>
      <c r="N1323" s="18">
        <v>0</v>
      </c>
      <c r="O1323" s="18">
        <v>0</v>
      </c>
      <c r="P1323" s="18">
        <v>0</v>
      </c>
      <c r="Q1323" s="18">
        <v>0</v>
      </c>
      <c r="R1323" s="18">
        <v>0</v>
      </c>
      <c r="S1323" s="18">
        <v>0</v>
      </c>
      <c r="T1323" s="23">
        <f t="shared" si="53"/>
        <v>0</v>
      </c>
      <c r="U1323" s="18" t="s">
        <v>56</v>
      </c>
      <c r="V1323" s="18">
        <v>0</v>
      </c>
      <c r="W1323" s="23">
        <f t="shared" si="54"/>
        <v>0</v>
      </c>
    </row>
    <row r="1324" spans="1:23" ht="33.5" x14ac:dyDescent="0.35">
      <c r="A1324" s="17" t="s">
        <v>3187</v>
      </c>
      <c r="B1324" s="17" t="s">
        <v>3188</v>
      </c>
      <c r="C1324" s="18" t="s">
        <v>34</v>
      </c>
      <c r="D1324" s="18" t="s">
        <v>870</v>
      </c>
      <c r="E1324" s="19" t="s">
        <v>3189</v>
      </c>
      <c r="F1324" s="18" t="s">
        <v>48</v>
      </c>
      <c r="G1324" s="20">
        <v>44928</v>
      </c>
      <c r="H1324" s="18" t="s">
        <v>3190</v>
      </c>
      <c r="I1324" s="21">
        <f t="shared" si="51"/>
        <v>0</v>
      </c>
      <c r="J1324" s="22">
        <f t="shared" si="52"/>
        <v>0</v>
      </c>
      <c r="K1324" s="21">
        <v>0</v>
      </c>
      <c r="L1324" s="21">
        <v>0</v>
      </c>
      <c r="M1324" s="18">
        <f t="shared" si="50"/>
        <v>0</v>
      </c>
      <c r="N1324" s="18">
        <v>0</v>
      </c>
      <c r="O1324" s="18">
        <v>0</v>
      </c>
      <c r="P1324" s="18">
        <v>0</v>
      </c>
      <c r="Q1324" s="18">
        <v>0</v>
      </c>
      <c r="R1324" s="18">
        <v>0</v>
      </c>
      <c r="S1324" s="18">
        <v>0</v>
      </c>
      <c r="T1324" s="23">
        <f t="shared" si="53"/>
        <v>0</v>
      </c>
      <c r="U1324" s="18" t="s">
        <v>56</v>
      </c>
      <c r="V1324" s="18">
        <v>0</v>
      </c>
      <c r="W1324" s="23">
        <f t="shared" si="54"/>
        <v>0</v>
      </c>
    </row>
    <row r="1325" spans="1:23" ht="33.5" x14ac:dyDescent="0.35">
      <c r="A1325" s="17" t="s">
        <v>3191</v>
      </c>
      <c r="B1325" s="17" t="s">
        <v>3192</v>
      </c>
      <c r="C1325" s="18" t="s">
        <v>34</v>
      </c>
      <c r="D1325" s="18" t="s">
        <v>913</v>
      </c>
      <c r="E1325" s="19" t="s">
        <v>3193</v>
      </c>
      <c r="F1325" s="18" t="s">
        <v>48</v>
      </c>
      <c r="G1325" s="20">
        <v>44928</v>
      </c>
      <c r="H1325" s="18" t="s">
        <v>3194</v>
      </c>
      <c r="I1325" s="21">
        <f t="shared" si="51"/>
        <v>0</v>
      </c>
      <c r="J1325" s="22">
        <f t="shared" si="52"/>
        <v>0</v>
      </c>
      <c r="K1325" s="21">
        <v>0</v>
      </c>
      <c r="L1325" s="21">
        <v>0</v>
      </c>
      <c r="M1325" s="18">
        <f t="shared" si="50"/>
        <v>0</v>
      </c>
      <c r="N1325" s="18">
        <v>0</v>
      </c>
      <c r="O1325" s="18">
        <v>0</v>
      </c>
      <c r="P1325" s="18">
        <v>0</v>
      </c>
      <c r="Q1325" s="18">
        <v>0</v>
      </c>
      <c r="R1325" s="18">
        <v>0</v>
      </c>
      <c r="S1325" s="18">
        <v>0</v>
      </c>
      <c r="T1325" s="23">
        <f t="shared" si="53"/>
        <v>0</v>
      </c>
      <c r="U1325" s="18" t="s">
        <v>56</v>
      </c>
      <c r="V1325" s="18">
        <v>0</v>
      </c>
      <c r="W1325" s="23">
        <f t="shared" si="54"/>
        <v>0</v>
      </c>
    </row>
    <row r="1326" spans="1:23" ht="33.5" x14ac:dyDescent="0.35">
      <c r="A1326" s="17" t="s">
        <v>3195</v>
      </c>
      <c r="B1326" s="17" t="s">
        <v>3196</v>
      </c>
      <c r="C1326" s="18" t="s">
        <v>34</v>
      </c>
      <c r="D1326" s="18" t="s">
        <v>913</v>
      </c>
      <c r="E1326" s="19" t="s">
        <v>3193</v>
      </c>
      <c r="F1326" s="18" t="s">
        <v>48</v>
      </c>
      <c r="G1326" s="20">
        <v>44928</v>
      </c>
      <c r="H1326" s="18" t="s">
        <v>3197</v>
      </c>
      <c r="I1326" s="21">
        <f t="shared" si="51"/>
        <v>0</v>
      </c>
      <c r="J1326" s="22">
        <f t="shared" si="52"/>
        <v>0</v>
      </c>
      <c r="K1326" s="21">
        <v>0</v>
      </c>
      <c r="L1326" s="21">
        <v>0</v>
      </c>
      <c r="M1326" s="18">
        <f t="shared" si="50"/>
        <v>0</v>
      </c>
      <c r="N1326" s="18">
        <v>0</v>
      </c>
      <c r="O1326" s="18">
        <v>0</v>
      </c>
      <c r="P1326" s="18">
        <v>0</v>
      </c>
      <c r="Q1326" s="18">
        <v>0</v>
      </c>
      <c r="R1326" s="18">
        <v>0</v>
      </c>
      <c r="S1326" s="18">
        <v>0</v>
      </c>
      <c r="T1326" s="23">
        <f t="shared" si="53"/>
        <v>0</v>
      </c>
      <c r="U1326" s="18" t="s">
        <v>56</v>
      </c>
      <c r="V1326" s="18">
        <v>0</v>
      </c>
      <c r="W1326" s="23">
        <f t="shared" si="54"/>
        <v>0</v>
      </c>
    </row>
    <row r="1327" spans="1:23" ht="33.5" x14ac:dyDescent="0.35">
      <c r="A1327" s="17" t="s">
        <v>3198</v>
      </c>
      <c r="B1327" s="17" t="s">
        <v>3199</v>
      </c>
      <c r="C1327" s="18" t="s">
        <v>34</v>
      </c>
      <c r="D1327" s="18" t="s">
        <v>870</v>
      </c>
      <c r="E1327" s="19" t="s">
        <v>3200</v>
      </c>
      <c r="F1327" s="18" t="s">
        <v>48</v>
      </c>
      <c r="G1327" s="20">
        <v>44928</v>
      </c>
      <c r="H1327" s="18" t="s">
        <v>3201</v>
      </c>
      <c r="I1327" s="21">
        <f t="shared" si="51"/>
        <v>0</v>
      </c>
      <c r="J1327" s="22">
        <f t="shared" si="52"/>
        <v>0</v>
      </c>
      <c r="K1327" s="21">
        <v>0</v>
      </c>
      <c r="L1327" s="21">
        <v>0</v>
      </c>
      <c r="M1327" s="18">
        <f t="shared" si="50"/>
        <v>0</v>
      </c>
      <c r="N1327" s="18">
        <v>0</v>
      </c>
      <c r="O1327" s="18">
        <v>0</v>
      </c>
      <c r="P1327" s="18">
        <v>0</v>
      </c>
      <c r="Q1327" s="18">
        <v>0</v>
      </c>
      <c r="R1327" s="18">
        <v>0</v>
      </c>
      <c r="S1327" s="18">
        <v>0</v>
      </c>
      <c r="T1327" s="23">
        <f t="shared" si="53"/>
        <v>0</v>
      </c>
      <c r="U1327" s="18" t="s">
        <v>56</v>
      </c>
      <c r="V1327" s="18">
        <v>0</v>
      </c>
      <c r="W1327" s="23">
        <f t="shared" si="54"/>
        <v>0</v>
      </c>
    </row>
    <row r="1328" spans="1:23" ht="33.5" x14ac:dyDescent="0.35">
      <c r="A1328" s="17" t="s">
        <v>3202</v>
      </c>
      <c r="B1328" s="17" t="s">
        <v>3203</v>
      </c>
      <c r="C1328" s="18" t="s">
        <v>34</v>
      </c>
      <c r="D1328" s="18" t="s">
        <v>870</v>
      </c>
      <c r="E1328" s="19" t="s">
        <v>3204</v>
      </c>
      <c r="F1328" s="18" t="s">
        <v>48</v>
      </c>
      <c r="G1328" s="20">
        <v>44928</v>
      </c>
      <c r="H1328" s="18" t="s">
        <v>3205</v>
      </c>
      <c r="I1328" s="21">
        <f t="shared" si="51"/>
        <v>0</v>
      </c>
      <c r="J1328" s="22">
        <f t="shared" si="52"/>
        <v>0</v>
      </c>
      <c r="K1328" s="21">
        <v>0</v>
      </c>
      <c r="L1328" s="21">
        <v>0</v>
      </c>
      <c r="M1328" s="18">
        <f t="shared" si="50"/>
        <v>0</v>
      </c>
      <c r="N1328" s="18">
        <v>0</v>
      </c>
      <c r="O1328" s="18">
        <v>0</v>
      </c>
      <c r="P1328" s="18">
        <v>0</v>
      </c>
      <c r="Q1328" s="18">
        <v>0</v>
      </c>
      <c r="R1328" s="18">
        <v>0</v>
      </c>
      <c r="S1328" s="18">
        <v>0</v>
      </c>
      <c r="T1328" s="23">
        <f t="shared" si="53"/>
        <v>0</v>
      </c>
      <c r="U1328" s="18" t="s">
        <v>56</v>
      </c>
      <c r="V1328" s="18">
        <v>0</v>
      </c>
      <c r="W1328" s="23">
        <f t="shared" si="54"/>
        <v>0</v>
      </c>
    </row>
    <row r="1329" spans="1:23" ht="33.5" x14ac:dyDescent="0.35">
      <c r="A1329" s="17" t="s">
        <v>3206</v>
      </c>
      <c r="B1329" s="17" t="s">
        <v>3207</v>
      </c>
      <c r="C1329" s="18" t="s">
        <v>34</v>
      </c>
      <c r="D1329" s="18" t="s">
        <v>870</v>
      </c>
      <c r="E1329" s="19" t="s">
        <v>3208</v>
      </c>
      <c r="F1329" s="18" t="s">
        <v>48</v>
      </c>
      <c r="G1329" s="20">
        <v>44928</v>
      </c>
      <c r="H1329" s="18" t="s">
        <v>3209</v>
      </c>
      <c r="I1329" s="21">
        <f t="shared" si="51"/>
        <v>0</v>
      </c>
      <c r="J1329" s="22">
        <f t="shared" si="52"/>
        <v>0</v>
      </c>
      <c r="K1329" s="21">
        <v>0</v>
      </c>
      <c r="L1329" s="21">
        <v>0</v>
      </c>
      <c r="M1329" s="18">
        <f t="shared" si="50"/>
        <v>0</v>
      </c>
      <c r="N1329" s="18">
        <v>0</v>
      </c>
      <c r="O1329" s="18">
        <v>0</v>
      </c>
      <c r="P1329" s="18">
        <v>0</v>
      </c>
      <c r="Q1329" s="18">
        <v>0</v>
      </c>
      <c r="R1329" s="18">
        <v>0</v>
      </c>
      <c r="S1329" s="18">
        <v>0</v>
      </c>
      <c r="T1329" s="23">
        <f t="shared" si="53"/>
        <v>0</v>
      </c>
      <c r="U1329" s="18" t="s">
        <v>56</v>
      </c>
      <c r="V1329" s="18">
        <v>0</v>
      </c>
      <c r="W1329" s="23">
        <f t="shared" si="54"/>
        <v>0</v>
      </c>
    </row>
    <row r="1330" spans="1:23" ht="33.5" x14ac:dyDescent="0.35">
      <c r="A1330" s="17" t="s">
        <v>3210</v>
      </c>
      <c r="B1330" s="17" t="s">
        <v>3211</v>
      </c>
      <c r="C1330" s="18" t="s">
        <v>34</v>
      </c>
      <c r="D1330" s="18" t="s">
        <v>870</v>
      </c>
      <c r="E1330" s="19" t="s">
        <v>3212</v>
      </c>
      <c r="F1330" s="18" t="s">
        <v>48</v>
      </c>
      <c r="G1330" s="20">
        <v>44928</v>
      </c>
      <c r="H1330" s="18" t="s">
        <v>3213</v>
      </c>
      <c r="I1330" s="21">
        <f t="shared" si="51"/>
        <v>0</v>
      </c>
      <c r="J1330" s="22">
        <f t="shared" si="52"/>
        <v>0</v>
      </c>
      <c r="K1330" s="21">
        <v>0</v>
      </c>
      <c r="L1330" s="21">
        <v>0</v>
      </c>
      <c r="M1330" s="18">
        <f t="shared" si="50"/>
        <v>0</v>
      </c>
      <c r="N1330" s="18">
        <v>0</v>
      </c>
      <c r="O1330" s="18">
        <v>0</v>
      </c>
      <c r="P1330" s="18">
        <v>0</v>
      </c>
      <c r="Q1330" s="18">
        <v>0</v>
      </c>
      <c r="R1330" s="18">
        <v>0</v>
      </c>
      <c r="S1330" s="18">
        <v>0</v>
      </c>
      <c r="T1330" s="23">
        <f t="shared" si="53"/>
        <v>0</v>
      </c>
      <c r="U1330" s="18" t="s">
        <v>56</v>
      </c>
      <c r="V1330" s="18">
        <v>0</v>
      </c>
      <c r="W1330" s="23">
        <f t="shared" si="54"/>
        <v>0</v>
      </c>
    </row>
    <row r="1331" spans="1:23" ht="33.5" x14ac:dyDescent="0.35">
      <c r="A1331" s="17" t="s">
        <v>3214</v>
      </c>
      <c r="B1331" s="17" t="s">
        <v>3215</v>
      </c>
      <c r="C1331" s="18" t="s">
        <v>34</v>
      </c>
      <c r="D1331" s="18" t="s">
        <v>913</v>
      </c>
      <c r="E1331" s="19" t="s">
        <v>3216</v>
      </c>
      <c r="F1331" s="18" t="s">
        <v>48</v>
      </c>
      <c r="G1331" s="20">
        <v>44928</v>
      </c>
      <c r="H1331" s="18" t="s">
        <v>3217</v>
      </c>
      <c r="I1331" s="21">
        <f t="shared" si="51"/>
        <v>0</v>
      </c>
      <c r="J1331" s="22">
        <f t="shared" si="52"/>
        <v>0</v>
      </c>
      <c r="K1331" s="21">
        <v>0</v>
      </c>
      <c r="L1331" s="21">
        <v>0</v>
      </c>
      <c r="M1331" s="18">
        <f t="shared" si="50"/>
        <v>0</v>
      </c>
      <c r="N1331" s="18">
        <v>0</v>
      </c>
      <c r="O1331" s="18">
        <v>0</v>
      </c>
      <c r="P1331" s="18">
        <v>0</v>
      </c>
      <c r="Q1331" s="18">
        <v>0</v>
      </c>
      <c r="R1331" s="18">
        <v>0</v>
      </c>
      <c r="S1331" s="18">
        <v>0</v>
      </c>
      <c r="T1331" s="23">
        <f t="shared" si="53"/>
        <v>0</v>
      </c>
      <c r="U1331" s="18" t="s">
        <v>56</v>
      </c>
      <c r="V1331" s="18">
        <v>0</v>
      </c>
      <c r="W1331" s="23">
        <f t="shared" si="54"/>
        <v>0</v>
      </c>
    </row>
    <row r="1332" spans="1:23" ht="33.5" x14ac:dyDescent="0.35">
      <c r="A1332" s="17" t="s">
        <v>3218</v>
      </c>
      <c r="B1332" s="17" t="s">
        <v>3219</v>
      </c>
      <c r="C1332" s="18" t="s">
        <v>34</v>
      </c>
      <c r="D1332" s="18" t="s">
        <v>870</v>
      </c>
      <c r="E1332" s="19" t="s">
        <v>3220</v>
      </c>
      <c r="F1332" s="18" t="s">
        <v>48</v>
      </c>
      <c r="G1332" s="20">
        <v>44928</v>
      </c>
      <c r="H1332" s="18" t="s">
        <v>3221</v>
      </c>
      <c r="I1332" s="21">
        <f t="shared" si="51"/>
        <v>0</v>
      </c>
      <c r="J1332" s="22">
        <f t="shared" si="52"/>
        <v>0</v>
      </c>
      <c r="K1332" s="21">
        <v>0</v>
      </c>
      <c r="L1332" s="21">
        <v>0</v>
      </c>
      <c r="M1332" s="18">
        <f t="shared" si="50"/>
        <v>0</v>
      </c>
      <c r="N1332" s="18">
        <v>0</v>
      </c>
      <c r="O1332" s="18">
        <v>0</v>
      </c>
      <c r="P1332" s="18">
        <v>0</v>
      </c>
      <c r="Q1332" s="18">
        <v>0</v>
      </c>
      <c r="R1332" s="18">
        <v>0</v>
      </c>
      <c r="S1332" s="18">
        <v>0</v>
      </c>
      <c r="T1332" s="23">
        <f t="shared" si="53"/>
        <v>0</v>
      </c>
      <c r="U1332" s="18" t="s">
        <v>56</v>
      </c>
      <c r="V1332" s="18">
        <v>0</v>
      </c>
      <c r="W1332" s="23">
        <f t="shared" si="54"/>
        <v>0</v>
      </c>
    </row>
    <row r="1333" spans="1:23" ht="33.5" x14ac:dyDescent="0.35">
      <c r="A1333" s="17" t="s">
        <v>3222</v>
      </c>
      <c r="B1333" s="17" t="s">
        <v>3223</v>
      </c>
      <c r="C1333" s="18" t="s">
        <v>34</v>
      </c>
      <c r="D1333" s="18" t="s">
        <v>870</v>
      </c>
      <c r="E1333" s="19" t="s">
        <v>3224</v>
      </c>
      <c r="F1333" s="18" t="s">
        <v>48</v>
      </c>
      <c r="G1333" s="20">
        <v>44928</v>
      </c>
      <c r="H1333" s="18" t="s">
        <v>3225</v>
      </c>
      <c r="I1333" s="21">
        <f t="shared" si="51"/>
        <v>0</v>
      </c>
      <c r="J1333" s="22">
        <f t="shared" si="52"/>
        <v>0</v>
      </c>
      <c r="K1333" s="21">
        <v>0</v>
      </c>
      <c r="L1333" s="21">
        <v>0</v>
      </c>
      <c r="M1333" s="18">
        <f t="shared" si="50"/>
        <v>0</v>
      </c>
      <c r="N1333" s="18">
        <v>0</v>
      </c>
      <c r="O1333" s="18">
        <v>0</v>
      </c>
      <c r="P1333" s="18">
        <v>0</v>
      </c>
      <c r="Q1333" s="18">
        <v>0</v>
      </c>
      <c r="R1333" s="18">
        <v>0</v>
      </c>
      <c r="S1333" s="18">
        <v>0</v>
      </c>
      <c r="T1333" s="23">
        <f t="shared" si="53"/>
        <v>0</v>
      </c>
      <c r="U1333" s="18" t="s">
        <v>56</v>
      </c>
      <c r="V1333" s="18">
        <v>0</v>
      </c>
      <c r="W1333" s="23">
        <f t="shared" si="54"/>
        <v>0</v>
      </c>
    </row>
    <row r="1334" spans="1:23" ht="33.5" x14ac:dyDescent="0.35">
      <c r="A1334" s="17" t="s">
        <v>3226</v>
      </c>
      <c r="B1334" s="17" t="s">
        <v>3227</v>
      </c>
      <c r="C1334" s="18" t="s">
        <v>34</v>
      </c>
      <c r="D1334" s="18" t="s">
        <v>870</v>
      </c>
      <c r="E1334" s="19" t="s">
        <v>3228</v>
      </c>
      <c r="F1334" s="18" t="s">
        <v>48</v>
      </c>
      <c r="G1334" s="20">
        <v>44928</v>
      </c>
      <c r="H1334" s="18" t="s">
        <v>3229</v>
      </c>
      <c r="I1334" s="21">
        <f t="shared" si="51"/>
        <v>0</v>
      </c>
      <c r="J1334" s="22">
        <f t="shared" si="52"/>
        <v>0</v>
      </c>
      <c r="K1334" s="21">
        <v>0</v>
      </c>
      <c r="L1334" s="21">
        <v>0</v>
      </c>
      <c r="M1334" s="18">
        <f t="shared" si="50"/>
        <v>0</v>
      </c>
      <c r="N1334" s="18">
        <v>0</v>
      </c>
      <c r="O1334" s="18">
        <v>0</v>
      </c>
      <c r="P1334" s="18">
        <v>0</v>
      </c>
      <c r="Q1334" s="18">
        <v>0</v>
      </c>
      <c r="R1334" s="18">
        <v>0</v>
      </c>
      <c r="S1334" s="18">
        <v>0</v>
      </c>
      <c r="T1334" s="23">
        <f t="shared" si="53"/>
        <v>0</v>
      </c>
      <c r="U1334" s="18" t="s">
        <v>56</v>
      </c>
      <c r="V1334" s="18">
        <v>0</v>
      </c>
      <c r="W1334" s="23">
        <f t="shared" si="54"/>
        <v>0</v>
      </c>
    </row>
    <row r="1335" spans="1:23" ht="33.5" x14ac:dyDescent="0.35">
      <c r="A1335" s="17" t="s">
        <v>3230</v>
      </c>
      <c r="B1335" s="17" t="s">
        <v>3231</v>
      </c>
      <c r="C1335" s="18" t="s">
        <v>34</v>
      </c>
      <c r="D1335" s="18" t="s">
        <v>913</v>
      </c>
      <c r="E1335" s="19" t="s">
        <v>3232</v>
      </c>
      <c r="F1335" s="18" t="s">
        <v>48</v>
      </c>
      <c r="G1335" s="20">
        <v>44928</v>
      </c>
      <c r="H1335" s="18" t="s">
        <v>3233</v>
      </c>
      <c r="I1335" s="21">
        <f t="shared" si="51"/>
        <v>0</v>
      </c>
      <c r="J1335" s="22">
        <f t="shared" si="52"/>
        <v>0</v>
      </c>
      <c r="K1335" s="21">
        <v>0</v>
      </c>
      <c r="L1335" s="21">
        <v>0</v>
      </c>
      <c r="M1335" s="18">
        <f t="shared" si="50"/>
        <v>0</v>
      </c>
      <c r="N1335" s="18">
        <v>0</v>
      </c>
      <c r="O1335" s="18">
        <v>0</v>
      </c>
      <c r="P1335" s="18">
        <v>0</v>
      </c>
      <c r="Q1335" s="18">
        <v>0</v>
      </c>
      <c r="R1335" s="18">
        <v>0</v>
      </c>
      <c r="S1335" s="18">
        <v>0</v>
      </c>
      <c r="T1335" s="23">
        <f t="shared" si="53"/>
        <v>0</v>
      </c>
      <c r="U1335" s="18" t="s">
        <v>56</v>
      </c>
      <c r="V1335" s="18">
        <v>0</v>
      </c>
      <c r="W1335" s="23">
        <f t="shared" si="54"/>
        <v>0</v>
      </c>
    </row>
    <row r="1336" spans="1:23" ht="33.5" x14ac:dyDescent="0.35">
      <c r="A1336" s="17" t="s">
        <v>3234</v>
      </c>
      <c r="B1336" s="17" t="s">
        <v>3235</v>
      </c>
      <c r="C1336" s="18" t="s">
        <v>34</v>
      </c>
      <c r="D1336" s="18" t="s">
        <v>870</v>
      </c>
      <c r="E1336" s="19" t="s">
        <v>3236</v>
      </c>
      <c r="F1336" s="18" t="s">
        <v>48</v>
      </c>
      <c r="G1336" s="20">
        <v>44928</v>
      </c>
      <c r="H1336" s="18" t="s">
        <v>3237</v>
      </c>
      <c r="I1336" s="21">
        <f t="shared" si="51"/>
        <v>3.25</v>
      </c>
      <c r="J1336" s="22">
        <f t="shared" si="52"/>
        <v>3.25</v>
      </c>
      <c r="K1336" s="21">
        <v>0</v>
      </c>
      <c r="L1336" s="21">
        <v>0</v>
      </c>
      <c r="M1336" s="18">
        <f t="shared" si="50"/>
        <v>5</v>
      </c>
      <c r="N1336" s="18">
        <v>1</v>
      </c>
      <c r="O1336" s="18">
        <v>2</v>
      </c>
      <c r="P1336" s="18">
        <v>1</v>
      </c>
      <c r="Q1336" s="18">
        <v>1</v>
      </c>
      <c r="R1336" s="18">
        <v>0</v>
      </c>
      <c r="S1336" s="18">
        <v>2</v>
      </c>
      <c r="T1336" s="23">
        <f t="shared" si="53"/>
        <v>2</v>
      </c>
      <c r="U1336" s="18" t="s">
        <v>39</v>
      </c>
      <c r="V1336" s="18">
        <v>17</v>
      </c>
      <c r="W1336" s="23">
        <f t="shared" si="54"/>
        <v>17</v>
      </c>
    </row>
    <row r="1337" spans="1:23" ht="33.5" x14ac:dyDescent="0.35">
      <c r="A1337" s="17" t="s">
        <v>3238</v>
      </c>
      <c r="B1337" s="17" t="s">
        <v>3239</v>
      </c>
      <c r="C1337" s="18" t="s">
        <v>34</v>
      </c>
      <c r="D1337" s="18" t="s">
        <v>870</v>
      </c>
      <c r="E1337" s="19" t="s">
        <v>3240</v>
      </c>
      <c r="F1337" s="18" t="s">
        <v>48</v>
      </c>
      <c r="G1337" s="20">
        <v>44928</v>
      </c>
      <c r="H1337" s="18" t="s">
        <v>3241</v>
      </c>
      <c r="I1337" s="21">
        <f t="shared" si="51"/>
        <v>0.75</v>
      </c>
      <c r="J1337" s="22">
        <f t="shared" si="52"/>
        <v>0.75</v>
      </c>
      <c r="K1337" s="21">
        <v>0</v>
      </c>
      <c r="L1337" s="21">
        <v>0</v>
      </c>
      <c r="M1337" s="18">
        <f t="shared" si="50"/>
        <v>1</v>
      </c>
      <c r="N1337" s="18">
        <v>0</v>
      </c>
      <c r="O1337" s="18">
        <v>1</v>
      </c>
      <c r="P1337" s="18">
        <v>0</v>
      </c>
      <c r="Q1337" s="18">
        <v>0</v>
      </c>
      <c r="R1337" s="18">
        <v>0</v>
      </c>
      <c r="S1337" s="18">
        <v>1</v>
      </c>
      <c r="T1337" s="23">
        <f t="shared" si="53"/>
        <v>1</v>
      </c>
      <c r="U1337" s="18" t="s">
        <v>76</v>
      </c>
      <c r="V1337" s="18">
        <v>4</v>
      </c>
      <c r="W1337" s="23">
        <f t="shared" si="54"/>
        <v>4</v>
      </c>
    </row>
    <row r="1338" spans="1:23" ht="33.5" x14ac:dyDescent="0.35">
      <c r="A1338" s="17" t="s">
        <v>3242</v>
      </c>
      <c r="B1338" s="17" t="s">
        <v>3243</v>
      </c>
      <c r="C1338" s="18" t="s">
        <v>34</v>
      </c>
      <c r="D1338" s="18" t="s">
        <v>913</v>
      </c>
      <c r="E1338" s="19" t="s">
        <v>3244</v>
      </c>
      <c r="F1338" s="18" t="s">
        <v>48</v>
      </c>
      <c r="G1338" s="20">
        <v>44928</v>
      </c>
      <c r="H1338" s="18" t="s">
        <v>3245</v>
      </c>
      <c r="I1338" s="21">
        <f t="shared" si="51"/>
        <v>0</v>
      </c>
      <c r="J1338" s="22">
        <f t="shared" si="52"/>
        <v>0</v>
      </c>
      <c r="K1338" s="21">
        <v>0</v>
      </c>
      <c r="L1338" s="21">
        <v>0</v>
      </c>
      <c r="M1338" s="18">
        <f t="shared" si="50"/>
        <v>0</v>
      </c>
      <c r="N1338" s="18">
        <v>0</v>
      </c>
      <c r="O1338" s="18">
        <v>0</v>
      </c>
      <c r="P1338" s="18">
        <v>0</v>
      </c>
      <c r="Q1338" s="18">
        <v>0</v>
      </c>
      <c r="R1338" s="18">
        <v>0</v>
      </c>
      <c r="S1338" s="18">
        <v>0</v>
      </c>
      <c r="T1338" s="23">
        <f t="shared" si="53"/>
        <v>0</v>
      </c>
      <c r="U1338" s="18" t="s">
        <v>56</v>
      </c>
      <c r="V1338" s="18">
        <v>0</v>
      </c>
      <c r="W1338" s="23">
        <f t="shared" si="54"/>
        <v>0</v>
      </c>
    </row>
    <row r="1339" spans="1:23" ht="33.5" x14ac:dyDescent="0.35">
      <c r="A1339" s="17" t="s">
        <v>3246</v>
      </c>
      <c r="B1339" s="17" t="s">
        <v>3247</v>
      </c>
      <c r="C1339" s="18" t="s">
        <v>34</v>
      </c>
      <c r="D1339" s="18" t="s">
        <v>870</v>
      </c>
      <c r="E1339" s="19" t="s">
        <v>3248</v>
      </c>
      <c r="F1339" s="18" t="s">
        <v>48</v>
      </c>
      <c r="G1339" s="20">
        <v>44928</v>
      </c>
      <c r="H1339" s="18" t="s">
        <v>3249</v>
      </c>
      <c r="I1339" s="21">
        <f t="shared" si="51"/>
        <v>2.75</v>
      </c>
      <c r="J1339" s="22">
        <f t="shared" si="52"/>
        <v>2.75</v>
      </c>
      <c r="K1339" s="21">
        <v>0</v>
      </c>
      <c r="L1339" s="21">
        <v>0</v>
      </c>
      <c r="M1339" s="18">
        <f t="shared" si="50"/>
        <v>6</v>
      </c>
      <c r="N1339" s="18">
        <v>0</v>
      </c>
      <c r="O1339" s="18">
        <v>2</v>
      </c>
      <c r="P1339" s="18">
        <v>1</v>
      </c>
      <c r="Q1339" s="18">
        <v>3</v>
      </c>
      <c r="R1339" s="18">
        <v>0</v>
      </c>
      <c r="S1339" s="18">
        <v>1</v>
      </c>
      <c r="T1339" s="23">
        <f t="shared" si="53"/>
        <v>1</v>
      </c>
      <c r="U1339" s="18" t="s">
        <v>76</v>
      </c>
      <c r="V1339" s="18">
        <v>16</v>
      </c>
      <c r="W1339" s="23">
        <f t="shared" si="54"/>
        <v>16</v>
      </c>
    </row>
    <row r="1340" spans="1:23" ht="33.5" x14ac:dyDescent="0.35">
      <c r="A1340" s="17" t="s">
        <v>3250</v>
      </c>
      <c r="B1340" s="17" t="s">
        <v>3251</v>
      </c>
      <c r="C1340" s="18" t="s">
        <v>34</v>
      </c>
      <c r="D1340" s="18" t="s">
        <v>870</v>
      </c>
      <c r="E1340" s="19" t="s">
        <v>3252</v>
      </c>
      <c r="F1340" s="18" t="s">
        <v>48</v>
      </c>
      <c r="G1340" s="20">
        <v>44928</v>
      </c>
      <c r="H1340" s="18" t="s">
        <v>3253</v>
      </c>
      <c r="I1340" s="21">
        <f t="shared" si="51"/>
        <v>0</v>
      </c>
      <c r="J1340" s="22">
        <f t="shared" si="52"/>
        <v>0</v>
      </c>
      <c r="K1340" s="21">
        <v>0</v>
      </c>
      <c r="L1340" s="21">
        <v>0</v>
      </c>
      <c r="M1340" s="18">
        <f t="shared" si="50"/>
        <v>0</v>
      </c>
      <c r="N1340" s="18">
        <v>0</v>
      </c>
      <c r="O1340" s="18">
        <v>0</v>
      </c>
      <c r="P1340" s="18">
        <v>0</v>
      </c>
      <c r="Q1340" s="18">
        <v>0</v>
      </c>
      <c r="R1340" s="18">
        <v>0</v>
      </c>
      <c r="S1340" s="18">
        <v>0</v>
      </c>
      <c r="T1340" s="23">
        <f t="shared" si="53"/>
        <v>0</v>
      </c>
      <c r="U1340" s="18" t="s">
        <v>56</v>
      </c>
      <c r="V1340" s="18">
        <v>0</v>
      </c>
      <c r="W1340" s="23">
        <f t="shared" si="54"/>
        <v>0</v>
      </c>
    </row>
    <row r="1341" spans="1:23" ht="33.5" x14ac:dyDescent="0.35">
      <c r="A1341" s="17" t="s">
        <v>3254</v>
      </c>
      <c r="B1341" s="17" t="s">
        <v>3255</v>
      </c>
      <c r="C1341" s="18" t="s">
        <v>34</v>
      </c>
      <c r="D1341" s="18" t="s">
        <v>870</v>
      </c>
      <c r="E1341" s="19" t="s">
        <v>3256</v>
      </c>
      <c r="F1341" s="18" t="s">
        <v>48</v>
      </c>
      <c r="G1341" s="20">
        <v>44928</v>
      </c>
      <c r="H1341" s="18" t="s">
        <v>3257</v>
      </c>
      <c r="I1341" s="21">
        <f t="shared" si="51"/>
        <v>0</v>
      </c>
      <c r="J1341" s="22">
        <f t="shared" si="52"/>
        <v>0</v>
      </c>
      <c r="K1341" s="21">
        <v>0</v>
      </c>
      <c r="L1341" s="21">
        <v>0</v>
      </c>
      <c r="M1341" s="18">
        <f t="shared" si="50"/>
        <v>0</v>
      </c>
      <c r="N1341" s="18">
        <v>0</v>
      </c>
      <c r="O1341" s="18">
        <v>0</v>
      </c>
      <c r="P1341" s="18">
        <v>0</v>
      </c>
      <c r="Q1341" s="18">
        <v>0</v>
      </c>
      <c r="R1341" s="18">
        <v>0</v>
      </c>
      <c r="S1341" s="18">
        <v>0</v>
      </c>
      <c r="T1341" s="23">
        <f t="shared" si="53"/>
        <v>0</v>
      </c>
      <c r="U1341" s="18" t="s">
        <v>56</v>
      </c>
      <c r="V1341" s="18">
        <v>0</v>
      </c>
      <c r="W1341" s="23">
        <f t="shared" si="54"/>
        <v>0</v>
      </c>
    </row>
    <row r="1342" spans="1:23" ht="33.5" x14ac:dyDescent="0.35">
      <c r="A1342" s="17" t="s">
        <v>3258</v>
      </c>
      <c r="B1342" s="17" t="s">
        <v>3259</v>
      </c>
      <c r="C1342" s="18" t="s">
        <v>34</v>
      </c>
      <c r="D1342" s="18" t="s">
        <v>870</v>
      </c>
      <c r="E1342" s="19" t="s">
        <v>3260</v>
      </c>
      <c r="F1342" s="18" t="s">
        <v>48</v>
      </c>
      <c r="G1342" s="20">
        <v>44928</v>
      </c>
      <c r="H1342" s="18" t="s">
        <v>3261</v>
      </c>
      <c r="I1342" s="21">
        <f t="shared" si="51"/>
        <v>0</v>
      </c>
      <c r="J1342" s="22">
        <f t="shared" si="52"/>
        <v>0</v>
      </c>
      <c r="K1342" s="21">
        <v>0</v>
      </c>
      <c r="L1342" s="21">
        <v>0</v>
      </c>
      <c r="M1342" s="18">
        <f t="shared" si="50"/>
        <v>0</v>
      </c>
      <c r="N1342" s="18">
        <v>0</v>
      </c>
      <c r="O1342" s="18">
        <v>0</v>
      </c>
      <c r="P1342" s="18">
        <v>0</v>
      </c>
      <c r="Q1342" s="18">
        <v>0</v>
      </c>
      <c r="R1342" s="18">
        <v>0</v>
      </c>
      <c r="S1342" s="18">
        <v>0</v>
      </c>
      <c r="T1342" s="23">
        <f t="shared" si="53"/>
        <v>0</v>
      </c>
      <c r="U1342" s="18" t="s">
        <v>56</v>
      </c>
      <c r="V1342" s="18">
        <v>0</v>
      </c>
      <c r="W1342" s="23">
        <f t="shared" si="54"/>
        <v>0</v>
      </c>
    </row>
    <row r="1343" spans="1:23" ht="33.5" x14ac:dyDescent="0.35">
      <c r="A1343" s="17" t="s">
        <v>3262</v>
      </c>
      <c r="B1343" s="17" t="s">
        <v>3263</v>
      </c>
      <c r="C1343" s="18" t="s">
        <v>34</v>
      </c>
      <c r="D1343" s="18" t="s">
        <v>870</v>
      </c>
      <c r="E1343" s="19" t="s">
        <v>3264</v>
      </c>
      <c r="F1343" s="18" t="s">
        <v>48</v>
      </c>
      <c r="G1343" s="20">
        <v>44928</v>
      </c>
      <c r="H1343" s="18" t="s">
        <v>3265</v>
      </c>
      <c r="I1343" s="21">
        <f t="shared" si="51"/>
        <v>0</v>
      </c>
      <c r="J1343" s="22">
        <f t="shared" si="52"/>
        <v>0</v>
      </c>
      <c r="K1343" s="21">
        <v>0</v>
      </c>
      <c r="L1343" s="21">
        <v>0</v>
      </c>
      <c r="M1343" s="18">
        <f t="shared" si="50"/>
        <v>0</v>
      </c>
      <c r="N1343" s="18">
        <v>0</v>
      </c>
      <c r="O1343" s="18">
        <v>0</v>
      </c>
      <c r="P1343" s="18">
        <v>0</v>
      </c>
      <c r="Q1343" s="18">
        <v>0</v>
      </c>
      <c r="R1343" s="18">
        <v>0</v>
      </c>
      <c r="S1343" s="18">
        <v>0</v>
      </c>
      <c r="T1343" s="23">
        <f t="shared" si="53"/>
        <v>0</v>
      </c>
      <c r="U1343" s="18" t="s">
        <v>56</v>
      </c>
      <c r="V1343" s="18">
        <v>0</v>
      </c>
      <c r="W1343" s="23">
        <f t="shared" si="54"/>
        <v>0</v>
      </c>
    </row>
    <row r="1344" spans="1:23" ht="33.5" x14ac:dyDescent="0.35">
      <c r="A1344" s="17" t="s">
        <v>3266</v>
      </c>
      <c r="B1344" s="17" t="s">
        <v>3267</v>
      </c>
      <c r="C1344" s="18" t="s">
        <v>34</v>
      </c>
      <c r="D1344" s="18" t="s">
        <v>109</v>
      </c>
      <c r="E1344" s="19" t="s">
        <v>3268</v>
      </c>
      <c r="F1344" s="18" t="s">
        <v>40</v>
      </c>
      <c r="G1344" s="20">
        <v>43875</v>
      </c>
      <c r="H1344" s="18" t="s">
        <v>3269</v>
      </c>
      <c r="I1344" s="21">
        <f t="shared" si="51"/>
        <v>1.75</v>
      </c>
      <c r="J1344" s="22">
        <f t="shared" si="52"/>
        <v>1.75</v>
      </c>
      <c r="K1344" s="21">
        <v>0</v>
      </c>
      <c r="L1344" s="21">
        <v>0</v>
      </c>
      <c r="M1344" s="18">
        <f t="shared" si="50"/>
        <v>3</v>
      </c>
      <c r="N1344" s="18">
        <v>1</v>
      </c>
      <c r="O1344" s="18">
        <v>0</v>
      </c>
      <c r="P1344" s="18">
        <v>1</v>
      </c>
      <c r="Q1344" s="18">
        <v>1</v>
      </c>
      <c r="R1344" s="18">
        <v>0</v>
      </c>
      <c r="S1344" s="18">
        <v>1</v>
      </c>
      <c r="T1344" s="23">
        <f t="shared" si="53"/>
        <v>1</v>
      </c>
      <c r="U1344" s="18" t="s">
        <v>76</v>
      </c>
      <c r="V1344" s="18">
        <v>11</v>
      </c>
      <c r="W1344" s="23">
        <f t="shared" si="54"/>
        <v>11</v>
      </c>
    </row>
    <row r="1345" spans="1:23" ht="33.5" x14ac:dyDescent="0.35">
      <c r="A1345" s="17" t="s">
        <v>3270</v>
      </c>
      <c r="B1345" s="17" t="s">
        <v>3271</v>
      </c>
      <c r="C1345" s="18" t="s">
        <v>84</v>
      </c>
      <c r="D1345" s="18" t="s">
        <v>293</v>
      </c>
      <c r="E1345" s="19" t="s">
        <v>3272</v>
      </c>
      <c r="F1345" s="18" t="s">
        <v>37</v>
      </c>
      <c r="G1345" s="20">
        <v>44453</v>
      </c>
      <c r="H1345" s="18" t="s">
        <v>3273</v>
      </c>
      <c r="I1345" s="21">
        <f t="shared" si="51"/>
        <v>7.25</v>
      </c>
      <c r="J1345" s="22">
        <f t="shared" si="52"/>
        <v>7.25</v>
      </c>
      <c r="K1345" s="21">
        <v>0</v>
      </c>
      <c r="L1345" s="21">
        <v>0</v>
      </c>
      <c r="M1345" s="18">
        <f t="shared" si="50"/>
        <v>8</v>
      </c>
      <c r="N1345" s="18">
        <v>6</v>
      </c>
      <c r="O1345" s="18">
        <v>1</v>
      </c>
      <c r="P1345" s="18">
        <v>1</v>
      </c>
      <c r="Q1345" s="18">
        <v>0</v>
      </c>
      <c r="R1345" s="18">
        <v>0</v>
      </c>
      <c r="S1345" s="18">
        <v>3</v>
      </c>
      <c r="T1345" s="23">
        <f t="shared" si="53"/>
        <v>3</v>
      </c>
      <c r="U1345" s="18" t="s">
        <v>39</v>
      </c>
      <c r="V1345" s="18">
        <v>16</v>
      </c>
      <c r="W1345" s="23">
        <f t="shared" si="54"/>
        <v>16</v>
      </c>
    </row>
    <row r="1346" spans="1:23" ht="33.5" x14ac:dyDescent="0.35">
      <c r="A1346" s="17" t="s">
        <v>3274</v>
      </c>
      <c r="B1346" s="17" t="s">
        <v>3275</v>
      </c>
      <c r="C1346" s="18" t="s">
        <v>34</v>
      </c>
      <c r="D1346" s="18" t="s">
        <v>35</v>
      </c>
      <c r="E1346" s="19" t="s">
        <v>3276</v>
      </c>
      <c r="F1346" s="18" t="s">
        <v>37</v>
      </c>
      <c r="G1346" s="20">
        <v>44662</v>
      </c>
      <c r="H1346" s="18" t="s">
        <v>3277</v>
      </c>
      <c r="I1346" s="21">
        <f t="shared" si="51"/>
        <v>6</v>
      </c>
      <c r="J1346" s="22">
        <f t="shared" si="52"/>
        <v>6</v>
      </c>
      <c r="K1346" s="21">
        <v>0</v>
      </c>
      <c r="L1346" s="21">
        <v>0</v>
      </c>
      <c r="M1346" s="18">
        <f t="shared" ref="M1346:M1389" si="55">SUM(N1346:Q1346)</f>
        <v>10</v>
      </c>
      <c r="N1346" s="18">
        <v>0</v>
      </c>
      <c r="O1346" s="18">
        <v>5</v>
      </c>
      <c r="P1346" s="18">
        <v>4</v>
      </c>
      <c r="Q1346" s="18">
        <v>1</v>
      </c>
      <c r="R1346" s="18">
        <v>0</v>
      </c>
      <c r="S1346" s="18">
        <v>4</v>
      </c>
      <c r="T1346" s="23">
        <f t="shared" si="53"/>
        <v>4</v>
      </c>
      <c r="U1346" s="18" t="s">
        <v>39</v>
      </c>
      <c r="V1346" s="18">
        <v>28</v>
      </c>
      <c r="W1346" s="23">
        <f t="shared" si="54"/>
        <v>28</v>
      </c>
    </row>
    <row r="1347" spans="1:23" ht="33.5" x14ac:dyDescent="0.35">
      <c r="A1347" s="17" t="s">
        <v>3278</v>
      </c>
      <c r="B1347" s="17" t="s">
        <v>3279</v>
      </c>
      <c r="C1347" s="18" t="s">
        <v>34</v>
      </c>
      <c r="D1347" s="18" t="s">
        <v>35</v>
      </c>
      <c r="E1347" s="19" t="s">
        <v>3280</v>
      </c>
      <c r="F1347" s="18" t="s">
        <v>37</v>
      </c>
      <c r="G1347" s="20">
        <v>44568</v>
      </c>
      <c r="H1347" s="18" t="s">
        <v>3281</v>
      </c>
      <c r="I1347" s="21">
        <f t="shared" si="51"/>
        <v>6.25</v>
      </c>
      <c r="J1347" s="22">
        <f t="shared" si="52"/>
        <v>6.25</v>
      </c>
      <c r="K1347" s="21">
        <v>0</v>
      </c>
      <c r="L1347" s="21">
        <v>0</v>
      </c>
      <c r="M1347" s="18">
        <f t="shared" si="55"/>
        <v>9</v>
      </c>
      <c r="N1347" s="18">
        <v>3</v>
      </c>
      <c r="O1347" s="18">
        <v>1</v>
      </c>
      <c r="P1347" s="18">
        <v>5</v>
      </c>
      <c r="Q1347" s="18">
        <v>0</v>
      </c>
      <c r="R1347" s="18">
        <v>0</v>
      </c>
      <c r="S1347" s="18">
        <v>3</v>
      </c>
      <c r="T1347" s="23">
        <f t="shared" si="53"/>
        <v>3</v>
      </c>
      <c r="U1347" s="18" t="s">
        <v>39</v>
      </c>
      <c r="V1347" s="18">
        <v>19</v>
      </c>
      <c r="W1347" s="23">
        <f t="shared" si="54"/>
        <v>19</v>
      </c>
    </row>
    <row r="1348" spans="1:23" ht="33.5" x14ac:dyDescent="0.35">
      <c r="A1348" s="17" t="s">
        <v>3282</v>
      </c>
      <c r="B1348" s="17" t="s">
        <v>3283</v>
      </c>
      <c r="C1348" s="18" t="s">
        <v>34</v>
      </c>
      <c r="D1348" s="18" t="s">
        <v>35</v>
      </c>
      <c r="E1348" s="19" t="s">
        <v>3284</v>
      </c>
      <c r="F1348" s="24" t="s">
        <v>3285</v>
      </c>
      <c r="G1348" s="20">
        <v>42998</v>
      </c>
      <c r="H1348" s="28" t="s">
        <v>3286</v>
      </c>
      <c r="I1348" s="21">
        <f t="shared" si="51"/>
        <v>9</v>
      </c>
      <c r="J1348" s="22">
        <f t="shared" si="52"/>
        <v>9</v>
      </c>
      <c r="K1348" s="21">
        <v>0</v>
      </c>
      <c r="L1348" s="21">
        <v>0</v>
      </c>
      <c r="M1348" s="18">
        <f t="shared" si="55"/>
        <v>12</v>
      </c>
      <c r="N1348" s="18">
        <v>3</v>
      </c>
      <c r="O1348" s="18">
        <v>7</v>
      </c>
      <c r="P1348" s="18">
        <v>1</v>
      </c>
      <c r="Q1348" s="18">
        <v>1</v>
      </c>
      <c r="R1348" s="18">
        <v>0</v>
      </c>
      <c r="S1348" s="18">
        <v>3</v>
      </c>
      <c r="T1348" s="23">
        <f t="shared" si="53"/>
        <v>3</v>
      </c>
      <c r="U1348" s="18" t="s">
        <v>39</v>
      </c>
      <c r="V1348" s="18">
        <v>24</v>
      </c>
      <c r="W1348" s="23">
        <f t="shared" si="54"/>
        <v>24</v>
      </c>
    </row>
    <row r="1349" spans="1:23" ht="33.5" x14ac:dyDescent="0.35">
      <c r="A1349" s="17" t="s">
        <v>3287</v>
      </c>
      <c r="B1349" s="17" t="s">
        <v>3288</v>
      </c>
      <c r="C1349" s="18" t="s">
        <v>34</v>
      </c>
      <c r="D1349" s="18" t="s">
        <v>35</v>
      </c>
      <c r="E1349" s="19" t="s">
        <v>3289</v>
      </c>
      <c r="F1349" s="18" t="s">
        <v>48</v>
      </c>
      <c r="G1349" s="20">
        <v>44928</v>
      </c>
      <c r="H1349" s="18" t="s">
        <v>3290</v>
      </c>
      <c r="I1349" s="21">
        <f t="shared" si="51"/>
        <v>0</v>
      </c>
      <c r="J1349" s="22">
        <f t="shared" si="52"/>
        <v>0</v>
      </c>
      <c r="K1349" s="21">
        <v>0</v>
      </c>
      <c r="L1349" s="21">
        <v>0</v>
      </c>
      <c r="M1349" s="18">
        <f t="shared" si="55"/>
        <v>0</v>
      </c>
      <c r="N1349" s="18">
        <v>0</v>
      </c>
      <c r="O1349" s="18">
        <v>0</v>
      </c>
      <c r="P1349" s="18">
        <v>0</v>
      </c>
      <c r="Q1349" s="18">
        <v>0</v>
      </c>
      <c r="R1349" s="18">
        <v>0</v>
      </c>
      <c r="S1349" s="18">
        <v>0</v>
      </c>
      <c r="T1349" s="23">
        <f t="shared" si="53"/>
        <v>0</v>
      </c>
      <c r="U1349" s="18" t="s">
        <v>56</v>
      </c>
      <c r="V1349" s="18">
        <v>0</v>
      </c>
      <c r="W1349" s="23">
        <f t="shared" si="54"/>
        <v>0</v>
      </c>
    </row>
    <row r="1350" spans="1:23" ht="33.5" x14ac:dyDescent="0.35">
      <c r="A1350" s="17" t="s">
        <v>3291</v>
      </c>
      <c r="B1350" s="17" t="s">
        <v>3292</v>
      </c>
      <c r="C1350" s="18" t="s">
        <v>34</v>
      </c>
      <c r="D1350" s="18" t="s">
        <v>35</v>
      </c>
      <c r="E1350" s="19" t="s">
        <v>425</v>
      </c>
      <c r="F1350" s="18" t="s">
        <v>37</v>
      </c>
      <c r="G1350" s="20">
        <v>44458</v>
      </c>
      <c r="H1350" s="18" t="s">
        <v>3293</v>
      </c>
      <c r="I1350" s="21">
        <f t="shared" si="51"/>
        <v>3.75</v>
      </c>
      <c r="J1350" s="22">
        <f t="shared" si="52"/>
        <v>3.75</v>
      </c>
      <c r="K1350" s="21">
        <v>0</v>
      </c>
      <c r="L1350" s="21">
        <v>0</v>
      </c>
      <c r="M1350" s="18">
        <f t="shared" si="55"/>
        <v>5</v>
      </c>
      <c r="N1350" s="18">
        <v>2</v>
      </c>
      <c r="O1350" s="18">
        <v>1</v>
      </c>
      <c r="P1350" s="18">
        <v>2</v>
      </c>
      <c r="Q1350" s="18">
        <v>0</v>
      </c>
      <c r="R1350" s="18">
        <v>0</v>
      </c>
      <c r="S1350" s="18">
        <v>3</v>
      </c>
      <c r="T1350" s="23">
        <f t="shared" si="53"/>
        <v>3</v>
      </c>
      <c r="U1350" s="18" t="s">
        <v>39</v>
      </c>
      <c r="V1350" s="18">
        <v>20</v>
      </c>
      <c r="W1350" s="23">
        <f t="shared" si="54"/>
        <v>20</v>
      </c>
    </row>
    <row r="1351" spans="1:23" ht="33.5" x14ac:dyDescent="0.35">
      <c r="A1351" s="17" t="s">
        <v>3294</v>
      </c>
      <c r="B1351" s="17" t="s">
        <v>3295</v>
      </c>
      <c r="C1351" s="18" t="s">
        <v>34</v>
      </c>
      <c r="D1351" s="18" t="s">
        <v>35</v>
      </c>
      <c r="E1351" s="19" t="s">
        <v>3296</v>
      </c>
      <c r="F1351" s="18" t="s">
        <v>37</v>
      </c>
      <c r="G1351" s="20">
        <v>44304</v>
      </c>
      <c r="H1351" s="18" t="s">
        <v>3297</v>
      </c>
      <c r="I1351" s="21">
        <f t="shared" ref="I1351:I1389" si="56">N1351+0.75*O1351+0.5*P1351+0.25*Q1351</f>
        <v>3.25</v>
      </c>
      <c r="J1351" s="22">
        <f t="shared" si="52"/>
        <v>3.25</v>
      </c>
      <c r="K1351" s="21">
        <v>0</v>
      </c>
      <c r="L1351" s="21">
        <v>0</v>
      </c>
      <c r="M1351" s="18">
        <f t="shared" si="55"/>
        <v>6</v>
      </c>
      <c r="N1351" s="18">
        <v>0</v>
      </c>
      <c r="O1351" s="18">
        <v>2</v>
      </c>
      <c r="P1351" s="18">
        <v>3</v>
      </c>
      <c r="Q1351" s="18">
        <v>1</v>
      </c>
      <c r="R1351" s="18">
        <v>0</v>
      </c>
      <c r="S1351" s="18">
        <v>2</v>
      </c>
      <c r="T1351" s="23">
        <f t="shared" si="53"/>
        <v>2</v>
      </c>
      <c r="U1351" s="18" t="s">
        <v>39</v>
      </c>
      <c r="V1351" s="18">
        <v>22</v>
      </c>
      <c r="W1351" s="23">
        <f t="shared" si="54"/>
        <v>22</v>
      </c>
    </row>
    <row r="1352" spans="1:23" ht="33.5" x14ac:dyDescent="0.35">
      <c r="A1352" s="17" t="s">
        <v>3298</v>
      </c>
      <c r="B1352" s="17" t="s">
        <v>3299</v>
      </c>
      <c r="C1352" s="18" t="s">
        <v>34</v>
      </c>
      <c r="D1352" s="18" t="s">
        <v>35</v>
      </c>
      <c r="E1352" s="19" t="s">
        <v>1154</v>
      </c>
      <c r="F1352" s="18" t="s">
        <v>37</v>
      </c>
      <c r="G1352" s="20">
        <v>43845</v>
      </c>
      <c r="H1352" s="18" t="s">
        <v>3300</v>
      </c>
      <c r="I1352" s="21">
        <f t="shared" si="56"/>
        <v>3.25</v>
      </c>
      <c r="J1352" s="22">
        <f t="shared" si="52"/>
        <v>3.25</v>
      </c>
      <c r="K1352" s="21">
        <v>0</v>
      </c>
      <c r="L1352" s="21">
        <v>0</v>
      </c>
      <c r="M1352" s="18">
        <f t="shared" si="55"/>
        <v>6</v>
      </c>
      <c r="N1352" s="18">
        <v>1</v>
      </c>
      <c r="O1352" s="18">
        <v>1</v>
      </c>
      <c r="P1352" s="18">
        <v>2</v>
      </c>
      <c r="Q1352" s="18">
        <v>2</v>
      </c>
      <c r="R1352" s="18">
        <v>0</v>
      </c>
      <c r="S1352" s="18">
        <v>3</v>
      </c>
      <c r="T1352" s="23">
        <f t="shared" si="53"/>
        <v>3</v>
      </c>
      <c r="U1352" s="18" t="s">
        <v>39</v>
      </c>
      <c r="V1352" s="18">
        <v>14</v>
      </c>
      <c r="W1352" s="23">
        <f t="shared" si="54"/>
        <v>14</v>
      </c>
    </row>
    <row r="1353" spans="1:23" ht="33.5" x14ac:dyDescent="0.35">
      <c r="A1353" s="17" t="s">
        <v>3301</v>
      </c>
      <c r="B1353" s="17" t="s">
        <v>3302</v>
      </c>
      <c r="C1353" s="18" t="s">
        <v>34</v>
      </c>
      <c r="D1353" s="18" t="s">
        <v>35</v>
      </c>
      <c r="E1353" s="19" t="s">
        <v>3303</v>
      </c>
      <c r="F1353" s="18" t="s">
        <v>37</v>
      </c>
      <c r="G1353" s="20">
        <v>44461</v>
      </c>
      <c r="H1353" s="18" t="s">
        <v>3304</v>
      </c>
      <c r="I1353" s="21">
        <f t="shared" si="56"/>
        <v>1.5</v>
      </c>
      <c r="J1353" s="22">
        <f t="shared" si="52"/>
        <v>1.5</v>
      </c>
      <c r="K1353" s="21">
        <v>0</v>
      </c>
      <c r="L1353" s="21">
        <v>0</v>
      </c>
      <c r="M1353" s="18">
        <f t="shared" si="55"/>
        <v>4</v>
      </c>
      <c r="N1353" s="18">
        <v>0</v>
      </c>
      <c r="O1353" s="18">
        <v>1</v>
      </c>
      <c r="P1353" s="18">
        <v>0</v>
      </c>
      <c r="Q1353" s="18">
        <v>3</v>
      </c>
      <c r="R1353" s="18">
        <v>0</v>
      </c>
      <c r="S1353" s="18">
        <v>2</v>
      </c>
      <c r="T1353" s="23">
        <f t="shared" si="53"/>
        <v>2</v>
      </c>
      <c r="U1353" s="18" t="s">
        <v>39</v>
      </c>
      <c r="V1353" s="18">
        <v>18</v>
      </c>
      <c r="W1353" s="23">
        <f t="shared" si="54"/>
        <v>18</v>
      </c>
    </row>
    <row r="1354" spans="1:23" ht="33.5" x14ac:dyDescent="0.35">
      <c r="A1354" s="17" t="s">
        <v>3305</v>
      </c>
      <c r="B1354" s="17" t="s">
        <v>3306</v>
      </c>
      <c r="C1354" s="18" t="s">
        <v>34</v>
      </c>
      <c r="D1354" s="18" t="s">
        <v>35</v>
      </c>
      <c r="E1354" s="19" t="s">
        <v>3307</v>
      </c>
      <c r="F1354" s="18" t="s">
        <v>37</v>
      </c>
      <c r="G1354" s="20">
        <v>44451</v>
      </c>
      <c r="H1354" s="18" t="s">
        <v>3308</v>
      </c>
      <c r="I1354" s="21">
        <f t="shared" si="56"/>
        <v>1.25</v>
      </c>
      <c r="J1354" s="22">
        <f t="shared" si="52"/>
        <v>1.25</v>
      </c>
      <c r="K1354" s="21">
        <v>0</v>
      </c>
      <c r="L1354" s="21">
        <v>0</v>
      </c>
      <c r="M1354" s="18">
        <f t="shared" si="55"/>
        <v>2</v>
      </c>
      <c r="N1354" s="18">
        <v>0</v>
      </c>
      <c r="O1354" s="18">
        <v>1</v>
      </c>
      <c r="P1354" s="18">
        <v>1</v>
      </c>
      <c r="Q1354" s="18">
        <v>0</v>
      </c>
      <c r="R1354" s="18">
        <v>0</v>
      </c>
      <c r="S1354" s="18">
        <v>1</v>
      </c>
      <c r="T1354" s="23">
        <f t="shared" si="53"/>
        <v>1</v>
      </c>
      <c r="U1354" s="18" t="s">
        <v>39</v>
      </c>
      <c r="V1354" s="18">
        <v>12</v>
      </c>
      <c r="W1354" s="23">
        <f t="shared" si="54"/>
        <v>12</v>
      </c>
    </row>
    <row r="1355" spans="1:23" ht="33.5" x14ac:dyDescent="0.35">
      <c r="A1355" s="17" t="s">
        <v>3309</v>
      </c>
      <c r="B1355" s="17" t="s">
        <v>3310</v>
      </c>
      <c r="C1355" s="18" t="s">
        <v>34</v>
      </c>
      <c r="D1355" s="18" t="s">
        <v>35</v>
      </c>
      <c r="E1355" s="19" t="s">
        <v>3311</v>
      </c>
      <c r="F1355" s="18" t="s">
        <v>37</v>
      </c>
      <c r="G1355" s="20">
        <v>43938</v>
      </c>
      <c r="H1355" s="18" t="s">
        <v>3312</v>
      </c>
      <c r="I1355" s="21">
        <f t="shared" si="56"/>
        <v>1.5</v>
      </c>
      <c r="J1355" s="22">
        <f t="shared" si="52"/>
        <v>1.5</v>
      </c>
      <c r="K1355" s="21">
        <v>0</v>
      </c>
      <c r="L1355" s="21">
        <v>0</v>
      </c>
      <c r="M1355" s="18">
        <f t="shared" si="55"/>
        <v>2</v>
      </c>
      <c r="N1355" s="18">
        <v>1</v>
      </c>
      <c r="O1355" s="18">
        <v>0</v>
      </c>
      <c r="P1355" s="18">
        <v>1</v>
      </c>
      <c r="Q1355" s="18">
        <v>0</v>
      </c>
      <c r="R1355" s="18">
        <v>0</v>
      </c>
      <c r="S1355" s="18">
        <v>2</v>
      </c>
      <c r="T1355" s="23">
        <f t="shared" si="53"/>
        <v>2</v>
      </c>
      <c r="U1355" s="18" t="s">
        <v>39</v>
      </c>
      <c r="V1355" s="18">
        <v>14</v>
      </c>
      <c r="W1355" s="23">
        <f t="shared" si="54"/>
        <v>14</v>
      </c>
    </row>
    <row r="1356" spans="1:23" ht="33.5" x14ac:dyDescent="0.35">
      <c r="A1356" s="17" t="s">
        <v>3313</v>
      </c>
      <c r="B1356" s="17" t="s">
        <v>3314</v>
      </c>
      <c r="C1356" s="18" t="s">
        <v>34</v>
      </c>
      <c r="D1356" s="18" t="s">
        <v>35</v>
      </c>
      <c r="E1356" s="19" t="s">
        <v>1499</v>
      </c>
      <c r="F1356" s="18" t="s">
        <v>37</v>
      </c>
      <c r="G1356" s="20">
        <v>44853</v>
      </c>
      <c r="H1356" s="18" t="s">
        <v>3315</v>
      </c>
      <c r="I1356" s="21">
        <f t="shared" si="56"/>
        <v>4.75</v>
      </c>
      <c r="J1356" s="22">
        <f t="shared" si="52"/>
        <v>4.75</v>
      </c>
      <c r="K1356" s="21">
        <v>0</v>
      </c>
      <c r="L1356" s="21">
        <v>0</v>
      </c>
      <c r="M1356" s="18">
        <f t="shared" si="55"/>
        <v>7</v>
      </c>
      <c r="N1356" s="18">
        <v>2</v>
      </c>
      <c r="O1356" s="18">
        <v>1</v>
      </c>
      <c r="P1356" s="18">
        <v>4</v>
      </c>
      <c r="Q1356" s="18">
        <v>0</v>
      </c>
      <c r="R1356" s="18">
        <v>0</v>
      </c>
      <c r="S1356" s="18">
        <v>4</v>
      </c>
      <c r="T1356" s="23">
        <f t="shared" si="53"/>
        <v>4</v>
      </c>
      <c r="U1356" s="18" t="s">
        <v>39</v>
      </c>
      <c r="V1356" s="18">
        <v>23</v>
      </c>
      <c r="W1356" s="23">
        <f t="shared" si="54"/>
        <v>23</v>
      </c>
    </row>
    <row r="1357" spans="1:23" ht="33.5" x14ac:dyDescent="0.35">
      <c r="A1357" s="17" t="s">
        <v>3316</v>
      </c>
      <c r="B1357" s="17" t="s">
        <v>3317</v>
      </c>
      <c r="C1357" s="18" t="s">
        <v>34</v>
      </c>
      <c r="D1357" s="18" t="s">
        <v>35</v>
      </c>
      <c r="E1357" s="19" t="s">
        <v>118</v>
      </c>
      <c r="F1357" s="18" t="s">
        <v>37</v>
      </c>
      <c r="G1357" s="20">
        <v>44461</v>
      </c>
      <c r="H1357" s="18" t="s">
        <v>3318</v>
      </c>
      <c r="I1357" s="21">
        <f t="shared" si="56"/>
        <v>3.5</v>
      </c>
      <c r="J1357" s="22">
        <f t="shared" si="52"/>
        <v>3.5</v>
      </c>
      <c r="K1357" s="21">
        <v>0</v>
      </c>
      <c r="L1357" s="21">
        <v>0</v>
      </c>
      <c r="M1357" s="18">
        <f t="shared" si="55"/>
        <v>6</v>
      </c>
      <c r="N1357" s="18">
        <v>1</v>
      </c>
      <c r="O1357" s="18">
        <v>2</v>
      </c>
      <c r="P1357" s="18">
        <v>1</v>
      </c>
      <c r="Q1357" s="18">
        <v>2</v>
      </c>
      <c r="R1357" s="18">
        <v>0</v>
      </c>
      <c r="S1357" s="18">
        <v>3</v>
      </c>
      <c r="T1357" s="23">
        <f t="shared" si="53"/>
        <v>3</v>
      </c>
      <c r="U1357" s="18" t="s">
        <v>39</v>
      </c>
      <c r="V1357" s="18">
        <v>20</v>
      </c>
      <c r="W1357" s="23">
        <f t="shared" si="54"/>
        <v>20</v>
      </c>
    </row>
    <row r="1358" spans="1:23" ht="33.5" x14ac:dyDescent="0.35">
      <c r="A1358" s="17" t="s">
        <v>3319</v>
      </c>
      <c r="B1358" s="17" t="s">
        <v>3320</v>
      </c>
      <c r="C1358" s="18" t="s">
        <v>34</v>
      </c>
      <c r="D1358" s="18" t="s">
        <v>35</v>
      </c>
      <c r="E1358" s="19" t="s">
        <v>3321</v>
      </c>
      <c r="F1358" s="18" t="s">
        <v>48</v>
      </c>
      <c r="G1358" s="20">
        <v>44928</v>
      </c>
      <c r="H1358" s="18" t="s">
        <v>3322</v>
      </c>
      <c r="I1358" s="21">
        <f t="shared" si="56"/>
        <v>0.5</v>
      </c>
      <c r="J1358" s="22">
        <f t="shared" si="52"/>
        <v>0.5</v>
      </c>
      <c r="K1358" s="21">
        <v>0</v>
      </c>
      <c r="L1358" s="21">
        <v>0</v>
      </c>
      <c r="M1358" s="18">
        <f t="shared" si="55"/>
        <v>1</v>
      </c>
      <c r="N1358" s="18">
        <v>0</v>
      </c>
      <c r="O1358" s="18">
        <v>0</v>
      </c>
      <c r="P1358" s="18">
        <v>1</v>
      </c>
      <c r="Q1358" s="18">
        <v>0</v>
      </c>
      <c r="R1358" s="18">
        <v>0</v>
      </c>
      <c r="S1358" s="18">
        <v>1</v>
      </c>
      <c r="T1358" s="23">
        <f t="shared" si="53"/>
        <v>1</v>
      </c>
      <c r="U1358" s="18" t="s">
        <v>76</v>
      </c>
      <c r="V1358" s="18">
        <v>11</v>
      </c>
      <c r="W1358" s="23">
        <f t="shared" si="54"/>
        <v>11</v>
      </c>
    </row>
    <row r="1359" spans="1:23" ht="33.5" x14ac:dyDescent="0.35">
      <c r="A1359" s="17" t="s">
        <v>3323</v>
      </c>
      <c r="B1359" s="17" t="s">
        <v>3324</v>
      </c>
      <c r="C1359" s="18" t="s">
        <v>34</v>
      </c>
      <c r="D1359" s="18" t="s">
        <v>35</v>
      </c>
      <c r="E1359" s="19" t="s">
        <v>3325</v>
      </c>
      <c r="F1359" s="18" t="s">
        <v>48</v>
      </c>
      <c r="G1359" s="20">
        <v>44928</v>
      </c>
      <c r="H1359" s="18" t="s">
        <v>3326</v>
      </c>
      <c r="I1359" s="21">
        <f t="shared" si="56"/>
        <v>2</v>
      </c>
      <c r="J1359" s="22">
        <f t="shared" si="52"/>
        <v>2</v>
      </c>
      <c r="K1359" s="21">
        <v>0</v>
      </c>
      <c r="L1359" s="21">
        <v>0</v>
      </c>
      <c r="M1359" s="18">
        <f t="shared" si="55"/>
        <v>3</v>
      </c>
      <c r="N1359" s="18">
        <v>0</v>
      </c>
      <c r="O1359" s="18">
        <v>2</v>
      </c>
      <c r="P1359" s="18">
        <v>1</v>
      </c>
      <c r="Q1359" s="18">
        <v>0</v>
      </c>
      <c r="R1359" s="18">
        <v>0</v>
      </c>
      <c r="S1359" s="18">
        <v>1</v>
      </c>
      <c r="T1359" s="23">
        <f t="shared" si="53"/>
        <v>1</v>
      </c>
      <c r="U1359" s="18" t="s">
        <v>76</v>
      </c>
      <c r="V1359" s="18">
        <v>13</v>
      </c>
      <c r="W1359" s="23">
        <f t="shared" si="54"/>
        <v>13</v>
      </c>
    </row>
    <row r="1360" spans="1:23" ht="21" x14ac:dyDescent="0.35">
      <c r="A1360" s="17" t="s">
        <v>3327</v>
      </c>
      <c r="B1360" s="17" t="s">
        <v>3328</v>
      </c>
      <c r="C1360" s="18" t="s">
        <v>34</v>
      </c>
      <c r="D1360" s="18" t="s">
        <v>61</v>
      </c>
      <c r="E1360" s="19">
        <v>170.21</v>
      </c>
      <c r="F1360" s="18" t="s">
        <v>37</v>
      </c>
      <c r="G1360" s="20">
        <v>44966</v>
      </c>
      <c r="H1360" s="18" t="s">
        <v>3329</v>
      </c>
      <c r="I1360" s="21">
        <f t="shared" si="56"/>
        <v>4.25</v>
      </c>
      <c r="J1360" s="182">
        <f>AVERAGE(I1360:I1362)</f>
        <v>3.6666666666666665</v>
      </c>
      <c r="K1360" s="183">
        <f>_xlfn.STDEV.S(I1360:I1362)</f>
        <v>0.62915286960589489</v>
      </c>
      <c r="L1360" s="183">
        <f>100*K1360/J1360</f>
        <v>17.158714625615318</v>
      </c>
      <c r="M1360" s="18">
        <f t="shared" si="55"/>
        <v>5</v>
      </c>
      <c r="N1360" s="18">
        <v>3</v>
      </c>
      <c r="O1360" s="18">
        <v>1</v>
      </c>
      <c r="P1360" s="18">
        <v>1</v>
      </c>
      <c r="Q1360" s="18">
        <v>0</v>
      </c>
      <c r="R1360" s="18">
        <v>0</v>
      </c>
      <c r="S1360" s="18">
        <v>3</v>
      </c>
      <c r="T1360" s="184">
        <f>AVERAGE(S1360:S1362)</f>
        <v>2.3333333333333335</v>
      </c>
      <c r="U1360" s="18" t="s">
        <v>39</v>
      </c>
      <c r="V1360" s="18">
        <v>20</v>
      </c>
      <c r="W1360" s="184">
        <f>AVERAGE(V1360:V1362)</f>
        <v>24.666666666666668</v>
      </c>
    </row>
    <row r="1361" spans="1:23" ht="21" x14ac:dyDescent="0.35">
      <c r="A1361" s="17" t="s">
        <v>3327</v>
      </c>
      <c r="B1361" s="17" t="s">
        <v>3328</v>
      </c>
      <c r="C1361" s="18" t="s">
        <v>34</v>
      </c>
      <c r="D1361" s="18" t="s">
        <v>61</v>
      </c>
      <c r="E1361" s="19">
        <v>170.21</v>
      </c>
      <c r="F1361" s="18" t="s">
        <v>40</v>
      </c>
      <c r="G1361" s="20">
        <v>43875</v>
      </c>
      <c r="H1361" s="18" t="s">
        <v>3330</v>
      </c>
      <c r="I1361" s="21">
        <f t="shared" si="56"/>
        <v>3.75</v>
      </c>
      <c r="J1361" s="182"/>
      <c r="K1361" s="183"/>
      <c r="L1361" s="183"/>
      <c r="M1361" s="18">
        <f t="shared" si="55"/>
        <v>6</v>
      </c>
      <c r="N1361" s="18">
        <v>1</v>
      </c>
      <c r="O1361" s="18">
        <v>3</v>
      </c>
      <c r="P1361" s="18">
        <v>0</v>
      </c>
      <c r="Q1361" s="18">
        <v>2</v>
      </c>
      <c r="R1361" s="18">
        <v>0</v>
      </c>
      <c r="S1361" s="18">
        <v>2</v>
      </c>
      <c r="T1361" s="184"/>
      <c r="U1361" s="18" t="s">
        <v>76</v>
      </c>
      <c r="V1361" s="18">
        <v>27</v>
      </c>
      <c r="W1361" s="184"/>
    </row>
    <row r="1362" spans="1:23" ht="21" x14ac:dyDescent="0.35">
      <c r="A1362" s="17" t="s">
        <v>3327</v>
      </c>
      <c r="B1362" s="17" t="s">
        <v>3328</v>
      </c>
      <c r="C1362" s="18" t="s">
        <v>34</v>
      </c>
      <c r="D1362" s="18" t="s">
        <v>61</v>
      </c>
      <c r="E1362" s="19">
        <v>170.21</v>
      </c>
      <c r="F1362" s="18" t="s">
        <v>48</v>
      </c>
      <c r="G1362" s="20">
        <v>44928</v>
      </c>
      <c r="H1362" s="28" t="s">
        <v>3331</v>
      </c>
      <c r="I1362" s="21">
        <f t="shared" si="56"/>
        <v>3</v>
      </c>
      <c r="J1362" s="182"/>
      <c r="K1362" s="183"/>
      <c r="L1362" s="183"/>
      <c r="M1362" s="18">
        <f t="shared" si="55"/>
        <v>4</v>
      </c>
      <c r="N1362" s="18">
        <v>1</v>
      </c>
      <c r="O1362" s="18">
        <v>2</v>
      </c>
      <c r="P1362" s="18">
        <v>1</v>
      </c>
      <c r="Q1362" s="18">
        <v>0</v>
      </c>
      <c r="R1362" s="18">
        <v>0</v>
      </c>
      <c r="S1362" s="18">
        <v>2</v>
      </c>
      <c r="T1362" s="184"/>
      <c r="U1362" s="18" t="s">
        <v>76</v>
      </c>
      <c r="V1362" s="18">
        <v>27</v>
      </c>
      <c r="W1362" s="184"/>
    </row>
    <row r="1363" spans="1:23" ht="21" x14ac:dyDescent="0.35">
      <c r="A1363" s="17" t="s">
        <v>3332</v>
      </c>
      <c r="B1363" s="17" t="s">
        <v>3333</v>
      </c>
      <c r="C1363" s="18" t="s">
        <v>34</v>
      </c>
      <c r="D1363" s="18" t="s">
        <v>35</v>
      </c>
      <c r="E1363" s="19">
        <v>92.52</v>
      </c>
      <c r="F1363" s="18" t="s">
        <v>37</v>
      </c>
      <c r="G1363" s="20">
        <v>44964</v>
      </c>
      <c r="H1363" s="18" t="s">
        <v>3334</v>
      </c>
      <c r="I1363" s="21">
        <f t="shared" si="56"/>
        <v>6.5</v>
      </c>
      <c r="J1363" s="182">
        <f>AVERAGE(I1363:I1364)</f>
        <v>7</v>
      </c>
      <c r="K1363" s="183">
        <f>_xlfn.STDEV.S(I1363:I1364)</f>
        <v>0.70710678118654757</v>
      </c>
      <c r="L1363" s="183">
        <f>100*K1363/J1363</f>
        <v>10.101525445522109</v>
      </c>
      <c r="M1363" s="18">
        <f t="shared" si="55"/>
        <v>9</v>
      </c>
      <c r="N1363" s="18">
        <v>4</v>
      </c>
      <c r="O1363" s="18">
        <v>0</v>
      </c>
      <c r="P1363" s="18">
        <v>5</v>
      </c>
      <c r="Q1363" s="18">
        <v>0</v>
      </c>
      <c r="R1363" s="18">
        <v>0</v>
      </c>
      <c r="S1363" s="18">
        <v>4</v>
      </c>
      <c r="T1363" s="184">
        <f>AVERAGE(S1363:S1364)</f>
        <v>4</v>
      </c>
      <c r="U1363" s="18" t="s">
        <v>39</v>
      </c>
      <c r="V1363" s="18">
        <v>27</v>
      </c>
      <c r="W1363" s="184">
        <f>AVERAGE(V1363:V1364)</f>
        <v>27</v>
      </c>
    </row>
    <row r="1364" spans="1:23" ht="21" x14ac:dyDescent="0.35">
      <c r="A1364" s="17" t="s">
        <v>3332</v>
      </c>
      <c r="B1364" s="17" t="s">
        <v>3333</v>
      </c>
      <c r="C1364" s="18" t="s">
        <v>34</v>
      </c>
      <c r="D1364" s="18" t="s">
        <v>35</v>
      </c>
      <c r="E1364" s="19">
        <v>92.52</v>
      </c>
      <c r="F1364" s="18" t="s">
        <v>40</v>
      </c>
      <c r="G1364" s="20">
        <v>43875</v>
      </c>
      <c r="H1364" s="18" t="s">
        <v>3335</v>
      </c>
      <c r="I1364" s="21">
        <f t="shared" si="56"/>
        <v>7.5</v>
      </c>
      <c r="J1364" s="182"/>
      <c r="K1364" s="183"/>
      <c r="L1364" s="183"/>
      <c r="M1364" s="18">
        <f t="shared" si="55"/>
        <v>10</v>
      </c>
      <c r="N1364" s="18">
        <v>5</v>
      </c>
      <c r="O1364" s="18">
        <v>0</v>
      </c>
      <c r="P1364" s="18">
        <v>5</v>
      </c>
      <c r="Q1364" s="18">
        <v>0</v>
      </c>
      <c r="R1364" s="18">
        <v>0</v>
      </c>
      <c r="S1364" s="18">
        <v>4</v>
      </c>
      <c r="T1364" s="184"/>
      <c r="U1364" s="18" t="s">
        <v>39</v>
      </c>
      <c r="V1364" s="18">
        <v>27</v>
      </c>
      <c r="W1364" s="184"/>
    </row>
    <row r="1365" spans="1:23" ht="33.5" x14ac:dyDescent="0.35">
      <c r="A1365" s="17" t="s">
        <v>2729</v>
      </c>
      <c r="B1365" s="17" t="s">
        <v>3336</v>
      </c>
      <c r="C1365" s="18" t="s">
        <v>84</v>
      </c>
      <c r="D1365" s="18" t="s">
        <v>61</v>
      </c>
      <c r="E1365" s="19">
        <v>60.08</v>
      </c>
      <c r="F1365" s="18" t="s">
        <v>37</v>
      </c>
      <c r="G1365" s="20">
        <v>44344</v>
      </c>
      <c r="H1365" s="18" t="s">
        <v>3337</v>
      </c>
      <c r="I1365" s="21">
        <f t="shared" si="56"/>
        <v>0</v>
      </c>
      <c r="J1365" s="22">
        <f>AVERAGE(I1365)</f>
        <v>0</v>
      </c>
      <c r="K1365" s="21">
        <v>0</v>
      </c>
      <c r="L1365" s="21">
        <v>0</v>
      </c>
      <c r="M1365" s="18">
        <f t="shared" si="55"/>
        <v>0</v>
      </c>
      <c r="N1365" s="18">
        <v>0</v>
      </c>
      <c r="O1365" s="18">
        <v>0</v>
      </c>
      <c r="P1365" s="18">
        <v>0</v>
      </c>
      <c r="Q1365" s="18">
        <v>0</v>
      </c>
      <c r="R1365" s="18">
        <v>0</v>
      </c>
      <c r="S1365" s="18">
        <v>0</v>
      </c>
      <c r="T1365" s="23">
        <f>AVERAGE(S1365)</f>
        <v>0</v>
      </c>
      <c r="U1365" s="18" t="s">
        <v>56</v>
      </c>
      <c r="V1365" s="18">
        <v>27</v>
      </c>
      <c r="W1365" s="23">
        <f>AVERAGE(V1365)</f>
        <v>27</v>
      </c>
    </row>
    <row r="1366" spans="1:23" ht="21" x14ac:dyDescent="0.35">
      <c r="A1366" s="17" t="s">
        <v>3338</v>
      </c>
      <c r="B1366" s="17" t="s">
        <v>3339</v>
      </c>
      <c r="C1366" s="18" t="s">
        <v>84</v>
      </c>
      <c r="D1366" s="18" t="s">
        <v>61</v>
      </c>
      <c r="E1366" s="19">
        <v>194.19</v>
      </c>
      <c r="F1366" s="18" t="s">
        <v>37</v>
      </c>
      <c r="G1366" s="20">
        <v>44964</v>
      </c>
      <c r="H1366" s="18" t="s">
        <v>3340</v>
      </c>
      <c r="I1366" s="21">
        <f t="shared" si="56"/>
        <v>7</v>
      </c>
      <c r="J1366" s="182">
        <f>AVERAGE(I1366:I1367)</f>
        <v>6.25</v>
      </c>
      <c r="K1366" s="183">
        <f>_xlfn.STDEV.S(I1366:I1367)</f>
        <v>1.0606601717798212</v>
      </c>
      <c r="L1366" s="183">
        <f>100*K1366/J1366</f>
        <v>16.970562748477139</v>
      </c>
      <c r="M1366" s="18">
        <f t="shared" si="55"/>
        <v>8</v>
      </c>
      <c r="N1366" s="18">
        <v>5</v>
      </c>
      <c r="O1366" s="18">
        <v>2</v>
      </c>
      <c r="P1366" s="18">
        <v>1</v>
      </c>
      <c r="Q1366" s="18">
        <v>0</v>
      </c>
      <c r="R1366" s="18">
        <v>0</v>
      </c>
      <c r="S1366" s="18">
        <v>3</v>
      </c>
      <c r="T1366" s="184">
        <f>AVERAGE(S1366:S1367)</f>
        <v>3</v>
      </c>
      <c r="U1366" s="18" t="s">
        <v>39</v>
      </c>
      <c r="V1366" s="18">
        <v>27</v>
      </c>
      <c r="W1366" s="184">
        <f>AVERAGE(V1366:V1367)</f>
        <v>27</v>
      </c>
    </row>
    <row r="1367" spans="1:23" ht="21" x14ac:dyDescent="0.35">
      <c r="A1367" s="17" t="s">
        <v>3338</v>
      </c>
      <c r="B1367" s="17" t="s">
        <v>3339</v>
      </c>
      <c r="C1367" s="18" t="s">
        <v>84</v>
      </c>
      <c r="D1367" s="18" t="s">
        <v>61</v>
      </c>
      <c r="E1367" s="19">
        <v>194.19</v>
      </c>
      <c r="F1367" s="18" t="s">
        <v>48</v>
      </c>
      <c r="G1367" s="20">
        <v>44928</v>
      </c>
      <c r="H1367" s="18" t="s">
        <v>3341</v>
      </c>
      <c r="I1367" s="21">
        <f t="shared" si="56"/>
        <v>5.5</v>
      </c>
      <c r="J1367" s="182"/>
      <c r="K1367" s="183"/>
      <c r="L1367" s="183"/>
      <c r="M1367" s="18">
        <f t="shared" si="55"/>
        <v>7</v>
      </c>
      <c r="N1367" s="18">
        <v>3</v>
      </c>
      <c r="O1367" s="18">
        <v>2</v>
      </c>
      <c r="P1367" s="18">
        <v>2</v>
      </c>
      <c r="Q1367" s="18">
        <v>0</v>
      </c>
      <c r="R1367" s="18">
        <v>0</v>
      </c>
      <c r="S1367" s="18">
        <v>3</v>
      </c>
      <c r="T1367" s="184"/>
      <c r="U1367" s="18" t="s">
        <v>39</v>
      </c>
      <c r="V1367" s="18">
        <v>27</v>
      </c>
      <c r="W1367" s="184"/>
    </row>
    <row r="1368" spans="1:23" ht="21" x14ac:dyDescent="0.5">
      <c r="A1368" s="36" t="s">
        <v>3342</v>
      </c>
      <c r="B1368" s="36" t="s">
        <v>3343</v>
      </c>
      <c r="C1368" s="18" t="s">
        <v>34</v>
      </c>
      <c r="D1368" s="18" t="s">
        <v>35</v>
      </c>
      <c r="E1368" s="35" t="s">
        <v>3344</v>
      </c>
      <c r="F1368" s="18" t="s">
        <v>37</v>
      </c>
      <c r="G1368" s="20">
        <v>44347</v>
      </c>
      <c r="H1368" s="18" t="s">
        <v>3345</v>
      </c>
      <c r="I1368" s="21">
        <f t="shared" si="56"/>
        <v>2.25</v>
      </c>
      <c r="J1368" s="182">
        <f>AVERAGE(I1368:I1370)</f>
        <v>2.5</v>
      </c>
      <c r="K1368" s="183">
        <f>_xlfn.STDEV.S(I1368:I1370)</f>
        <v>1.3919410907075054</v>
      </c>
      <c r="L1368" s="183">
        <f>100*K1368/J1368</f>
        <v>55.67764362830021</v>
      </c>
      <c r="M1368" s="18">
        <f t="shared" si="55"/>
        <v>3</v>
      </c>
      <c r="N1368" s="18">
        <v>2</v>
      </c>
      <c r="O1368" s="18">
        <v>0</v>
      </c>
      <c r="P1368" s="18">
        <v>0</v>
      </c>
      <c r="Q1368" s="18">
        <v>1</v>
      </c>
      <c r="R1368" s="18">
        <v>0</v>
      </c>
      <c r="S1368" s="18">
        <v>2</v>
      </c>
      <c r="T1368" s="184">
        <f>AVERAGE(S1368:S1370)</f>
        <v>2</v>
      </c>
      <c r="U1368" s="18" t="s">
        <v>39</v>
      </c>
      <c r="V1368" s="18">
        <v>11</v>
      </c>
      <c r="W1368" s="184">
        <f>AVERAGE(V1368:V1370)</f>
        <v>12.333333333333334</v>
      </c>
    </row>
    <row r="1369" spans="1:23" ht="21" x14ac:dyDescent="0.5">
      <c r="A1369" s="36" t="s">
        <v>3342</v>
      </c>
      <c r="B1369" s="36" t="s">
        <v>3343</v>
      </c>
      <c r="C1369" s="18" t="s">
        <v>34</v>
      </c>
      <c r="D1369" s="18" t="s">
        <v>35</v>
      </c>
      <c r="E1369" s="35" t="s">
        <v>3344</v>
      </c>
      <c r="F1369" s="18" t="s">
        <v>48</v>
      </c>
      <c r="G1369" s="20">
        <v>44928</v>
      </c>
      <c r="H1369" s="18" t="s">
        <v>3346</v>
      </c>
      <c r="I1369" s="21">
        <f t="shared" si="56"/>
        <v>1.25</v>
      </c>
      <c r="J1369" s="182"/>
      <c r="K1369" s="183"/>
      <c r="L1369" s="183"/>
      <c r="M1369" s="18">
        <f t="shared" si="55"/>
        <v>2</v>
      </c>
      <c r="N1369" s="18">
        <v>1</v>
      </c>
      <c r="O1369" s="18">
        <v>0</v>
      </c>
      <c r="P1369" s="18">
        <v>0</v>
      </c>
      <c r="Q1369" s="18">
        <v>1</v>
      </c>
      <c r="R1369" s="18">
        <v>0</v>
      </c>
      <c r="S1369" s="18">
        <v>2</v>
      </c>
      <c r="T1369" s="184"/>
      <c r="U1369" s="18" t="s">
        <v>39</v>
      </c>
      <c r="V1369" s="18">
        <v>11</v>
      </c>
      <c r="W1369" s="184"/>
    </row>
    <row r="1370" spans="1:23" ht="21" x14ac:dyDescent="0.5">
      <c r="A1370" s="36" t="s">
        <v>3342</v>
      </c>
      <c r="B1370" s="36" t="s">
        <v>3343</v>
      </c>
      <c r="C1370" s="18" t="s">
        <v>34</v>
      </c>
      <c r="D1370" s="18" t="s">
        <v>35</v>
      </c>
      <c r="E1370" s="35" t="s">
        <v>3344</v>
      </c>
      <c r="F1370" s="18" t="s">
        <v>40</v>
      </c>
      <c r="G1370" s="20">
        <v>43875</v>
      </c>
      <c r="H1370" s="18" t="s">
        <v>3347</v>
      </c>
      <c r="I1370" s="21">
        <f t="shared" si="56"/>
        <v>4</v>
      </c>
      <c r="J1370" s="182"/>
      <c r="K1370" s="183"/>
      <c r="L1370" s="183"/>
      <c r="M1370" s="18">
        <f t="shared" si="55"/>
        <v>6</v>
      </c>
      <c r="N1370" s="18">
        <v>3</v>
      </c>
      <c r="O1370" s="18">
        <v>0</v>
      </c>
      <c r="P1370" s="18">
        <v>1</v>
      </c>
      <c r="Q1370" s="18">
        <v>2</v>
      </c>
      <c r="R1370" s="18">
        <v>0</v>
      </c>
      <c r="S1370" s="18">
        <v>2</v>
      </c>
      <c r="T1370" s="184"/>
      <c r="U1370" s="18" t="s">
        <v>39</v>
      </c>
      <c r="V1370" s="18">
        <v>15</v>
      </c>
      <c r="W1370" s="184"/>
    </row>
    <row r="1371" spans="1:23" ht="21" x14ac:dyDescent="0.5">
      <c r="A1371" s="36" t="s">
        <v>3348</v>
      </c>
      <c r="B1371" s="36" t="s">
        <v>3349</v>
      </c>
      <c r="C1371" s="18" t="s">
        <v>34</v>
      </c>
      <c r="D1371" s="18" t="s">
        <v>61</v>
      </c>
      <c r="E1371" s="35" t="s">
        <v>3350</v>
      </c>
      <c r="F1371" s="18" t="s">
        <v>37</v>
      </c>
      <c r="G1371" s="20">
        <v>44451</v>
      </c>
      <c r="H1371" s="18" t="s">
        <v>3351</v>
      </c>
      <c r="I1371" s="21">
        <f t="shared" si="56"/>
        <v>2.75</v>
      </c>
      <c r="J1371" s="182">
        <f>AVERAGE(I1371:I1373)</f>
        <v>3.0833333333333335</v>
      </c>
      <c r="K1371" s="183">
        <f>_xlfn.STDEV.S(I1371:I1373)</f>
        <v>0.57735026918962629</v>
      </c>
      <c r="L1371" s="183">
        <f>100*K1371/J1371</f>
        <v>18.724873595339233</v>
      </c>
      <c r="M1371" s="18">
        <f t="shared" si="55"/>
        <v>6</v>
      </c>
      <c r="N1371" s="18">
        <v>0</v>
      </c>
      <c r="O1371" s="18">
        <v>2</v>
      </c>
      <c r="P1371" s="18">
        <v>1</v>
      </c>
      <c r="Q1371" s="18">
        <v>3</v>
      </c>
      <c r="R1371" s="18">
        <v>0</v>
      </c>
      <c r="S1371" s="18">
        <v>1</v>
      </c>
      <c r="T1371" s="184">
        <f>AVERAGE(S1371:S1373)</f>
        <v>1</v>
      </c>
      <c r="U1371" s="18" t="s">
        <v>76</v>
      </c>
      <c r="V1371" s="18">
        <v>15</v>
      </c>
      <c r="W1371" s="184">
        <f>AVERAGE(V1371:V1373)</f>
        <v>16.333333333333332</v>
      </c>
    </row>
    <row r="1372" spans="1:23" ht="21" x14ac:dyDescent="0.5">
      <c r="A1372" s="36" t="s">
        <v>3348</v>
      </c>
      <c r="B1372" s="36" t="s">
        <v>3349</v>
      </c>
      <c r="C1372" s="18" t="s">
        <v>34</v>
      </c>
      <c r="D1372" s="18" t="s">
        <v>61</v>
      </c>
      <c r="E1372" s="35" t="s">
        <v>3350</v>
      </c>
      <c r="F1372" s="18" t="s">
        <v>48</v>
      </c>
      <c r="G1372" s="20">
        <v>44959</v>
      </c>
      <c r="H1372" s="18" t="s">
        <v>3352</v>
      </c>
      <c r="I1372" s="21">
        <f t="shared" si="56"/>
        <v>2.75</v>
      </c>
      <c r="J1372" s="182"/>
      <c r="K1372" s="183"/>
      <c r="L1372" s="183"/>
      <c r="M1372" s="18">
        <f t="shared" si="55"/>
        <v>6</v>
      </c>
      <c r="N1372" s="18">
        <v>0</v>
      </c>
      <c r="O1372" s="18">
        <v>2</v>
      </c>
      <c r="P1372" s="18">
        <v>1</v>
      </c>
      <c r="Q1372" s="18">
        <v>3</v>
      </c>
      <c r="R1372" s="18">
        <v>0</v>
      </c>
      <c r="S1372" s="18">
        <v>1</v>
      </c>
      <c r="T1372" s="184"/>
      <c r="U1372" s="18" t="s">
        <v>76</v>
      </c>
      <c r="V1372" s="18">
        <v>16</v>
      </c>
      <c r="W1372" s="184"/>
    </row>
    <row r="1373" spans="1:23" ht="21" x14ac:dyDescent="0.5">
      <c r="A1373" s="36" t="s">
        <v>3348</v>
      </c>
      <c r="B1373" s="36" t="s">
        <v>3349</v>
      </c>
      <c r="C1373" s="18" t="s">
        <v>34</v>
      </c>
      <c r="D1373" s="18" t="s">
        <v>61</v>
      </c>
      <c r="E1373" s="35" t="s">
        <v>3350</v>
      </c>
      <c r="F1373" s="18" t="s">
        <v>40</v>
      </c>
      <c r="G1373" s="20">
        <v>43875</v>
      </c>
      <c r="H1373" s="18" t="s">
        <v>3353</v>
      </c>
      <c r="I1373" s="21">
        <f t="shared" si="56"/>
        <v>3.75</v>
      </c>
      <c r="J1373" s="182"/>
      <c r="K1373" s="183"/>
      <c r="L1373" s="183"/>
      <c r="M1373" s="18">
        <f t="shared" si="55"/>
        <v>7</v>
      </c>
      <c r="N1373" s="18">
        <v>1</v>
      </c>
      <c r="O1373" s="18">
        <v>2</v>
      </c>
      <c r="P1373" s="18">
        <v>1</v>
      </c>
      <c r="Q1373" s="18">
        <v>3</v>
      </c>
      <c r="R1373" s="18">
        <v>0</v>
      </c>
      <c r="S1373" s="18">
        <v>1</v>
      </c>
      <c r="T1373" s="184"/>
      <c r="U1373" s="18" t="s">
        <v>76</v>
      </c>
      <c r="V1373" s="18">
        <v>18</v>
      </c>
      <c r="W1373" s="184"/>
    </row>
    <row r="1374" spans="1:23" ht="33.5" x14ac:dyDescent="0.5">
      <c r="A1374" s="36" t="s">
        <v>3354</v>
      </c>
      <c r="B1374" s="36" t="s">
        <v>3355</v>
      </c>
      <c r="C1374" s="18" t="s">
        <v>34</v>
      </c>
      <c r="D1374" s="18" t="s">
        <v>61</v>
      </c>
      <c r="E1374" s="35" t="s">
        <v>3356</v>
      </c>
      <c r="F1374" s="18" t="s">
        <v>48</v>
      </c>
      <c r="G1374" s="20">
        <v>44959</v>
      </c>
      <c r="H1374" s="18" t="s">
        <v>3357</v>
      </c>
      <c r="I1374" s="21">
        <f t="shared" si="56"/>
        <v>0.25</v>
      </c>
      <c r="J1374" s="22">
        <f>AVERAGE(I1374)</f>
        <v>0.25</v>
      </c>
      <c r="K1374" s="21">
        <v>0</v>
      </c>
      <c r="L1374" s="21">
        <v>0</v>
      </c>
      <c r="M1374" s="18">
        <f t="shared" si="55"/>
        <v>1</v>
      </c>
      <c r="N1374" s="18">
        <v>0</v>
      </c>
      <c r="O1374" s="18">
        <v>0</v>
      </c>
      <c r="P1374" s="18">
        <v>0</v>
      </c>
      <c r="Q1374" s="18">
        <v>1</v>
      </c>
      <c r="R1374" s="18">
        <v>0</v>
      </c>
      <c r="S1374" s="18">
        <v>1</v>
      </c>
      <c r="T1374" s="23">
        <f>AVERAGE(S1374)</f>
        <v>1</v>
      </c>
      <c r="U1374" s="18" t="s">
        <v>76</v>
      </c>
      <c r="V1374" s="18">
        <v>4</v>
      </c>
      <c r="W1374" s="23">
        <f>AVERAGE(V1374)</f>
        <v>4</v>
      </c>
    </row>
    <row r="1375" spans="1:23" ht="33.5" x14ac:dyDescent="0.5">
      <c r="A1375" s="36" t="s">
        <v>3358</v>
      </c>
      <c r="B1375" s="36" t="s">
        <v>3359</v>
      </c>
      <c r="C1375" s="18" t="s">
        <v>34</v>
      </c>
      <c r="D1375" s="18" t="s">
        <v>61</v>
      </c>
      <c r="E1375" s="35" t="s">
        <v>3360</v>
      </c>
      <c r="F1375" s="18" t="s">
        <v>40</v>
      </c>
      <c r="G1375" s="20">
        <v>43875</v>
      </c>
      <c r="H1375" s="18" t="s">
        <v>3361</v>
      </c>
      <c r="I1375" s="21">
        <f t="shared" si="56"/>
        <v>3.5</v>
      </c>
      <c r="J1375" s="22">
        <f>AVERAGE(I1375)</f>
        <v>3.5</v>
      </c>
      <c r="K1375" s="21">
        <v>0</v>
      </c>
      <c r="L1375" s="21">
        <v>0</v>
      </c>
      <c r="M1375" s="18">
        <f t="shared" si="55"/>
        <v>4</v>
      </c>
      <c r="N1375" s="18">
        <v>3</v>
      </c>
      <c r="O1375" s="18">
        <v>0</v>
      </c>
      <c r="P1375" s="18">
        <v>1</v>
      </c>
      <c r="Q1375" s="18">
        <v>0</v>
      </c>
      <c r="R1375" s="18">
        <v>0</v>
      </c>
      <c r="S1375" s="18">
        <v>2</v>
      </c>
      <c r="T1375" s="23">
        <f>AVERAGE(S1375)</f>
        <v>2</v>
      </c>
      <c r="U1375" s="18" t="s">
        <v>39</v>
      </c>
      <c r="V1375" s="18">
        <v>13</v>
      </c>
      <c r="W1375" s="23">
        <f>AVERAGE(V1375)</f>
        <v>13</v>
      </c>
    </row>
    <row r="1376" spans="1:23" ht="21" x14ac:dyDescent="0.5">
      <c r="A1376" s="36" t="s">
        <v>3362</v>
      </c>
      <c r="B1376" s="36" t="s">
        <v>3363</v>
      </c>
      <c r="C1376" s="18" t="s">
        <v>84</v>
      </c>
      <c r="D1376" s="18" t="s">
        <v>61</v>
      </c>
      <c r="E1376" s="35" t="s">
        <v>3364</v>
      </c>
      <c r="F1376" s="18" t="s">
        <v>37</v>
      </c>
      <c r="G1376" s="20">
        <v>44472</v>
      </c>
      <c r="H1376" s="18" t="s">
        <v>3365</v>
      </c>
      <c r="I1376" s="21">
        <f t="shared" si="56"/>
        <v>2.5</v>
      </c>
      <c r="J1376" s="182">
        <f>AVERAGE(I1376:I1378)</f>
        <v>2.5</v>
      </c>
      <c r="K1376" s="183">
        <f>_xlfn.STDEV.S(I1376:I1378)</f>
        <v>1</v>
      </c>
      <c r="L1376" s="183">
        <f>100*K1376/J1376</f>
        <v>40</v>
      </c>
      <c r="M1376" s="18">
        <f t="shared" si="55"/>
        <v>3</v>
      </c>
      <c r="N1376" s="18">
        <v>2</v>
      </c>
      <c r="O1376" s="18">
        <v>0</v>
      </c>
      <c r="P1376" s="18">
        <v>1</v>
      </c>
      <c r="Q1376" s="18">
        <v>0</v>
      </c>
      <c r="R1376" s="18">
        <v>0</v>
      </c>
      <c r="S1376" s="18">
        <v>2</v>
      </c>
      <c r="T1376" s="184">
        <f>AVERAGE(S1376:S1378)</f>
        <v>2</v>
      </c>
      <c r="U1376" s="18" t="s">
        <v>39</v>
      </c>
      <c r="V1376" s="18">
        <v>12</v>
      </c>
      <c r="W1376" s="184">
        <f>AVERAGE(V1376:V1378)</f>
        <v>12.666666666666666</v>
      </c>
    </row>
    <row r="1377" spans="1:23" ht="21" x14ac:dyDescent="0.5">
      <c r="A1377" s="36" t="s">
        <v>3362</v>
      </c>
      <c r="B1377" s="36" t="s">
        <v>3363</v>
      </c>
      <c r="C1377" s="18" t="s">
        <v>84</v>
      </c>
      <c r="D1377" s="18" t="s">
        <v>61</v>
      </c>
      <c r="E1377" s="35" t="s">
        <v>3364</v>
      </c>
      <c r="F1377" s="18" t="s">
        <v>48</v>
      </c>
      <c r="G1377" s="20">
        <v>44928</v>
      </c>
      <c r="H1377" s="18" t="s">
        <v>3366</v>
      </c>
      <c r="I1377" s="21">
        <f t="shared" si="56"/>
        <v>1.5</v>
      </c>
      <c r="J1377" s="182"/>
      <c r="K1377" s="183"/>
      <c r="L1377" s="183"/>
      <c r="M1377" s="18">
        <f t="shared" si="55"/>
        <v>2</v>
      </c>
      <c r="N1377" s="18">
        <v>1</v>
      </c>
      <c r="O1377" s="18">
        <v>0</v>
      </c>
      <c r="P1377" s="18">
        <v>1</v>
      </c>
      <c r="Q1377" s="18">
        <v>0</v>
      </c>
      <c r="R1377" s="18">
        <v>0</v>
      </c>
      <c r="S1377" s="18">
        <v>2</v>
      </c>
      <c r="T1377" s="184"/>
      <c r="U1377" s="18" t="s">
        <v>39</v>
      </c>
      <c r="V1377" s="18">
        <v>13</v>
      </c>
      <c r="W1377" s="184"/>
    </row>
    <row r="1378" spans="1:23" ht="21" x14ac:dyDescent="0.5">
      <c r="A1378" s="36" t="s">
        <v>3362</v>
      </c>
      <c r="B1378" s="36" t="s">
        <v>3363</v>
      </c>
      <c r="C1378" s="18" t="s">
        <v>84</v>
      </c>
      <c r="D1378" s="18" t="s">
        <v>61</v>
      </c>
      <c r="E1378" s="35" t="s">
        <v>3364</v>
      </c>
      <c r="F1378" s="18" t="s">
        <v>40</v>
      </c>
      <c r="G1378" s="20">
        <v>43875</v>
      </c>
      <c r="H1378" s="18" t="s">
        <v>3367</v>
      </c>
      <c r="I1378" s="21">
        <f t="shared" si="56"/>
        <v>3.5</v>
      </c>
      <c r="J1378" s="182"/>
      <c r="K1378" s="183"/>
      <c r="L1378" s="183"/>
      <c r="M1378" s="18">
        <f t="shared" si="55"/>
        <v>4</v>
      </c>
      <c r="N1378" s="18">
        <v>3</v>
      </c>
      <c r="O1378" s="18">
        <v>0</v>
      </c>
      <c r="P1378" s="18">
        <v>1</v>
      </c>
      <c r="Q1378" s="18">
        <v>0</v>
      </c>
      <c r="R1378" s="18">
        <v>0</v>
      </c>
      <c r="S1378" s="18">
        <v>2</v>
      </c>
      <c r="T1378" s="184"/>
      <c r="U1378" s="18" t="s">
        <v>39</v>
      </c>
      <c r="V1378" s="18">
        <v>13</v>
      </c>
      <c r="W1378" s="184"/>
    </row>
    <row r="1379" spans="1:23" ht="21" x14ac:dyDescent="0.5">
      <c r="A1379" s="36" t="s">
        <v>3368</v>
      </c>
      <c r="B1379" s="37" t="s">
        <v>3369</v>
      </c>
      <c r="C1379" s="18" t="s">
        <v>34</v>
      </c>
      <c r="D1379" s="18" t="s">
        <v>35</v>
      </c>
      <c r="E1379" s="35" t="s">
        <v>3370</v>
      </c>
      <c r="F1379" s="18" t="s">
        <v>37</v>
      </c>
      <c r="G1379" s="20">
        <v>44454</v>
      </c>
      <c r="H1379" s="18" t="s">
        <v>3371</v>
      </c>
      <c r="I1379" s="21">
        <f t="shared" si="56"/>
        <v>2</v>
      </c>
      <c r="J1379" s="182">
        <f>AVERAGE(I1379:I1381)</f>
        <v>1.6666666666666667</v>
      </c>
      <c r="K1379" s="183">
        <f>_xlfn.STDEV.S(I1379:I1381)</f>
        <v>0.57735026918962551</v>
      </c>
      <c r="L1379" s="183">
        <f>100*K1379/J1379</f>
        <v>34.641016151377528</v>
      </c>
      <c r="M1379" s="18">
        <f t="shared" si="55"/>
        <v>2</v>
      </c>
      <c r="N1379" s="18">
        <v>2</v>
      </c>
      <c r="O1379" s="18">
        <v>0</v>
      </c>
      <c r="P1379" s="18">
        <v>0</v>
      </c>
      <c r="Q1379" s="18">
        <v>0</v>
      </c>
      <c r="R1379" s="18">
        <v>0</v>
      </c>
      <c r="S1379" s="18">
        <v>1</v>
      </c>
      <c r="T1379" s="184">
        <f>AVERAGE(S1379:S1381)</f>
        <v>1</v>
      </c>
      <c r="U1379" s="18" t="s">
        <v>39</v>
      </c>
      <c r="V1379" s="18">
        <v>11</v>
      </c>
      <c r="W1379" s="184">
        <f>AVERAGE(V1379:V1381)</f>
        <v>10.666666666666666</v>
      </c>
    </row>
    <row r="1380" spans="1:23" ht="21" x14ac:dyDescent="0.5">
      <c r="A1380" s="36" t="s">
        <v>3368</v>
      </c>
      <c r="B1380" s="37" t="s">
        <v>3369</v>
      </c>
      <c r="C1380" s="18" t="s">
        <v>34</v>
      </c>
      <c r="D1380" s="18" t="s">
        <v>35</v>
      </c>
      <c r="E1380" s="35" t="s">
        <v>3370</v>
      </c>
      <c r="F1380" s="18" t="s">
        <v>48</v>
      </c>
      <c r="G1380" s="20">
        <v>44928</v>
      </c>
      <c r="H1380" s="18" t="s">
        <v>3372</v>
      </c>
      <c r="I1380" s="21">
        <f t="shared" si="56"/>
        <v>1</v>
      </c>
      <c r="J1380" s="182"/>
      <c r="K1380" s="183"/>
      <c r="L1380" s="183"/>
      <c r="M1380" s="18">
        <f t="shared" si="55"/>
        <v>1</v>
      </c>
      <c r="N1380" s="18">
        <v>1</v>
      </c>
      <c r="O1380" s="18">
        <v>0</v>
      </c>
      <c r="P1380" s="18">
        <v>0</v>
      </c>
      <c r="Q1380" s="18">
        <v>0</v>
      </c>
      <c r="R1380" s="18">
        <v>0</v>
      </c>
      <c r="S1380" s="18">
        <v>1</v>
      </c>
      <c r="T1380" s="184"/>
      <c r="U1380" s="18" t="s">
        <v>39</v>
      </c>
      <c r="V1380" s="18">
        <v>10</v>
      </c>
      <c r="W1380" s="184"/>
    </row>
    <row r="1381" spans="1:23" ht="21" x14ac:dyDescent="0.5">
      <c r="A1381" s="36" t="s">
        <v>3368</v>
      </c>
      <c r="B1381" s="37" t="s">
        <v>3369</v>
      </c>
      <c r="C1381" s="18" t="s">
        <v>34</v>
      </c>
      <c r="D1381" s="18" t="s">
        <v>35</v>
      </c>
      <c r="E1381" s="35" t="s">
        <v>3370</v>
      </c>
      <c r="F1381" s="18" t="s">
        <v>40</v>
      </c>
      <c r="G1381" s="20">
        <v>43875</v>
      </c>
      <c r="H1381" s="18" t="s">
        <v>3373</v>
      </c>
      <c r="I1381" s="21">
        <f t="shared" si="56"/>
        <v>2</v>
      </c>
      <c r="J1381" s="182"/>
      <c r="K1381" s="183"/>
      <c r="L1381" s="183"/>
      <c r="M1381" s="18">
        <f t="shared" si="55"/>
        <v>2</v>
      </c>
      <c r="N1381" s="18">
        <v>2</v>
      </c>
      <c r="O1381" s="18">
        <v>0</v>
      </c>
      <c r="P1381" s="18">
        <v>0</v>
      </c>
      <c r="Q1381" s="18">
        <v>0</v>
      </c>
      <c r="R1381" s="18">
        <v>0</v>
      </c>
      <c r="S1381" s="18">
        <v>1</v>
      </c>
      <c r="T1381" s="184"/>
      <c r="U1381" s="18" t="s">
        <v>39</v>
      </c>
      <c r="V1381" s="18">
        <v>11</v>
      </c>
      <c r="W1381" s="184"/>
    </row>
    <row r="1382" spans="1:23" ht="33.5" x14ac:dyDescent="0.5">
      <c r="A1382" s="36" t="s">
        <v>3374</v>
      </c>
      <c r="B1382" s="36" t="s">
        <v>3375</v>
      </c>
      <c r="C1382" s="18" t="s">
        <v>34</v>
      </c>
      <c r="E1382" s="35" t="s">
        <v>3376</v>
      </c>
      <c r="F1382" s="24" t="s">
        <v>3377</v>
      </c>
      <c r="G1382" s="20">
        <v>44029</v>
      </c>
      <c r="H1382" s="18" t="s">
        <v>3378</v>
      </c>
      <c r="I1382" s="21">
        <f t="shared" si="56"/>
        <v>2.25</v>
      </c>
      <c r="J1382" s="22">
        <f>AVERAGE(I1382)</f>
        <v>2.25</v>
      </c>
      <c r="K1382" s="21">
        <v>0</v>
      </c>
      <c r="L1382" s="21">
        <v>0</v>
      </c>
      <c r="M1382" s="18">
        <f t="shared" si="55"/>
        <v>3</v>
      </c>
      <c r="N1382" s="18">
        <v>2</v>
      </c>
      <c r="O1382" s="18">
        <v>0</v>
      </c>
      <c r="P1382" s="18">
        <v>0</v>
      </c>
      <c r="Q1382" s="18">
        <v>1</v>
      </c>
      <c r="R1382" s="18">
        <v>0</v>
      </c>
      <c r="S1382" s="18">
        <v>1</v>
      </c>
      <c r="T1382" s="23">
        <f>AVERAGE(S1382)</f>
        <v>1</v>
      </c>
      <c r="U1382" s="18" t="s">
        <v>39</v>
      </c>
      <c r="V1382" s="18">
        <v>3</v>
      </c>
      <c r="W1382" s="23">
        <f>AVERAGE(V1382)</f>
        <v>3</v>
      </c>
    </row>
    <row r="1383" spans="1:23" ht="33.5" x14ac:dyDescent="0.5">
      <c r="A1383" s="36" t="s">
        <v>3379</v>
      </c>
      <c r="B1383" s="36" t="s">
        <v>3380</v>
      </c>
      <c r="C1383" s="18" t="s">
        <v>34</v>
      </c>
      <c r="D1383" s="18" t="s">
        <v>61</v>
      </c>
      <c r="E1383" s="35" t="s">
        <v>3381</v>
      </c>
      <c r="F1383" s="18" t="s">
        <v>48</v>
      </c>
      <c r="G1383" s="20">
        <v>44928</v>
      </c>
      <c r="H1383" s="18" t="s">
        <v>3382</v>
      </c>
      <c r="I1383" s="21">
        <f t="shared" si="56"/>
        <v>0</v>
      </c>
      <c r="J1383" s="22">
        <f>AVERAGE(I1383)</f>
        <v>0</v>
      </c>
      <c r="K1383" s="21">
        <v>0</v>
      </c>
      <c r="L1383" s="21">
        <v>0</v>
      </c>
      <c r="M1383" s="18">
        <f t="shared" si="55"/>
        <v>0</v>
      </c>
      <c r="N1383" s="18">
        <v>0</v>
      </c>
      <c r="O1383" s="18">
        <v>0</v>
      </c>
      <c r="P1383" s="18">
        <v>0</v>
      </c>
      <c r="Q1383" s="18">
        <v>0</v>
      </c>
      <c r="R1383" s="18">
        <v>0</v>
      </c>
      <c r="S1383" s="18">
        <v>0</v>
      </c>
      <c r="T1383" s="23">
        <f>AVERAGE(S1383)</f>
        <v>0</v>
      </c>
      <c r="U1383" s="18" t="s">
        <v>56</v>
      </c>
      <c r="V1383" s="18">
        <v>0</v>
      </c>
      <c r="W1383" s="23">
        <f>AVERAGE(V1383)</f>
        <v>0</v>
      </c>
    </row>
    <row r="1384" spans="1:23" ht="21" x14ac:dyDescent="0.5">
      <c r="A1384" s="36" t="s">
        <v>3383</v>
      </c>
      <c r="B1384" s="36" t="s">
        <v>3384</v>
      </c>
      <c r="C1384" s="18" t="s">
        <v>34</v>
      </c>
      <c r="D1384" s="18" t="s">
        <v>35</v>
      </c>
      <c r="E1384" s="35" t="s">
        <v>3385</v>
      </c>
      <c r="F1384" s="18" t="s">
        <v>37</v>
      </c>
      <c r="G1384" s="20">
        <v>44457</v>
      </c>
      <c r="H1384" s="18" t="s">
        <v>3386</v>
      </c>
      <c r="I1384" s="21">
        <f t="shared" si="56"/>
        <v>2</v>
      </c>
      <c r="J1384" s="182">
        <f>AVERAGE(I1384:I1386)</f>
        <v>1.6666666666666667</v>
      </c>
      <c r="K1384" s="183">
        <f>_xlfn.STDEV.S(I1384:I1386)</f>
        <v>0.57735026918962551</v>
      </c>
      <c r="L1384" s="183">
        <f>100*K1384/J1384</f>
        <v>34.641016151377528</v>
      </c>
      <c r="M1384" s="18">
        <f t="shared" si="55"/>
        <v>2</v>
      </c>
      <c r="N1384" s="18">
        <v>2</v>
      </c>
      <c r="O1384" s="18">
        <v>0</v>
      </c>
      <c r="P1384" s="18">
        <v>0</v>
      </c>
      <c r="Q1384" s="18">
        <v>0</v>
      </c>
      <c r="R1384" s="18">
        <v>0</v>
      </c>
      <c r="S1384" s="18">
        <v>1</v>
      </c>
      <c r="T1384" s="184">
        <f>AVERAGE(S1384:S1386)</f>
        <v>1</v>
      </c>
      <c r="U1384" s="18" t="s">
        <v>39</v>
      </c>
      <c r="V1384" s="18">
        <v>11</v>
      </c>
      <c r="W1384" s="184">
        <f>AVERAGE(V1384:V1386)</f>
        <v>10.666666666666666</v>
      </c>
    </row>
    <row r="1385" spans="1:23" ht="21" x14ac:dyDescent="0.5">
      <c r="A1385" s="36" t="s">
        <v>3383</v>
      </c>
      <c r="B1385" s="36" t="s">
        <v>3384</v>
      </c>
      <c r="C1385" s="18" t="s">
        <v>34</v>
      </c>
      <c r="D1385" s="18" t="s">
        <v>35</v>
      </c>
      <c r="E1385" s="35" t="s">
        <v>3385</v>
      </c>
      <c r="F1385" s="18" t="s">
        <v>48</v>
      </c>
      <c r="G1385" s="20">
        <v>44928</v>
      </c>
      <c r="H1385" s="18" t="s">
        <v>3387</v>
      </c>
      <c r="I1385" s="21">
        <f t="shared" si="56"/>
        <v>1</v>
      </c>
      <c r="J1385" s="182"/>
      <c r="K1385" s="183"/>
      <c r="L1385" s="183"/>
      <c r="M1385" s="18">
        <f t="shared" si="55"/>
        <v>1</v>
      </c>
      <c r="N1385" s="18">
        <v>1</v>
      </c>
      <c r="O1385" s="18">
        <v>0</v>
      </c>
      <c r="P1385" s="18">
        <v>0</v>
      </c>
      <c r="Q1385" s="18">
        <v>0</v>
      </c>
      <c r="R1385" s="18">
        <v>0</v>
      </c>
      <c r="S1385" s="18">
        <v>1</v>
      </c>
      <c r="T1385" s="184"/>
      <c r="U1385" s="18" t="s">
        <v>39</v>
      </c>
      <c r="V1385" s="18">
        <v>10</v>
      </c>
      <c r="W1385" s="184"/>
    </row>
    <row r="1386" spans="1:23" ht="21" x14ac:dyDescent="0.5">
      <c r="A1386" s="36" t="s">
        <v>3383</v>
      </c>
      <c r="B1386" s="36" t="s">
        <v>3384</v>
      </c>
      <c r="C1386" s="18" t="s">
        <v>34</v>
      </c>
      <c r="D1386" s="18" t="s">
        <v>35</v>
      </c>
      <c r="E1386" s="35" t="s">
        <v>3385</v>
      </c>
      <c r="F1386" s="18" t="s">
        <v>40</v>
      </c>
      <c r="G1386" s="20">
        <v>43875</v>
      </c>
      <c r="H1386" s="18" t="s">
        <v>3388</v>
      </c>
      <c r="I1386" s="21">
        <f t="shared" si="56"/>
        <v>2</v>
      </c>
      <c r="J1386" s="182"/>
      <c r="K1386" s="183"/>
      <c r="L1386" s="183"/>
      <c r="M1386" s="18">
        <f t="shared" si="55"/>
        <v>2</v>
      </c>
      <c r="N1386" s="18">
        <v>2</v>
      </c>
      <c r="O1386" s="18">
        <v>0</v>
      </c>
      <c r="P1386" s="18">
        <v>0</v>
      </c>
      <c r="Q1386" s="18">
        <v>0</v>
      </c>
      <c r="R1386" s="18">
        <v>0</v>
      </c>
      <c r="S1386" s="18">
        <v>1</v>
      </c>
      <c r="T1386" s="184"/>
      <c r="U1386" s="18" t="s">
        <v>39</v>
      </c>
      <c r="V1386" s="18">
        <v>11</v>
      </c>
      <c r="W1386" s="184"/>
    </row>
    <row r="1387" spans="1:23" ht="21" x14ac:dyDescent="0.5">
      <c r="A1387" s="36" t="s">
        <v>3389</v>
      </c>
      <c r="B1387" s="36" t="s">
        <v>3390</v>
      </c>
      <c r="C1387" s="18" t="s">
        <v>34</v>
      </c>
      <c r="D1387" s="18" t="s">
        <v>61</v>
      </c>
      <c r="E1387" s="35" t="s">
        <v>3391</v>
      </c>
      <c r="F1387" s="18" t="s">
        <v>37</v>
      </c>
      <c r="G1387" s="20">
        <v>44608</v>
      </c>
      <c r="H1387" s="18" t="s">
        <v>3392</v>
      </c>
      <c r="I1387" s="21">
        <f t="shared" si="56"/>
        <v>5.75</v>
      </c>
      <c r="J1387" s="182">
        <f>AVERAGE(I1387:I1389)</f>
        <v>5.833333333333333</v>
      </c>
      <c r="K1387" s="183">
        <f>_xlfn.STDEV.S(I1387:I1389)</f>
        <v>0.14433756729740646</v>
      </c>
      <c r="L1387" s="183">
        <f>100*K1387/J1387</f>
        <v>2.4743582965269679</v>
      </c>
      <c r="M1387" s="18">
        <f t="shared" si="55"/>
        <v>6</v>
      </c>
      <c r="N1387" s="18">
        <v>5</v>
      </c>
      <c r="O1387" s="18">
        <v>1</v>
      </c>
      <c r="P1387" s="18">
        <v>0</v>
      </c>
      <c r="Q1387" s="18">
        <v>0</v>
      </c>
      <c r="R1387" s="18">
        <v>0</v>
      </c>
      <c r="S1387" s="18">
        <v>3</v>
      </c>
      <c r="T1387" s="184">
        <f>AVERAGE(S1387:S1389)</f>
        <v>3.3333333333333335</v>
      </c>
      <c r="U1387" s="18" t="s">
        <v>39</v>
      </c>
      <c r="V1387" s="18">
        <v>20</v>
      </c>
      <c r="W1387" s="184">
        <f>AVERAGE(V1387:V1389)</f>
        <v>20.5</v>
      </c>
    </row>
    <row r="1388" spans="1:23" ht="21" x14ac:dyDescent="0.5">
      <c r="A1388" s="36" t="s">
        <v>3389</v>
      </c>
      <c r="B1388" s="36" t="s">
        <v>3390</v>
      </c>
      <c r="C1388" s="18" t="s">
        <v>34</v>
      </c>
      <c r="D1388" s="18" t="s">
        <v>61</v>
      </c>
      <c r="E1388" s="35" t="s">
        <v>3391</v>
      </c>
      <c r="F1388" s="18" t="s">
        <v>57</v>
      </c>
      <c r="G1388" s="20">
        <v>44544</v>
      </c>
      <c r="H1388" s="18" t="s">
        <v>3393</v>
      </c>
      <c r="I1388" s="21">
        <f t="shared" si="56"/>
        <v>6</v>
      </c>
      <c r="J1388" s="182"/>
      <c r="K1388" s="183"/>
      <c r="L1388" s="183"/>
      <c r="M1388" s="18">
        <f t="shared" si="55"/>
        <v>7</v>
      </c>
      <c r="N1388" s="18">
        <v>5</v>
      </c>
      <c r="O1388" s="18">
        <v>1</v>
      </c>
      <c r="P1388" s="18">
        <v>0</v>
      </c>
      <c r="Q1388" s="18">
        <v>1</v>
      </c>
      <c r="R1388" s="18">
        <v>0</v>
      </c>
      <c r="S1388" s="18">
        <v>4</v>
      </c>
      <c r="T1388" s="184"/>
      <c r="U1388" s="18" t="s">
        <v>39</v>
      </c>
      <c r="W1388" s="184"/>
    </row>
    <row r="1389" spans="1:23" ht="21" x14ac:dyDescent="0.5">
      <c r="A1389" s="36" t="s">
        <v>3389</v>
      </c>
      <c r="B1389" s="36" t="s">
        <v>3390</v>
      </c>
      <c r="C1389" s="18" t="s">
        <v>34</v>
      </c>
      <c r="D1389" s="18" t="s">
        <v>61</v>
      </c>
      <c r="E1389" s="35" t="s">
        <v>3391</v>
      </c>
      <c r="F1389" s="18" t="s">
        <v>40</v>
      </c>
      <c r="G1389" s="20">
        <v>43875</v>
      </c>
      <c r="H1389" s="18" t="s">
        <v>3394</v>
      </c>
      <c r="I1389" s="21">
        <f t="shared" si="56"/>
        <v>5.75</v>
      </c>
      <c r="J1389" s="182"/>
      <c r="K1389" s="183"/>
      <c r="L1389" s="183"/>
      <c r="M1389" s="18">
        <f t="shared" si="55"/>
        <v>6</v>
      </c>
      <c r="N1389" s="18">
        <v>5</v>
      </c>
      <c r="O1389" s="18">
        <v>1</v>
      </c>
      <c r="P1389" s="18">
        <v>0</v>
      </c>
      <c r="Q1389" s="18">
        <v>0</v>
      </c>
      <c r="R1389" s="18">
        <v>0</v>
      </c>
      <c r="S1389" s="18">
        <v>3</v>
      </c>
      <c r="T1389" s="184"/>
      <c r="U1389" s="18" t="s">
        <v>39</v>
      </c>
      <c r="V1389" s="18">
        <v>21</v>
      </c>
      <c r="W1389" s="184"/>
    </row>
  </sheetData>
  <mergeCells count="2170">
    <mergeCell ref="J2:J4"/>
    <mergeCell ref="K2:K4"/>
    <mergeCell ref="L2:L4"/>
    <mergeCell ref="T2:T4"/>
    <mergeCell ref="W2:W4"/>
    <mergeCell ref="J5:J10"/>
    <mergeCell ref="K5:K10"/>
    <mergeCell ref="L5:L10"/>
    <mergeCell ref="T5:T10"/>
    <mergeCell ref="W5:W10"/>
    <mergeCell ref="J21:J25"/>
    <mergeCell ref="K21:K25"/>
    <mergeCell ref="L21:L25"/>
    <mergeCell ref="T21:T25"/>
    <mergeCell ref="W21:W25"/>
    <mergeCell ref="J26:J30"/>
    <mergeCell ref="K26:K30"/>
    <mergeCell ref="L26:L30"/>
    <mergeCell ref="T26:T30"/>
    <mergeCell ref="W26:W30"/>
    <mergeCell ref="J11:J15"/>
    <mergeCell ref="K11:K15"/>
    <mergeCell ref="L11:L15"/>
    <mergeCell ref="T11:T15"/>
    <mergeCell ref="W11:W15"/>
    <mergeCell ref="J16:J20"/>
    <mergeCell ref="K16:K20"/>
    <mergeCell ref="L16:L20"/>
    <mergeCell ref="T16:T20"/>
    <mergeCell ref="W16:W20"/>
    <mergeCell ref="J41:J45"/>
    <mergeCell ref="K41:K45"/>
    <mergeCell ref="L41:L45"/>
    <mergeCell ref="T41:T45"/>
    <mergeCell ref="W41:W45"/>
    <mergeCell ref="J46:J50"/>
    <mergeCell ref="K46:K50"/>
    <mergeCell ref="L46:L50"/>
    <mergeCell ref="T46:T50"/>
    <mergeCell ref="W46:W50"/>
    <mergeCell ref="J31:J35"/>
    <mergeCell ref="K31:K35"/>
    <mergeCell ref="L31:L35"/>
    <mergeCell ref="T31:T35"/>
    <mergeCell ref="W31:W35"/>
    <mergeCell ref="J36:J40"/>
    <mergeCell ref="K36:K40"/>
    <mergeCell ref="L36:L40"/>
    <mergeCell ref="T36:T40"/>
    <mergeCell ref="W36:W40"/>
    <mergeCell ref="J59:J62"/>
    <mergeCell ref="K59:K62"/>
    <mergeCell ref="L59:L62"/>
    <mergeCell ref="T59:T62"/>
    <mergeCell ref="W59:W62"/>
    <mergeCell ref="J63:J66"/>
    <mergeCell ref="K63:K66"/>
    <mergeCell ref="L63:L66"/>
    <mergeCell ref="T63:T66"/>
    <mergeCell ref="W63:W66"/>
    <mergeCell ref="J51:J54"/>
    <mergeCell ref="K51:K54"/>
    <mergeCell ref="L51:L54"/>
    <mergeCell ref="T51:T54"/>
    <mergeCell ref="W51:W54"/>
    <mergeCell ref="J55:J58"/>
    <mergeCell ref="K55:K58"/>
    <mergeCell ref="L55:L58"/>
    <mergeCell ref="T55:T58"/>
    <mergeCell ref="W55:W58"/>
    <mergeCell ref="J75:J78"/>
    <mergeCell ref="K75:K78"/>
    <mergeCell ref="L75:L78"/>
    <mergeCell ref="T75:T78"/>
    <mergeCell ref="W75:W78"/>
    <mergeCell ref="J79:J82"/>
    <mergeCell ref="K79:K82"/>
    <mergeCell ref="L79:L82"/>
    <mergeCell ref="T79:T82"/>
    <mergeCell ref="W79:W82"/>
    <mergeCell ref="J67:J70"/>
    <mergeCell ref="K67:K70"/>
    <mergeCell ref="L67:L70"/>
    <mergeCell ref="T67:T70"/>
    <mergeCell ref="W67:W70"/>
    <mergeCell ref="J71:J74"/>
    <mergeCell ref="K71:K74"/>
    <mergeCell ref="L71:L74"/>
    <mergeCell ref="T71:T74"/>
    <mergeCell ref="W71:W74"/>
    <mergeCell ref="J91:J94"/>
    <mergeCell ref="K91:K94"/>
    <mergeCell ref="L91:L94"/>
    <mergeCell ref="T91:T94"/>
    <mergeCell ref="W91:W94"/>
    <mergeCell ref="J95:J98"/>
    <mergeCell ref="K95:K98"/>
    <mergeCell ref="L95:L98"/>
    <mergeCell ref="T95:T98"/>
    <mergeCell ref="W95:W98"/>
    <mergeCell ref="J83:J86"/>
    <mergeCell ref="K83:K86"/>
    <mergeCell ref="L83:L86"/>
    <mergeCell ref="T83:T86"/>
    <mergeCell ref="W83:W86"/>
    <mergeCell ref="J87:J90"/>
    <mergeCell ref="K87:K90"/>
    <mergeCell ref="L87:L90"/>
    <mergeCell ref="T87:T90"/>
    <mergeCell ref="W87:W90"/>
    <mergeCell ref="J107:J110"/>
    <mergeCell ref="K107:K110"/>
    <mergeCell ref="L107:L110"/>
    <mergeCell ref="T107:T110"/>
    <mergeCell ref="W107:W110"/>
    <mergeCell ref="J111:J114"/>
    <mergeCell ref="K111:K114"/>
    <mergeCell ref="L111:L114"/>
    <mergeCell ref="T111:T114"/>
    <mergeCell ref="W111:W114"/>
    <mergeCell ref="J99:J102"/>
    <mergeCell ref="K99:K102"/>
    <mergeCell ref="L99:L102"/>
    <mergeCell ref="T99:T102"/>
    <mergeCell ref="W99:W102"/>
    <mergeCell ref="J103:J106"/>
    <mergeCell ref="K103:K106"/>
    <mergeCell ref="L103:L106"/>
    <mergeCell ref="T103:T106"/>
    <mergeCell ref="W103:W106"/>
    <mergeCell ref="J123:J126"/>
    <mergeCell ref="K123:K126"/>
    <mergeCell ref="L123:L126"/>
    <mergeCell ref="T123:T126"/>
    <mergeCell ref="W123:W126"/>
    <mergeCell ref="J127:J130"/>
    <mergeCell ref="K127:K130"/>
    <mergeCell ref="L127:L130"/>
    <mergeCell ref="T127:T130"/>
    <mergeCell ref="W127:W130"/>
    <mergeCell ref="J115:J118"/>
    <mergeCell ref="K115:K118"/>
    <mergeCell ref="L115:L118"/>
    <mergeCell ref="T115:T118"/>
    <mergeCell ref="W115:W118"/>
    <mergeCell ref="J119:J122"/>
    <mergeCell ref="K119:K122"/>
    <mergeCell ref="L119:L122"/>
    <mergeCell ref="T119:T122"/>
    <mergeCell ref="W119:W122"/>
    <mergeCell ref="J139:J142"/>
    <mergeCell ref="K139:K142"/>
    <mergeCell ref="L139:L142"/>
    <mergeCell ref="T139:T142"/>
    <mergeCell ref="W139:W142"/>
    <mergeCell ref="J143:J146"/>
    <mergeCell ref="K143:K146"/>
    <mergeCell ref="L143:L146"/>
    <mergeCell ref="T143:T146"/>
    <mergeCell ref="W143:W146"/>
    <mergeCell ref="J131:J134"/>
    <mergeCell ref="K131:K134"/>
    <mergeCell ref="L131:L134"/>
    <mergeCell ref="T131:T134"/>
    <mergeCell ref="W131:W134"/>
    <mergeCell ref="J135:J138"/>
    <mergeCell ref="K135:K138"/>
    <mergeCell ref="L135:L138"/>
    <mergeCell ref="T135:T138"/>
    <mergeCell ref="W135:W138"/>
    <mergeCell ref="J155:J158"/>
    <mergeCell ref="K155:K158"/>
    <mergeCell ref="L155:L158"/>
    <mergeCell ref="T155:T158"/>
    <mergeCell ref="W155:W158"/>
    <mergeCell ref="J159:J162"/>
    <mergeCell ref="K159:K162"/>
    <mergeCell ref="L159:L162"/>
    <mergeCell ref="T159:T162"/>
    <mergeCell ref="W159:W162"/>
    <mergeCell ref="J147:J150"/>
    <mergeCell ref="K147:K150"/>
    <mergeCell ref="L147:L150"/>
    <mergeCell ref="T147:T150"/>
    <mergeCell ref="W147:W150"/>
    <mergeCell ref="J151:J154"/>
    <mergeCell ref="K151:K154"/>
    <mergeCell ref="L151:L154"/>
    <mergeCell ref="T151:T154"/>
    <mergeCell ref="W151:W154"/>
    <mergeCell ref="J171:J174"/>
    <mergeCell ref="K171:K174"/>
    <mergeCell ref="L171:L174"/>
    <mergeCell ref="T171:T174"/>
    <mergeCell ref="W171:W174"/>
    <mergeCell ref="J175:J178"/>
    <mergeCell ref="K175:K178"/>
    <mergeCell ref="L175:L178"/>
    <mergeCell ref="T175:T178"/>
    <mergeCell ref="W175:W178"/>
    <mergeCell ref="J163:J166"/>
    <mergeCell ref="K163:K166"/>
    <mergeCell ref="L163:L166"/>
    <mergeCell ref="T163:T166"/>
    <mergeCell ref="W163:W166"/>
    <mergeCell ref="J167:J170"/>
    <mergeCell ref="K167:K170"/>
    <mergeCell ref="L167:L170"/>
    <mergeCell ref="T167:T170"/>
    <mergeCell ref="W167:W170"/>
    <mergeCell ref="J187:J190"/>
    <mergeCell ref="K187:K190"/>
    <mergeCell ref="L187:L190"/>
    <mergeCell ref="T187:T190"/>
    <mergeCell ref="W187:W190"/>
    <mergeCell ref="J191:J194"/>
    <mergeCell ref="K191:K194"/>
    <mergeCell ref="L191:L194"/>
    <mergeCell ref="T191:T194"/>
    <mergeCell ref="W191:W194"/>
    <mergeCell ref="J179:J182"/>
    <mergeCell ref="K179:K182"/>
    <mergeCell ref="L179:L182"/>
    <mergeCell ref="T179:T182"/>
    <mergeCell ref="W179:W182"/>
    <mergeCell ref="J183:J186"/>
    <mergeCell ref="K183:K186"/>
    <mergeCell ref="L183:L186"/>
    <mergeCell ref="T183:T186"/>
    <mergeCell ref="W183:W186"/>
    <mergeCell ref="J203:J206"/>
    <mergeCell ref="K203:K206"/>
    <mergeCell ref="L203:L206"/>
    <mergeCell ref="T203:T206"/>
    <mergeCell ref="W203:W206"/>
    <mergeCell ref="J207:J209"/>
    <mergeCell ref="K207:K209"/>
    <mergeCell ref="L207:L209"/>
    <mergeCell ref="T207:T209"/>
    <mergeCell ref="W207:W209"/>
    <mergeCell ref="J195:J198"/>
    <mergeCell ref="K195:K198"/>
    <mergeCell ref="L195:L198"/>
    <mergeCell ref="T195:T198"/>
    <mergeCell ref="W195:W198"/>
    <mergeCell ref="J199:J202"/>
    <mergeCell ref="K199:K202"/>
    <mergeCell ref="L199:L202"/>
    <mergeCell ref="T199:T202"/>
    <mergeCell ref="W199:W202"/>
    <mergeCell ref="J216:J218"/>
    <mergeCell ref="K216:K218"/>
    <mergeCell ref="L216:L218"/>
    <mergeCell ref="T216:T218"/>
    <mergeCell ref="W216:W218"/>
    <mergeCell ref="J219:J221"/>
    <mergeCell ref="K219:K221"/>
    <mergeCell ref="L219:L221"/>
    <mergeCell ref="T219:T221"/>
    <mergeCell ref="W219:W221"/>
    <mergeCell ref="J210:J212"/>
    <mergeCell ref="K210:K212"/>
    <mergeCell ref="L210:L212"/>
    <mergeCell ref="T210:T212"/>
    <mergeCell ref="W210:W212"/>
    <mergeCell ref="J213:J215"/>
    <mergeCell ref="K213:K215"/>
    <mergeCell ref="L213:L215"/>
    <mergeCell ref="T213:T215"/>
    <mergeCell ref="W213:W215"/>
    <mergeCell ref="J228:J230"/>
    <mergeCell ref="K228:K230"/>
    <mergeCell ref="L228:L230"/>
    <mergeCell ref="T228:T230"/>
    <mergeCell ref="W228:W230"/>
    <mergeCell ref="J231:J233"/>
    <mergeCell ref="K231:K233"/>
    <mergeCell ref="L231:L233"/>
    <mergeCell ref="T231:T233"/>
    <mergeCell ref="W231:W233"/>
    <mergeCell ref="J222:J224"/>
    <mergeCell ref="K222:K224"/>
    <mergeCell ref="L222:L224"/>
    <mergeCell ref="T222:T224"/>
    <mergeCell ref="W222:W224"/>
    <mergeCell ref="J225:J227"/>
    <mergeCell ref="K225:K227"/>
    <mergeCell ref="L225:L227"/>
    <mergeCell ref="T225:T227"/>
    <mergeCell ref="W225:W227"/>
    <mergeCell ref="J240:J242"/>
    <mergeCell ref="K240:K242"/>
    <mergeCell ref="L240:L242"/>
    <mergeCell ref="T240:T242"/>
    <mergeCell ref="W240:W242"/>
    <mergeCell ref="J243:J245"/>
    <mergeCell ref="K243:K245"/>
    <mergeCell ref="L243:L245"/>
    <mergeCell ref="T243:T245"/>
    <mergeCell ref="W243:W245"/>
    <mergeCell ref="J234:J236"/>
    <mergeCell ref="K234:K236"/>
    <mergeCell ref="L234:L236"/>
    <mergeCell ref="T234:T236"/>
    <mergeCell ref="W234:W236"/>
    <mergeCell ref="J237:J239"/>
    <mergeCell ref="K237:K239"/>
    <mergeCell ref="L237:L239"/>
    <mergeCell ref="T237:T239"/>
    <mergeCell ref="W237:W239"/>
    <mergeCell ref="J252:J254"/>
    <mergeCell ref="K252:K254"/>
    <mergeCell ref="L252:L254"/>
    <mergeCell ref="T252:T254"/>
    <mergeCell ref="W252:W254"/>
    <mergeCell ref="J255:J257"/>
    <mergeCell ref="K255:K257"/>
    <mergeCell ref="L255:L257"/>
    <mergeCell ref="T255:T257"/>
    <mergeCell ref="W255:W257"/>
    <mergeCell ref="J246:J248"/>
    <mergeCell ref="K246:K248"/>
    <mergeCell ref="L246:L248"/>
    <mergeCell ref="T246:T248"/>
    <mergeCell ref="W246:W248"/>
    <mergeCell ref="J249:J251"/>
    <mergeCell ref="K249:K251"/>
    <mergeCell ref="L249:L251"/>
    <mergeCell ref="T249:T251"/>
    <mergeCell ref="W249:W251"/>
    <mergeCell ref="J264:J266"/>
    <mergeCell ref="K264:K266"/>
    <mergeCell ref="L264:L266"/>
    <mergeCell ref="T264:T266"/>
    <mergeCell ref="W264:W266"/>
    <mergeCell ref="J267:J269"/>
    <mergeCell ref="K267:K269"/>
    <mergeCell ref="L267:L269"/>
    <mergeCell ref="T267:T269"/>
    <mergeCell ref="W267:W269"/>
    <mergeCell ref="J258:J260"/>
    <mergeCell ref="K258:K260"/>
    <mergeCell ref="L258:L260"/>
    <mergeCell ref="T258:T260"/>
    <mergeCell ref="W258:W260"/>
    <mergeCell ref="J261:J263"/>
    <mergeCell ref="K261:K263"/>
    <mergeCell ref="L261:L263"/>
    <mergeCell ref="T261:T263"/>
    <mergeCell ref="W261:W263"/>
    <mergeCell ref="J276:J278"/>
    <mergeCell ref="K276:K278"/>
    <mergeCell ref="L276:L278"/>
    <mergeCell ref="T276:T278"/>
    <mergeCell ref="W276:W278"/>
    <mergeCell ref="J279:J281"/>
    <mergeCell ref="K279:K281"/>
    <mergeCell ref="L279:L281"/>
    <mergeCell ref="T279:T281"/>
    <mergeCell ref="W279:W281"/>
    <mergeCell ref="J270:J272"/>
    <mergeCell ref="K270:K272"/>
    <mergeCell ref="L270:L272"/>
    <mergeCell ref="T270:T272"/>
    <mergeCell ref="W270:W272"/>
    <mergeCell ref="J273:J275"/>
    <mergeCell ref="K273:K275"/>
    <mergeCell ref="L273:L275"/>
    <mergeCell ref="T273:T275"/>
    <mergeCell ref="W273:W275"/>
    <mergeCell ref="J288:J290"/>
    <mergeCell ref="K288:K290"/>
    <mergeCell ref="L288:L290"/>
    <mergeCell ref="T288:T290"/>
    <mergeCell ref="W288:W290"/>
    <mergeCell ref="J291:J293"/>
    <mergeCell ref="K291:K293"/>
    <mergeCell ref="L291:L293"/>
    <mergeCell ref="T291:T293"/>
    <mergeCell ref="W291:W293"/>
    <mergeCell ref="J282:J284"/>
    <mergeCell ref="K282:K284"/>
    <mergeCell ref="L282:L284"/>
    <mergeCell ref="T282:T284"/>
    <mergeCell ref="W282:W284"/>
    <mergeCell ref="J285:J287"/>
    <mergeCell ref="K285:K287"/>
    <mergeCell ref="L285:L287"/>
    <mergeCell ref="T285:T287"/>
    <mergeCell ref="W285:W287"/>
    <mergeCell ref="J300:J302"/>
    <mergeCell ref="K300:K302"/>
    <mergeCell ref="L300:L302"/>
    <mergeCell ref="T300:T302"/>
    <mergeCell ref="W300:W302"/>
    <mergeCell ref="J303:J305"/>
    <mergeCell ref="K303:K305"/>
    <mergeCell ref="L303:L305"/>
    <mergeCell ref="T303:T305"/>
    <mergeCell ref="W303:W305"/>
    <mergeCell ref="J294:J296"/>
    <mergeCell ref="K294:K296"/>
    <mergeCell ref="L294:L296"/>
    <mergeCell ref="T294:T296"/>
    <mergeCell ref="W294:W296"/>
    <mergeCell ref="J297:J299"/>
    <mergeCell ref="K297:K299"/>
    <mergeCell ref="L297:L299"/>
    <mergeCell ref="T297:T299"/>
    <mergeCell ref="W297:W299"/>
    <mergeCell ref="J312:J314"/>
    <mergeCell ref="K312:K314"/>
    <mergeCell ref="L312:L314"/>
    <mergeCell ref="T312:T314"/>
    <mergeCell ref="W312:W314"/>
    <mergeCell ref="J315:J317"/>
    <mergeCell ref="K315:K317"/>
    <mergeCell ref="L315:L317"/>
    <mergeCell ref="T315:T317"/>
    <mergeCell ref="W315:W317"/>
    <mergeCell ref="J306:J308"/>
    <mergeCell ref="K306:K308"/>
    <mergeCell ref="L306:L308"/>
    <mergeCell ref="T306:T308"/>
    <mergeCell ref="W306:W308"/>
    <mergeCell ref="J309:J311"/>
    <mergeCell ref="K309:K311"/>
    <mergeCell ref="L309:L311"/>
    <mergeCell ref="T309:T311"/>
    <mergeCell ref="W309:W311"/>
    <mergeCell ref="J324:J326"/>
    <mergeCell ref="K324:K326"/>
    <mergeCell ref="L324:L326"/>
    <mergeCell ref="T324:T326"/>
    <mergeCell ref="W324:W326"/>
    <mergeCell ref="J327:J329"/>
    <mergeCell ref="K327:K329"/>
    <mergeCell ref="L327:L329"/>
    <mergeCell ref="T327:T329"/>
    <mergeCell ref="W327:W329"/>
    <mergeCell ref="J318:J320"/>
    <mergeCell ref="K318:K320"/>
    <mergeCell ref="L318:L320"/>
    <mergeCell ref="T318:T320"/>
    <mergeCell ref="W318:W320"/>
    <mergeCell ref="J321:J323"/>
    <mergeCell ref="K321:K323"/>
    <mergeCell ref="L321:L323"/>
    <mergeCell ref="T321:T323"/>
    <mergeCell ref="W321:W323"/>
    <mergeCell ref="J336:J338"/>
    <mergeCell ref="K336:K338"/>
    <mergeCell ref="L336:L338"/>
    <mergeCell ref="T336:T338"/>
    <mergeCell ref="W336:W338"/>
    <mergeCell ref="J339:J341"/>
    <mergeCell ref="K339:K341"/>
    <mergeCell ref="L339:L341"/>
    <mergeCell ref="T339:T341"/>
    <mergeCell ref="W339:W341"/>
    <mergeCell ref="J330:J332"/>
    <mergeCell ref="K330:K332"/>
    <mergeCell ref="L330:L332"/>
    <mergeCell ref="T330:T332"/>
    <mergeCell ref="W330:W332"/>
    <mergeCell ref="J333:J335"/>
    <mergeCell ref="K333:K335"/>
    <mergeCell ref="L333:L335"/>
    <mergeCell ref="T333:T335"/>
    <mergeCell ref="W333:W335"/>
    <mergeCell ref="J348:J350"/>
    <mergeCell ref="K348:K350"/>
    <mergeCell ref="L348:L350"/>
    <mergeCell ref="T348:T350"/>
    <mergeCell ref="W348:W350"/>
    <mergeCell ref="J351:J353"/>
    <mergeCell ref="K351:K353"/>
    <mergeCell ref="L351:L353"/>
    <mergeCell ref="T351:T353"/>
    <mergeCell ref="W351:W353"/>
    <mergeCell ref="J342:J344"/>
    <mergeCell ref="K342:K344"/>
    <mergeCell ref="L342:L344"/>
    <mergeCell ref="T342:T344"/>
    <mergeCell ref="W342:W344"/>
    <mergeCell ref="J345:J347"/>
    <mergeCell ref="K345:K347"/>
    <mergeCell ref="L345:L347"/>
    <mergeCell ref="T345:T347"/>
    <mergeCell ref="W345:W347"/>
    <mergeCell ref="J360:J362"/>
    <mergeCell ref="K360:K362"/>
    <mergeCell ref="L360:L362"/>
    <mergeCell ref="T360:T362"/>
    <mergeCell ref="W360:W362"/>
    <mergeCell ref="J363:J365"/>
    <mergeCell ref="K363:K365"/>
    <mergeCell ref="L363:L365"/>
    <mergeCell ref="T363:T365"/>
    <mergeCell ref="W363:W365"/>
    <mergeCell ref="J354:J356"/>
    <mergeCell ref="K354:K356"/>
    <mergeCell ref="L354:L356"/>
    <mergeCell ref="T354:T356"/>
    <mergeCell ref="W354:W356"/>
    <mergeCell ref="J357:J359"/>
    <mergeCell ref="K357:K359"/>
    <mergeCell ref="L357:L359"/>
    <mergeCell ref="T357:T359"/>
    <mergeCell ref="W357:W359"/>
    <mergeCell ref="J372:J374"/>
    <mergeCell ref="K372:K374"/>
    <mergeCell ref="L372:L374"/>
    <mergeCell ref="T372:T374"/>
    <mergeCell ref="W372:W374"/>
    <mergeCell ref="J375:J377"/>
    <mergeCell ref="K375:K377"/>
    <mergeCell ref="L375:L377"/>
    <mergeCell ref="T375:T377"/>
    <mergeCell ref="W375:W377"/>
    <mergeCell ref="J366:J368"/>
    <mergeCell ref="K366:K368"/>
    <mergeCell ref="L366:L368"/>
    <mergeCell ref="T366:T368"/>
    <mergeCell ref="W366:W368"/>
    <mergeCell ref="J369:J371"/>
    <mergeCell ref="K369:K371"/>
    <mergeCell ref="L369:L371"/>
    <mergeCell ref="T369:T371"/>
    <mergeCell ref="W369:W371"/>
    <mergeCell ref="J384:J386"/>
    <mergeCell ref="K384:K386"/>
    <mergeCell ref="L384:L386"/>
    <mergeCell ref="T384:T386"/>
    <mergeCell ref="W384:W386"/>
    <mergeCell ref="J387:J389"/>
    <mergeCell ref="K387:K389"/>
    <mergeCell ref="L387:L389"/>
    <mergeCell ref="T387:T389"/>
    <mergeCell ref="W387:W389"/>
    <mergeCell ref="J378:J380"/>
    <mergeCell ref="K378:K380"/>
    <mergeCell ref="L378:L380"/>
    <mergeCell ref="T378:T380"/>
    <mergeCell ref="W378:W380"/>
    <mergeCell ref="J381:J383"/>
    <mergeCell ref="K381:K383"/>
    <mergeCell ref="L381:L383"/>
    <mergeCell ref="T381:T383"/>
    <mergeCell ref="W381:W383"/>
    <mergeCell ref="J396:J398"/>
    <mergeCell ref="K396:K398"/>
    <mergeCell ref="L396:L398"/>
    <mergeCell ref="T396:T398"/>
    <mergeCell ref="W396:W398"/>
    <mergeCell ref="J399:J401"/>
    <mergeCell ref="K399:K401"/>
    <mergeCell ref="L399:L401"/>
    <mergeCell ref="T399:T401"/>
    <mergeCell ref="W399:W401"/>
    <mergeCell ref="J390:J392"/>
    <mergeCell ref="K390:K392"/>
    <mergeCell ref="L390:L392"/>
    <mergeCell ref="T390:T392"/>
    <mergeCell ref="W390:W392"/>
    <mergeCell ref="J393:J395"/>
    <mergeCell ref="K393:K395"/>
    <mergeCell ref="L393:L395"/>
    <mergeCell ref="T393:T395"/>
    <mergeCell ref="W393:W395"/>
    <mergeCell ref="J408:J410"/>
    <mergeCell ref="K408:K410"/>
    <mergeCell ref="L408:L410"/>
    <mergeCell ref="T408:T410"/>
    <mergeCell ref="W408:W410"/>
    <mergeCell ref="J411:J413"/>
    <mergeCell ref="K411:K413"/>
    <mergeCell ref="L411:L413"/>
    <mergeCell ref="T411:T413"/>
    <mergeCell ref="W411:W413"/>
    <mergeCell ref="J402:J404"/>
    <mergeCell ref="K402:K404"/>
    <mergeCell ref="L402:L404"/>
    <mergeCell ref="T402:T404"/>
    <mergeCell ref="W402:W404"/>
    <mergeCell ref="J405:J407"/>
    <mergeCell ref="K405:K407"/>
    <mergeCell ref="L405:L407"/>
    <mergeCell ref="T405:T407"/>
    <mergeCell ref="W405:W407"/>
    <mergeCell ref="J420:J422"/>
    <mergeCell ref="K420:K422"/>
    <mergeCell ref="L420:L422"/>
    <mergeCell ref="T420:T422"/>
    <mergeCell ref="W420:W422"/>
    <mergeCell ref="J423:J425"/>
    <mergeCell ref="K423:K425"/>
    <mergeCell ref="L423:L425"/>
    <mergeCell ref="T423:T425"/>
    <mergeCell ref="W423:W425"/>
    <mergeCell ref="J414:J416"/>
    <mergeCell ref="K414:K416"/>
    <mergeCell ref="L414:L416"/>
    <mergeCell ref="T414:T416"/>
    <mergeCell ref="W414:W416"/>
    <mergeCell ref="J417:J419"/>
    <mergeCell ref="K417:K419"/>
    <mergeCell ref="L417:L419"/>
    <mergeCell ref="T417:T419"/>
    <mergeCell ref="W417:W419"/>
    <mergeCell ref="J432:J434"/>
    <mergeCell ref="K432:K434"/>
    <mergeCell ref="L432:L434"/>
    <mergeCell ref="T432:T434"/>
    <mergeCell ref="W432:W434"/>
    <mergeCell ref="J435:J437"/>
    <mergeCell ref="K435:K437"/>
    <mergeCell ref="L435:L437"/>
    <mergeCell ref="T435:T437"/>
    <mergeCell ref="W435:W437"/>
    <mergeCell ref="J426:J428"/>
    <mergeCell ref="K426:K428"/>
    <mergeCell ref="L426:L428"/>
    <mergeCell ref="T426:T428"/>
    <mergeCell ref="W426:W428"/>
    <mergeCell ref="J429:J431"/>
    <mergeCell ref="K429:K431"/>
    <mergeCell ref="L429:L431"/>
    <mergeCell ref="T429:T431"/>
    <mergeCell ref="W429:W431"/>
    <mergeCell ref="J444:J446"/>
    <mergeCell ref="K444:K446"/>
    <mergeCell ref="L444:L446"/>
    <mergeCell ref="T444:T446"/>
    <mergeCell ref="W444:W446"/>
    <mergeCell ref="J447:J449"/>
    <mergeCell ref="K447:K449"/>
    <mergeCell ref="L447:L449"/>
    <mergeCell ref="T447:T449"/>
    <mergeCell ref="W447:W449"/>
    <mergeCell ref="J438:J440"/>
    <mergeCell ref="K438:K440"/>
    <mergeCell ref="L438:L440"/>
    <mergeCell ref="T438:T440"/>
    <mergeCell ref="W438:W440"/>
    <mergeCell ref="J441:J443"/>
    <mergeCell ref="K441:K443"/>
    <mergeCell ref="L441:L443"/>
    <mergeCell ref="T441:T443"/>
    <mergeCell ref="W441:W443"/>
    <mergeCell ref="J456:J458"/>
    <mergeCell ref="K456:K458"/>
    <mergeCell ref="L456:L458"/>
    <mergeCell ref="T456:T458"/>
    <mergeCell ref="W456:W458"/>
    <mergeCell ref="J459:J461"/>
    <mergeCell ref="K459:K461"/>
    <mergeCell ref="L459:L461"/>
    <mergeCell ref="T459:T461"/>
    <mergeCell ref="W459:W461"/>
    <mergeCell ref="J450:J452"/>
    <mergeCell ref="K450:K452"/>
    <mergeCell ref="L450:L452"/>
    <mergeCell ref="T450:T452"/>
    <mergeCell ref="W450:W452"/>
    <mergeCell ref="J453:J455"/>
    <mergeCell ref="K453:K455"/>
    <mergeCell ref="L453:L455"/>
    <mergeCell ref="T453:T455"/>
    <mergeCell ref="W453:W455"/>
    <mergeCell ref="J468:J470"/>
    <mergeCell ref="K468:K470"/>
    <mergeCell ref="L468:L470"/>
    <mergeCell ref="T468:T470"/>
    <mergeCell ref="W468:W470"/>
    <mergeCell ref="J471:J473"/>
    <mergeCell ref="K471:K473"/>
    <mergeCell ref="L471:L473"/>
    <mergeCell ref="T471:T473"/>
    <mergeCell ref="W471:W473"/>
    <mergeCell ref="J462:J464"/>
    <mergeCell ref="K462:K464"/>
    <mergeCell ref="L462:L464"/>
    <mergeCell ref="T462:T464"/>
    <mergeCell ref="W462:W464"/>
    <mergeCell ref="J465:J467"/>
    <mergeCell ref="K465:K467"/>
    <mergeCell ref="L465:L467"/>
    <mergeCell ref="T465:T467"/>
    <mergeCell ref="W465:W467"/>
    <mergeCell ref="J480:J482"/>
    <mergeCell ref="K480:K482"/>
    <mergeCell ref="L480:L482"/>
    <mergeCell ref="T480:T482"/>
    <mergeCell ref="W480:W482"/>
    <mergeCell ref="J483:J485"/>
    <mergeCell ref="K483:K485"/>
    <mergeCell ref="L483:L485"/>
    <mergeCell ref="T483:T485"/>
    <mergeCell ref="W483:W485"/>
    <mergeCell ref="J474:J476"/>
    <mergeCell ref="K474:K476"/>
    <mergeCell ref="L474:L476"/>
    <mergeCell ref="T474:T476"/>
    <mergeCell ref="W474:W476"/>
    <mergeCell ref="J477:J479"/>
    <mergeCell ref="K477:K479"/>
    <mergeCell ref="L477:L479"/>
    <mergeCell ref="T477:T479"/>
    <mergeCell ref="W477:W479"/>
    <mergeCell ref="J492:J494"/>
    <mergeCell ref="K492:K494"/>
    <mergeCell ref="L492:L494"/>
    <mergeCell ref="T492:T494"/>
    <mergeCell ref="W492:W494"/>
    <mergeCell ref="J495:J497"/>
    <mergeCell ref="K495:K497"/>
    <mergeCell ref="L495:L497"/>
    <mergeCell ref="T495:T497"/>
    <mergeCell ref="W495:W497"/>
    <mergeCell ref="J486:J488"/>
    <mergeCell ref="K486:K488"/>
    <mergeCell ref="L486:L488"/>
    <mergeCell ref="T486:T488"/>
    <mergeCell ref="W486:W488"/>
    <mergeCell ref="J489:J491"/>
    <mergeCell ref="K489:K491"/>
    <mergeCell ref="L489:L491"/>
    <mergeCell ref="T489:T491"/>
    <mergeCell ref="W489:W491"/>
    <mergeCell ref="J504:J506"/>
    <mergeCell ref="K504:K506"/>
    <mergeCell ref="L504:L506"/>
    <mergeCell ref="T504:T506"/>
    <mergeCell ref="W504:W506"/>
    <mergeCell ref="J507:J509"/>
    <mergeCell ref="K507:K509"/>
    <mergeCell ref="L507:L509"/>
    <mergeCell ref="T507:T509"/>
    <mergeCell ref="W507:W509"/>
    <mergeCell ref="J498:J500"/>
    <mergeCell ref="K498:K500"/>
    <mergeCell ref="L498:L500"/>
    <mergeCell ref="T498:T500"/>
    <mergeCell ref="W498:W500"/>
    <mergeCell ref="J501:J503"/>
    <mergeCell ref="K501:K503"/>
    <mergeCell ref="L501:L503"/>
    <mergeCell ref="T501:T503"/>
    <mergeCell ref="W501:W503"/>
    <mergeCell ref="J516:J518"/>
    <mergeCell ref="K516:K518"/>
    <mergeCell ref="L516:L518"/>
    <mergeCell ref="T516:T518"/>
    <mergeCell ref="W516:W518"/>
    <mergeCell ref="J519:J521"/>
    <mergeCell ref="K519:K521"/>
    <mergeCell ref="L519:L521"/>
    <mergeCell ref="T519:T521"/>
    <mergeCell ref="W519:W521"/>
    <mergeCell ref="J510:J512"/>
    <mergeCell ref="K510:K512"/>
    <mergeCell ref="L510:L512"/>
    <mergeCell ref="T510:T512"/>
    <mergeCell ref="W510:W512"/>
    <mergeCell ref="J513:J515"/>
    <mergeCell ref="K513:K515"/>
    <mergeCell ref="L513:L515"/>
    <mergeCell ref="T513:T515"/>
    <mergeCell ref="W513:W515"/>
    <mergeCell ref="J528:J530"/>
    <mergeCell ref="K528:K530"/>
    <mergeCell ref="L528:L530"/>
    <mergeCell ref="T528:T530"/>
    <mergeCell ref="W528:W530"/>
    <mergeCell ref="J531:J533"/>
    <mergeCell ref="K531:K533"/>
    <mergeCell ref="L531:L533"/>
    <mergeCell ref="T531:T533"/>
    <mergeCell ref="W531:W533"/>
    <mergeCell ref="J522:J524"/>
    <mergeCell ref="K522:K524"/>
    <mergeCell ref="L522:L524"/>
    <mergeCell ref="T522:T524"/>
    <mergeCell ref="W522:W524"/>
    <mergeCell ref="J525:J527"/>
    <mergeCell ref="K525:K527"/>
    <mergeCell ref="L525:L527"/>
    <mergeCell ref="T525:T527"/>
    <mergeCell ref="W525:W527"/>
    <mergeCell ref="J540:J542"/>
    <mergeCell ref="K540:K542"/>
    <mergeCell ref="L540:L542"/>
    <mergeCell ref="T540:T542"/>
    <mergeCell ref="W540:W542"/>
    <mergeCell ref="J543:J545"/>
    <mergeCell ref="K543:K545"/>
    <mergeCell ref="L543:L545"/>
    <mergeCell ref="T543:T545"/>
    <mergeCell ref="W543:W545"/>
    <mergeCell ref="J534:J536"/>
    <mergeCell ref="K534:K536"/>
    <mergeCell ref="L534:L536"/>
    <mergeCell ref="T534:T536"/>
    <mergeCell ref="W534:W536"/>
    <mergeCell ref="J537:J539"/>
    <mergeCell ref="K537:K539"/>
    <mergeCell ref="L537:L539"/>
    <mergeCell ref="T537:T539"/>
    <mergeCell ref="W537:W539"/>
    <mergeCell ref="J552:J554"/>
    <mergeCell ref="K552:K554"/>
    <mergeCell ref="L552:L554"/>
    <mergeCell ref="T552:T554"/>
    <mergeCell ref="W552:W554"/>
    <mergeCell ref="J555:J557"/>
    <mergeCell ref="K555:K557"/>
    <mergeCell ref="L555:L557"/>
    <mergeCell ref="T555:T557"/>
    <mergeCell ref="W555:W557"/>
    <mergeCell ref="J546:J548"/>
    <mergeCell ref="K546:K548"/>
    <mergeCell ref="L546:L548"/>
    <mergeCell ref="T546:T548"/>
    <mergeCell ref="W546:W548"/>
    <mergeCell ref="J549:J551"/>
    <mergeCell ref="K549:K551"/>
    <mergeCell ref="L549:L551"/>
    <mergeCell ref="T549:T551"/>
    <mergeCell ref="W549:W551"/>
    <mergeCell ref="J564:J566"/>
    <mergeCell ref="K564:K566"/>
    <mergeCell ref="L564:L566"/>
    <mergeCell ref="T564:T566"/>
    <mergeCell ref="W564:W566"/>
    <mergeCell ref="J567:J569"/>
    <mergeCell ref="K567:K569"/>
    <mergeCell ref="L567:L569"/>
    <mergeCell ref="T567:T569"/>
    <mergeCell ref="W567:W569"/>
    <mergeCell ref="J558:J560"/>
    <mergeCell ref="K558:K560"/>
    <mergeCell ref="L558:L560"/>
    <mergeCell ref="T558:T560"/>
    <mergeCell ref="W558:W560"/>
    <mergeCell ref="J561:J563"/>
    <mergeCell ref="K561:K563"/>
    <mergeCell ref="L561:L563"/>
    <mergeCell ref="T561:T563"/>
    <mergeCell ref="W561:W563"/>
    <mergeCell ref="J576:J578"/>
    <mergeCell ref="K576:K578"/>
    <mergeCell ref="L576:L578"/>
    <mergeCell ref="T576:T578"/>
    <mergeCell ref="W576:W578"/>
    <mergeCell ref="J579:J581"/>
    <mergeCell ref="K579:K581"/>
    <mergeCell ref="L579:L581"/>
    <mergeCell ref="T579:T581"/>
    <mergeCell ref="W579:W581"/>
    <mergeCell ref="J570:J572"/>
    <mergeCell ref="K570:K572"/>
    <mergeCell ref="L570:L572"/>
    <mergeCell ref="T570:T572"/>
    <mergeCell ref="W570:W572"/>
    <mergeCell ref="J573:J575"/>
    <mergeCell ref="K573:K575"/>
    <mergeCell ref="L573:L575"/>
    <mergeCell ref="T573:T575"/>
    <mergeCell ref="W573:W575"/>
    <mergeCell ref="J588:J590"/>
    <mergeCell ref="K588:K590"/>
    <mergeCell ref="L588:L590"/>
    <mergeCell ref="T588:T590"/>
    <mergeCell ref="W588:W590"/>
    <mergeCell ref="J591:J593"/>
    <mergeCell ref="K591:K593"/>
    <mergeCell ref="L591:L593"/>
    <mergeCell ref="T591:T593"/>
    <mergeCell ref="W591:W593"/>
    <mergeCell ref="J582:J584"/>
    <mergeCell ref="K582:K584"/>
    <mergeCell ref="L582:L584"/>
    <mergeCell ref="T582:T584"/>
    <mergeCell ref="W582:W584"/>
    <mergeCell ref="J585:J587"/>
    <mergeCell ref="K585:K587"/>
    <mergeCell ref="L585:L587"/>
    <mergeCell ref="T585:T587"/>
    <mergeCell ref="W585:W587"/>
    <mergeCell ref="J600:J602"/>
    <mergeCell ref="K600:K602"/>
    <mergeCell ref="L600:L602"/>
    <mergeCell ref="T600:T602"/>
    <mergeCell ref="W600:W602"/>
    <mergeCell ref="J603:J605"/>
    <mergeCell ref="K603:K605"/>
    <mergeCell ref="L603:L605"/>
    <mergeCell ref="T603:T605"/>
    <mergeCell ref="W603:W605"/>
    <mergeCell ref="J594:J596"/>
    <mergeCell ref="K594:K596"/>
    <mergeCell ref="L594:L596"/>
    <mergeCell ref="T594:T596"/>
    <mergeCell ref="W594:W596"/>
    <mergeCell ref="J597:J599"/>
    <mergeCell ref="K597:K599"/>
    <mergeCell ref="L597:L599"/>
    <mergeCell ref="T597:T599"/>
    <mergeCell ref="W597:W599"/>
    <mergeCell ref="J612:J614"/>
    <mergeCell ref="K612:K614"/>
    <mergeCell ref="L612:L614"/>
    <mergeCell ref="T612:T614"/>
    <mergeCell ref="W612:W614"/>
    <mergeCell ref="J615:J617"/>
    <mergeCell ref="K615:K617"/>
    <mergeCell ref="L615:L617"/>
    <mergeCell ref="T615:T617"/>
    <mergeCell ref="W615:W617"/>
    <mergeCell ref="J606:J608"/>
    <mergeCell ref="K606:K608"/>
    <mergeCell ref="L606:L608"/>
    <mergeCell ref="T606:T608"/>
    <mergeCell ref="W606:W608"/>
    <mergeCell ref="J609:J611"/>
    <mergeCell ref="K609:K611"/>
    <mergeCell ref="L609:L611"/>
    <mergeCell ref="T609:T611"/>
    <mergeCell ref="W609:W611"/>
    <mergeCell ref="J624:J626"/>
    <mergeCell ref="K624:K626"/>
    <mergeCell ref="L624:L626"/>
    <mergeCell ref="T624:T626"/>
    <mergeCell ref="W624:W626"/>
    <mergeCell ref="J627:J629"/>
    <mergeCell ref="K627:K629"/>
    <mergeCell ref="L627:L629"/>
    <mergeCell ref="T627:T629"/>
    <mergeCell ref="W627:W629"/>
    <mergeCell ref="J618:J620"/>
    <mergeCell ref="K618:K620"/>
    <mergeCell ref="L618:L620"/>
    <mergeCell ref="T618:T620"/>
    <mergeCell ref="W618:W620"/>
    <mergeCell ref="J621:J623"/>
    <mergeCell ref="K621:K623"/>
    <mergeCell ref="L621:L623"/>
    <mergeCell ref="T621:T623"/>
    <mergeCell ref="W621:W623"/>
    <mergeCell ref="J636:J638"/>
    <mergeCell ref="K636:K638"/>
    <mergeCell ref="L636:L638"/>
    <mergeCell ref="T636:T638"/>
    <mergeCell ref="W636:W638"/>
    <mergeCell ref="J639:J641"/>
    <mergeCell ref="K639:K641"/>
    <mergeCell ref="L639:L641"/>
    <mergeCell ref="T639:T641"/>
    <mergeCell ref="W639:W641"/>
    <mergeCell ref="J630:J632"/>
    <mergeCell ref="K630:K632"/>
    <mergeCell ref="L630:L632"/>
    <mergeCell ref="T630:T632"/>
    <mergeCell ref="W630:W632"/>
    <mergeCell ref="J633:J635"/>
    <mergeCell ref="K633:K635"/>
    <mergeCell ref="L633:L635"/>
    <mergeCell ref="T633:T635"/>
    <mergeCell ref="W633:W635"/>
    <mergeCell ref="J648:J650"/>
    <mergeCell ref="K648:K650"/>
    <mergeCell ref="L648:L650"/>
    <mergeCell ref="T648:T650"/>
    <mergeCell ref="W648:W650"/>
    <mergeCell ref="J651:J653"/>
    <mergeCell ref="K651:K653"/>
    <mergeCell ref="L651:L653"/>
    <mergeCell ref="T651:T653"/>
    <mergeCell ref="W651:W653"/>
    <mergeCell ref="J642:J644"/>
    <mergeCell ref="K642:K644"/>
    <mergeCell ref="L642:L644"/>
    <mergeCell ref="T642:T644"/>
    <mergeCell ref="W642:W644"/>
    <mergeCell ref="J645:J647"/>
    <mergeCell ref="K645:K647"/>
    <mergeCell ref="L645:L647"/>
    <mergeCell ref="T645:T647"/>
    <mergeCell ref="W645:W647"/>
    <mergeCell ref="J660:J662"/>
    <mergeCell ref="K660:K662"/>
    <mergeCell ref="L660:L662"/>
    <mergeCell ref="T660:T662"/>
    <mergeCell ref="W660:W662"/>
    <mergeCell ref="J663:J665"/>
    <mergeCell ref="K663:K665"/>
    <mergeCell ref="L663:L665"/>
    <mergeCell ref="T663:T665"/>
    <mergeCell ref="W663:W665"/>
    <mergeCell ref="J654:J656"/>
    <mergeCell ref="K654:K656"/>
    <mergeCell ref="L654:L656"/>
    <mergeCell ref="T654:T656"/>
    <mergeCell ref="W654:W656"/>
    <mergeCell ref="J657:J659"/>
    <mergeCell ref="K657:K659"/>
    <mergeCell ref="L657:L659"/>
    <mergeCell ref="T657:T659"/>
    <mergeCell ref="W657:W659"/>
    <mergeCell ref="J672:J674"/>
    <mergeCell ref="K672:K674"/>
    <mergeCell ref="L672:L674"/>
    <mergeCell ref="T672:T674"/>
    <mergeCell ref="W672:W674"/>
    <mergeCell ref="J675:J677"/>
    <mergeCell ref="K675:K677"/>
    <mergeCell ref="L675:L677"/>
    <mergeCell ref="T675:T677"/>
    <mergeCell ref="W675:W677"/>
    <mergeCell ref="J666:J668"/>
    <mergeCell ref="K666:K668"/>
    <mergeCell ref="L666:L668"/>
    <mergeCell ref="T666:T668"/>
    <mergeCell ref="W666:W668"/>
    <mergeCell ref="J669:J671"/>
    <mergeCell ref="K669:K671"/>
    <mergeCell ref="L669:L671"/>
    <mergeCell ref="T669:T671"/>
    <mergeCell ref="W669:W671"/>
    <mergeCell ref="J684:J686"/>
    <mergeCell ref="K684:K686"/>
    <mergeCell ref="L684:L686"/>
    <mergeCell ref="T684:T686"/>
    <mergeCell ref="W684:W686"/>
    <mergeCell ref="J687:J689"/>
    <mergeCell ref="K687:K689"/>
    <mergeCell ref="L687:L689"/>
    <mergeCell ref="T687:T689"/>
    <mergeCell ref="W687:W689"/>
    <mergeCell ref="J678:J680"/>
    <mergeCell ref="K678:K680"/>
    <mergeCell ref="L678:L680"/>
    <mergeCell ref="T678:T680"/>
    <mergeCell ref="W678:W680"/>
    <mergeCell ref="J681:J683"/>
    <mergeCell ref="K681:K683"/>
    <mergeCell ref="L681:L683"/>
    <mergeCell ref="T681:T683"/>
    <mergeCell ref="W681:W683"/>
    <mergeCell ref="J696:J698"/>
    <mergeCell ref="K696:K698"/>
    <mergeCell ref="L696:L698"/>
    <mergeCell ref="T696:T698"/>
    <mergeCell ref="W696:W698"/>
    <mergeCell ref="J699:J701"/>
    <mergeCell ref="K699:K701"/>
    <mergeCell ref="L699:L701"/>
    <mergeCell ref="T699:T701"/>
    <mergeCell ref="W699:W701"/>
    <mergeCell ref="J690:J692"/>
    <mergeCell ref="K690:K692"/>
    <mergeCell ref="L690:L692"/>
    <mergeCell ref="T690:T692"/>
    <mergeCell ref="W690:W692"/>
    <mergeCell ref="J693:J695"/>
    <mergeCell ref="K693:K695"/>
    <mergeCell ref="L693:L695"/>
    <mergeCell ref="T693:T695"/>
    <mergeCell ref="W693:W695"/>
    <mergeCell ref="J707:J708"/>
    <mergeCell ref="K707:K708"/>
    <mergeCell ref="L707:L708"/>
    <mergeCell ref="T707:T708"/>
    <mergeCell ref="W707:W708"/>
    <mergeCell ref="J709:J710"/>
    <mergeCell ref="K709:K710"/>
    <mergeCell ref="L709:L710"/>
    <mergeCell ref="T709:T710"/>
    <mergeCell ref="W709:W710"/>
    <mergeCell ref="J702:J704"/>
    <mergeCell ref="K702:K704"/>
    <mergeCell ref="L702:L704"/>
    <mergeCell ref="T702:T704"/>
    <mergeCell ref="W702:W704"/>
    <mergeCell ref="J705:J706"/>
    <mergeCell ref="K705:K706"/>
    <mergeCell ref="L705:L706"/>
    <mergeCell ref="T705:T706"/>
    <mergeCell ref="W705:W706"/>
    <mergeCell ref="J715:J716"/>
    <mergeCell ref="K715:K716"/>
    <mergeCell ref="L715:L716"/>
    <mergeCell ref="T715:T716"/>
    <mergeCell ref="W715:W716"/>
    <mergeCell ref="J717:J718"/>
    <mergeCell ref="K717:K718"/>
    <mergeCell ref="L717:L718"/>
    <mergeCell ref="T717:T718"/>
    <mergeCell ref="W717:W718"/>
    <mergeCell ref="J711:J712"/>
    <mergeCell ref="K711:K712"/>
    <mergeCell ref="L711:L712"/>
    <mergeCell ref="T711:T712"/>
    <mergeCell ref="W711:W712"/>
    <mergeCell ref="J713:J714"/>
    <mergeCell ref="K713:K714"/>
    <mergeCell ref="L713:L714"/>
    <mergeCell ref="T713:T714"/>
    <mergeCell ref="W713:W714"/>
    <mergeCell ref="J723:J724"/>
    <mergeCell ref="K723:K724"/>
    <mergeCell ref="L723:L724"/>
    <mergeCell ref="T723:T724"/>
    <mergeCell ref="W723:W724"/>
    <mergeCell ref="J725:J726"/>
    <mergeCell ref="K725:K726"/>
    <mergeCell ref="L725:L726"/>
    <mergeCell ref="T725:T726"/>
    <mergeCell ref="W725:W726"/>
    <mergeCell ref="J719:J720"/>
    <mergeCell ref="K719:K720"/>
    <mergeCell ref="L719:L720"/>
    <mergeCell ref="T719:T720"/>
    <mergeCell ref="W719:W720"/>
    <mergeCell ref="J721:J722"/>
    <mergeCell ref="K721:K722"/>
    <mergeCell ref="L721:L722"/>
    <mergeCell ref="T721:T722"/>
    <mergeCell ref="W721:W722"/>
    <mergeCell ref="J731:J732"/>
    <mergeCell ref="K731:K732"/>
    <mergeCell ref="L731:L732"/>
    <mergeCell ref="T731:T732"/>
    <mergeCell ref="W731:W732"/>
    <mergeCell ref="J733:J734"/>
    <mergeCell ref="K733:K734"/>
    <mergeCell ref="L733:L734"/>
    <mergeCell ref="T733:T734"/>
    <mergeCell ref="W733:W734"/>
    <mergeCell ref="J727:J728"/>
    <mergeCell ref="K727:K728"/>
    <mergeCell ref="L727:L728"/>
    <mergeCell ref="T727:T728"/>
    <mergeCell ref="W727:W728"/>
    <mergeCell ref="J729:J730"/>
    <mergeCell ref="K729:K730"/>
    <mergeCell ref="L729:L730"/>
    <mergeCell ref="T729:T730"/>
    <mergeCell ref="W729:W730"/>
    <mergeCell ref="J739:J740"/>
    <mergeCell ref="K739:K740"/>
    <mergeCell ref="L739:L740"/>
    <mergeCell ref="T739:T740"/>
    <mergeCell ref="W739:W740"/>
    <mergeCell ref="J741:J742"/>
    <mergeCell ref="K741:K742"/>
    <mergeCell ref="L741:L742"/>
    <mergeCell ref="T741:T742"/>
    <mergeCell ref="W741:W742"/>
    <mergeCell ref="J735:J736"/>
    <mergeCell ref="K735:K736"/>
    <mergeCell ref="L735:L736"/>
    <mergeCell ref="T735:T736"/>
    <mergeCell ref="W735:W736"/>
    <mergeCell ref="J737:J738"/>
    <mergeCell ref="K737:K738"/>
    <mergeCell ref="L737:L738"/>
    <mergeCell ref="T737:T738"/>
    <mergeCell ref="W737:W738"/>
    <mergeCell ref="J747:J748"/>
    <mergeCell ref="K747:K748"/>
    <mergeCell ref="L747:L748"/>
    <mergeCell ref="T747:T748"/>
    <mergeCell ref="W747:W748"/>
    <mergeCell ref="J749:J750"/>
    <mergeCell ref="K749:K750"/>
    <mergeCell ref="L749:L750"/>
    <mergeCell ref="T749:T750"/>
    <mergeCell ref="W749:W750"/>
    <mergeCell ref="J743:J744"/>
    <mergeCell ref="K743:K744"/>
    <mergeCell ref="L743:L744"/>
    <mergeCell ref="T743:T744"/>
    <mergeCell ref="W743:W744"/>
    <mergeCell ref="J745:J746"/>
    <mergeCell ref="K745:K746"/>
    <mergeCell ref="L745:L746"/>
    <mergeCell ref="T745:T746"/>
    <mergeCell ref="W745:W746"/>
    <mergeCell ref="J755:J756"/>
    <mergeCell ref="K755:K756"/>
    <mergeCell ref="L755:L756"/>
    <mergeCell ref="T755:T756"/>
    <mergeCell ref="W755:W756"/>
    <mergeCell ref="J757:J758"/>
    <mergeCell ref="K757:K758"/>
    <mergeCell ref="L757:L758"/>
    <mergeCell ref="T757:T758"/>
    <mergeCell ref="W757:W758"/>
    <mergeCell ref="J751:J752"/>
    <mergeCell ref="K751:K752"/>
    <mergeCell ref="L751:L752"/>
    <mergeCell ref="T751:T752"/>
    <mergeCell ref="W751:W752"/>
    <mergeCell ref="J753:J754"/>
    <mergeCell ref="K753:K754"/>
    <mergeCell ref="L753:L754"/>
    <mergeCell ref="T753:T754"/>
    <mergeCell ref="W753:W754"/>
    <mergeCell ref="J763:J764"/>
    <mergeCell ref="K763:K764"/>
    <mergeCell ref="L763:L764"/>
    <mergeCell ref="T763:T764"/>
    <mergeCell ref="W763:W764"/>
    <mergeCell ref="J765:J766"/>
    <mergeCell ref="K765:K766"/>
    <mergeCell ref="L765:L766"/>
    <mergeCell ref="T765:T766"/>
    <mergeCell ref="W765:W766"/>
    <mergeCell ref="J759:J760"/>
    <mergeCell ref="K759:K760"/>
    <mergeCell ref="L759:L760"/>
    <mergeCell ref="T759:T760"/>
    <mergeCell ref="W759:W760"/>
    <mergeCell ref="J761:J762"/>
    <mergeCell ref="K761:K762"/>
    <mergeCell ref="L761:L762"/>
    <mergeCell ref="T761:T762"/>
    <mergeCell ref="W761:W762"/>
    <mergeCell ref="J771:J772"/>
    <mergeCell ref="K771:K772"/>
    <mergeCell ref="L771:L772"/>
    <mergeCell ref="T771:T772"/>
    <mergeCell ref="W771:W772"/>
    <mergeCell ref="J773:J774"/>
    <mergeCell ref="K773:K774"/>
    <mergeCell ref="L773:L774"/>
    <mergeCell ref="T773:T774"/>
    <mergeCell ref="W773:W774"/>
    <mergeCell ref="J767:J768"/>
    <mergeCell ref="K767:K768"/>
    <mergeCell ref="L767:L768"/>
    <mergeCell ref="T767:T768"/>
    <mergeCell ref="W767:W768"/>
    <mergeCell ref="J769:J770"/>
    <mergeCell ref="K769:K770"/>
    <mergeCell ref="L769:L770"/>
    <mergeCell ref="T769:T770"/>
    <mergeCell ref="W769:W770"/>
    <mergeCell ref="J779:J780"/>
    <mergeCell ref="K779:K780"/>
    <mergeCell ref="L779:L780"/>
    <mergeCell ref="T779:T780"/>
    <mergeCell ref="W779:W780"/>
    <mergeCell ref="J781:J782"/>
    <mergeCell ref="K781:K782"/>
    <mergeCell ref="L781:L782"/>
    <mergeCell ref="T781:T782"/>
    <mergeCell ref="W781:W782"/>
    <mergeCell ref="J775:J776"/>
    <mergeCell ref="K775:K776"/>
    <mergeCell ref="L775:L776"/>
    <mergeCell ref="T775:T776"/>
    <mergeCell ref="W775:W776"/>
    <mergeCell ref="J777:J778"/>
    <mergeCell ref="K777:K778"/>
    <mergeCell ref="L777:L778"/>
    <mergeCell ref="T777:T778"/>
    <mergeCell ref="W777:W778"/>
    <mergeCell ref="J787:J788"/>
    <mergeCell ref="K787:K788"/>
    <mergeCell ref="L787:L788"/>
    <mergeCell ref="T787:T788"/>
    <mergeCell ref="W787:W788"/>
    <mergeCell ref="J789:J790"/>
    <mergeCell ref="K789:K790"/>
    <mergeCell ref="L789:L790"/>
    <mergeCell ref="T789:T790"/>
    <mergeCell ref="W789:W790"/>
    <mergeCell ref="J783:J784"/>
    <mergeCell ref="K783:K784"/>
    <mergeCell ref="L783:L784"/>
    <mergeCell ref="T783:T784"/>
    <mergeCell ref="W783:W784"/>
    <mergeCell ref="J785:J786"/>
    <mergeCell ref="K785:K786"/>
    <mergeCell ref="L785:L786"/>
    <mergeCell ref="T785:T786"/>
    <mergeCell ref="W785:W786"/>
    <mergeCell ref="J795:J796"/>
    <mergeCell ref="K795:K796"/>
    <mergeCell ref="L795:L796"/>
    <mergeCell ref="T795:T796"/>
    <mergeCell ref="W795:W796"/>
    <mergeCell ref="J797:J798"/>
    <mergeCell ref="K797:K798"/>
    <mergeCell ref="L797:L798"/>
    <mergeCell ref="T797:T798"/>
    <mergeCell ref="W797:W798"/>
    <mergeCell ref="J791:J792"/>
    <mergeCell ref="K791:K792"/>
    <mergeCell ref="L791:L792"/>
    <mergeCell ref="T791:T792"/>
    <mergeCell ref="W791:W792"/>
    <mergeCell ref="J793:J794"/>
    <mergeCell ref="K793:K794"/>
    <mergeCell ref="L793:L794"/>
    <mergeCell ref="T793:T794"/>
    <mergeCell ref="W793:W794"/>
    <mergeCell ref="J803:J804"/>
    <mergeCell ref="K803:K804"/>
    <mergeCell ref="L803:L804"/>
    <mergeCell ref="T803:T804"/>
    <mergeCell ref="W803:W804"/>
    <mergeCell ref="J805:J806"/>
    <mergeCell ref="K805:K806"/>
    <mergeCell ref="L805:L806"/>
    <mergeCell ref="T805:T806"/>
    <mergeCell ref="W805:W806"/>
    <mergeCell ref="J799:J800"/>
    <mergeCell ref="K799:K800"/>
    <mergeCell ref="L799:L800"/>
    <mergeCell ref="T799:T800"/>
    <mergeCell ref="W799:W800"/>
    <mergeCell ref="J801:J802"/>
    <mergeCell ref="K801:K802"/>
    <mergeCell ref="L801:L802"/>
    <mergeCell ref="T801:T802"/>
    <mergeCell ref="W801:W802"/>
    <mergeCell ref="J811:J812"/>
    <mergeCell ref="K811:K812"/>
    <mergeCell ref="L811:L812"/>
    <mergeCell ref="T811:T812"/>
    <mergeCell ref="W811:W812"/>
    <mergeCell ref="J813:J814"/>
    <mergeCell ref="K813:K814"/>
    <mergeCell ref="L813:L814"/>
    <mergeCell ref="T813:T814"/>
    <mergeCell ref="W813:W814"/>
    <mergeCell ref="J807:J808"/>
    <mergeCell ref="K807:K808"/>
    <mergeCell ref="L807:L808"/>
    <mergeCell ref="T807:T808"/>
    <mergeCell ref="W807:W808"/>
    <mergeCell ref="J809:J810"/>
    <mergeCell ref="K809:K810"/>
    <mergeCell ref="L809:L810"/>
    <mergeCell ref="T809:T810"/>
    <mergeCell ref="W809:W810"/>
    <mergeCell ref="J819:J820"/>
    <mergeCell ref="K819:K820"/>
    <mergeCell ref="L819:L820"/>
    <mergeCell ref="T819:T820"/>
    <mergeCell ref="W819:W820"/>
    <mergeCell ref="J821:J822"/>
    <mergeCell ref="K821:K822"/>
    <mergeCell ref="L821:L822"/>
    <mergeCell ref="T821:T822"/>
    <mergeCell ref="W821:W822"/>
    <mergeCell ref="J815:J816"/>
    <mergeCell ref="K815:K816"/>
    <mergeCell ref="L815:L816"/>
    <mergeCell ref="T815:T816"/>
    <mergeCell ref="W815:W816"/>
    <mergeCell ref="J817:J818"/>
    <mergeCell ref="K817:K818"/>
    <mergeCell ref="L817:L818"/>
    <mergeCell ref="T817:T818"/>
    <mergeCell ref="W817:W818"/>
    <mergeCell ref="J827:J828"/>
    <mergeCell ref="K827:K828"/>
    <mergeCell ref="L827:L828"/>
    <mergeCell ref="T827:T828"/>
    <mergeCell ref="W827:W828"/>
    <mergeCell ref="J829:J830"/>
    <mergeCell ref="K829:K830"/>
    <mergeCell ref="L829:L830"/>
    <mergeCell ref="T829:T830"/>
    <mergeCell ref="W829:W830"/>
    <mergeCell ref="J823:J824"/>
    <mergeCell ref="K823:K824"/>
    <mergeCell ref="L823:L824"/>
    <mergeCell ref="T823:T824"/>
    <mergeCell ref="W823:W824"/>
    <mergeCell ref="J825:J826"/>
    <mergeCell ref="K825:K826"/>
    <mergeCell ref="L825:L826"/>
    <mergeCell ref="T825:T826"/>
    <mergeCell ref="W825:W826"/>
    <mergeCell ref="J835:J836"/>
    <mergeCell ref="K835:K836"/>
    <mergeCell ref="L835:L836"/>
    <mergeCell ref="T835:T836"/>
    <mergeCell ref="W835:W836"/>
    <mergeCell ref="J837:J838"/>
    <mergeCell ref="K837:K838"/>
    <mergeCell ref="L837:L838"/>
    <mergeCell ref="T837:T838"/>
    <mergeCell ref="W837:W838"/>
    <mergeCell ref="J831:J832"/>
    <mergeCell ref="K831:K832"/>
    <mergeCell ref="L831:L832"/>
    <mergeCell ref="T831:T832"/>
    <mergeCell ref="W831:W832"/>
    <mergeCell ref="J833:J834"/>
    <mergeCell ref="K833:K834"/>
    <mergeCell ref="L833:L834"/>
    <mergeCell ref="T833:T834"/>
    <mergeCell ref="W833:W834"/>
    <mergeCell ref="J843:J844"/>
    <mergeCell ref="K843:K844"/>
    <mergeCell ref="L843:L844"/>
    <mergeCell ref="T843:T844"/>
    <mergeCell ref="W843:W844"/>
    <mergeCell ref="J845:J846"/>
    <mergeCell ref="K845:K846"/>
    <mergeCell ref="L845:L846"/>
    <mergeCell ref="T845:T846"/>
    <mergeCell ref="W845:W846"/>
    <mergeCell ref="J839:J840"/>
    <mergeCell ref="K839:K840"/>
    <mergeCell ref="L839:L840"/>
    <mergeCell ref="T839:T840"/>
    <mergeCell ref="W839:W840"/>
    <mergeCell ref="J841:J842"/>
    <mergeCell ref="K841:K842"/>
    <mergeCell ref="L841:L842"/>
    <mergeCell ref="T841:T842"/>
    <mergeCell ref="W841:W842"/>
    <mergeCell ref="J851:J852"/>
    <mergeCell ref="K851:K852"/>
    <mergeCell ref="L851:L852"/>
    <mergeCell ref="T851:T852"/>
    <mergeCell ref="W851:W852"/>
    <mergeCell ref="J853:J854"/>
    <mergeCell ref="K853:K854"/>
    <mergeCell ref="L853:L854"/>
    <mergeCell ref="T853:T854"/>
    <mergeCell ref="W853:W854"/>
    <mergeCell ref="J847:J848"/>
    <mergeCell ref="K847:K848"/>
    <mergeCell ref="L847:L848"/>
    <mergeCell ref="T847:T848"/>
    <mergeCell ref="W847:W848"/>
    <mergeCell ref="J849:J850"/>
    <mergeCell ref="K849:K850"/>
    <mergeCell ref="L849:L850"/>
    <mergeCell ref="T849:T850"/>
    <mergeCell ref="W849:W850"/>
    <mergeCell ref="J859:J860"/>
    <mergeCell ref="K859:K860"/>
    <mergeCell ref="L859:L860"/>
    <mergeCell ref="T859:T860"/>
    <mergeCell ref="W859:W860"/>
    <mergeCell ref="J861:J862"/>
    <mergeCell ref="K861:K862"/>
    <mergeCell ref="L861:L862"/>
    <mergeCell ref="T861:T862"/>
    <mergeCell ref="W861:W862"/>
    <mergeCell ref="J855:J856"/>
    <mergeCell ref="K855:K856"/>
    <mergeCell ref="L855:L856"/>
    <mergeCell ref="T855:T856"/>
    <mergeCell ref="W855:W856"/>
    <mergeCell ref="J857:J858"/>
    <mergeCell ref="K857:K858"/>
    <mergeCell ref="L857:L858"/>
    <mergeCell ref="T857:T858"/>
    <mergeCell ref="W857:W858"/>
    <mergeCell ref="J867:J868"/>
    <mergeCell ref="K867:K868"/>
    <mergeCell ref="L867:L868"/>
    <mergeCell ref="T867:T868"/>
    <mergeCell ref="W867:W868"/>
    <mergeCell ref="J869:J870"/>
    <mergeCell ref="K869:K870"/>
    <mergeCell ref="L869:L870"/>
    <mergeCell ref="T869:T870"/>
    <mergeCell ref="W869:W870"/>
    <mergeCell ref="J863:J864"/>
    <mergeCell ref="K863:K864"/>
    <mergeCell ref="L863:L864"/>
    <mergeCell ref="T863:T864"/>
    <mergeCell ref="W863:W864"/>
    <mergeCell ref="J865:J866"/>
    <mergeCell ref="K865:K866"/>
    <mergeCell ref="L865:L866"/>
    <mergeCell ref="T865:T866"/>
    <mergeCell ref="W865:W866"/>
    <mergeCell ref="J875:J876"/>
    <mergeCell ref="K875:K876"/>
    <mergeCell ref="L875:L876"/>
    <mergeCell ref="T875:T876"/>
    <mergeCell ref="W875:W876"/>
    <mergeCell ref="J877:J878"/>
    <mergeCell ref="K877:K878"/>
    <mergeCell ref="L877:L878"/>
    <mergeCell ref="T877:T878"/>
    <mergeCell ref="W877:W878"/>
    <mergeCell ref="J871:J872"/>
    <mergeCell ref="K871:K872"/>
    <mergeCell ref="L871:L872"/>
    <mergeCell ref="T871:T872"/>
    <mergeCell ref="W871:W872"/>
    <mergeCell ref="J873:J874"/>
    <mergeCell ref="K873:K874"/>
    <mergeCell ref="L873:L874"/>
    <mergeCell ref="T873:T874"/>
    <mergeCell ref="W873:W874"/>
    <mergeCell ref="J883:J884"/>
    <mergeCell ref="K883:K884"/>
    <mergeCell ref="L883:L884"/>
    <mergeCell ref="T883:T884"/>
    <mergeCell ref="W883:W884"/>
    <mergeCell ref="J885:J886"/>
    <mergeCell ref="K885:K886"/>
    <mergeCell ref="L885:L886"/>
    <mergeCell ref="T885:T886"/>
    <mergeCell ref="W885:W886"/>
    <mergeCell ref="J879:J880"/>
    <mergeCell ref="K879:K880"/>
    <mergeCell ref="L879:L880"/>
    <mergeCell ref="T879:T880"/>
    <mergeCell ref="W879:W880"/>
    <mergeCell ref="J881:J882"/>
    <mergeCell ref="K881:K882"/>
    <mergeCell ref="L881:L882"/>
    <mergeCell ref="T881:T882"/>
    <mergeCell ref="W881:W882"/>
    <mergeCell ref="J891:J892"/>
    <mergeCell ref="K891:K892"/>
    <mergeCell ref="L891:L892"/>
    <mergeCell ref="T891:T892"/>
    <mergeCell ref="W891:W892"/>
    <mergeCell ref="J893:J894"/>
    <mergeCell ref="K893:K894"/>
    <mergeCell ref="L893:L894"/>
    <mergeCell ref="T893:T894"/>
    <mergeCell ref="W893:W894"/>
    <mergeCell ref="J887:J888"/>
    <mergeCell ref="K887:K888"/>
    <mergeCell ref="L887:L888"/>
    <mergeCell ref="T887:T888"/>
    <mergeCell ref="W887:W888"/>
    <mergeCell ref="J889:J890"/>
    <mergeCell ref="K889:K890"/>
    <mergeCell ref="L889:L890"/>
    <mergeCell ref="T889:T890"/>
    <mergeCell ref="W889:W890"/>
    <mergeCell ref="J899:J900"/>
    <mergeCell ref="K899:K900"/>
    <mergeCell ref="L899:L900"/>
    <mergeCell ref="T899:T900"/>
    <mergeCell ref="W899:W900"/>
    <mergeCell ref="J901:J902"/>
    <mergeCell ref="K901:K902"/>
    <mergeCell ref="L901:L902"/>
    <mergeCell ref="T901:T902"/>
    <mergeCell ref="W901:W902"/>
    <mergeCell ref="J895:J896"/>
    <mergeCell ref="K895:K896"/>
    <mergeCell ref="L895:L896"/>
    <mergeCell ref="T895:T896"/>
    <mergeCell ref="W895:W896"/>
    <mergeCell ref="J897:J898"/>
    <mergeCell ref="K897:K898"/>
    <mergeCell ref="L897:L898"/>
    <mergeCell ref="T897:T898"/>
    <mergeCell ref="W897:W898"/>
    <mergeCell ref="J907:J908"/>
    <mergeCell ref="K907:K908"/>
    <mergeCell ref="L907:L908"/>
    <mergeCell ref="T907:T908"/>
    <mergeCell ref="W907:W908"/>
    <mergeCell ref="J909:J910"/>
    <mergeCell ref="K909:K910"/>
    <mergeCell ref="L909:L910"/>
    <mergeCell ref="T909:T910"/>
    <mergeCell ref="W909:W910"/>
    <mergeCell ref="J903:J904"/>
    <mergeCell ref="K903:K904"/>
    <mergeCell ref="L903:L904"/>
    <mergeCell ref="T903:T904"/>
    <mergeCell ref="W903:W904"/>
    <mergeCell ref="J905:J906"/>
    <mergeCell ref="K905:K906"/>
    <mergeCell ref="L905:L906"/>
    <mergeCell ref="T905:T906"/>
    <mergeCell ref="W905:W906"/>
    <mergeCell ref="J915:J916"/>
    <mergeCell ref="K915:K916"/>
    <mergeCell ref="L915:L916"/>
    <mergeCell ref="T915:T916"/>
    <mergeCell ref="W915:W916"/>
    <mergeCell ref="J917:J918"/>
    <mergeCell ref="K917:K918"/>
    <mergeCell ref="L917:L918"/>
    <mergeCell ref="T917:T918"/>
    <mergeCell ref="W917:W918"/>
    <mergeCell ref="J911:J912"/>
    <mergeCell ref="K911:K912"/>
    <mergeCell ref="L911:L912"/>
    <mergeCell ref="T911:T912"/>
    <mergeCell ref="W911:W912"/>
    <mergeCell ref="J913:J914"/>
    <mergeCell ref="K913:K914"/>
    <mergeCell ref="L913:L914"/>
    <mergeCell ref="T913:T914"/>
    <mergeCell ref="W913:W914"/>
    <mergeCell ref="J923:J924"/>
    <mergeCell ref="K923:K924"/>
    <mergeCell ref="L923:L924"/>
    <mergeCell ref="T923:T924"/>
    <mergeCell ref="W923:W924"/>
    <mergeCell ref="J925:J926"/>
    <mergeCell ref="K925:K926"/>
    <mergeCell ref="L925:L926"/>
    <mergeCell ref="T925:T926"/>
    <mergeCell ref="W925:W926"/>
    <mergeCell ref="J919:J920"/>
    <mergeCell ref="K919:K920"/>
    <mergeCell ref="L919:L920"/>
    <mergeCell ref="T919:T920"/>
    <mergeCell ref="W919:W920"/>
    <mergeCell ref="J921:J922"/>
    <mergeCell ref="K921:K922"/>
    <mergeCell ref="L921:L922"/>
    <mergeCell ref="T921:T922"/>
    <mergeCell ref="W921:W922"/>
    <mergeCell ref="J931:J932"/>
    <mergeCell ref="K931:K932"/>
    <mergeCell ref="L931:L932"/>
    <mergeCell ref="T931:T932"/>
    <mergeCell ref="W931:W932"/>
    <mergeCell ref="J933:J934"/>
    <mergeCell ref="K933:K934"/>
    <mergeCell ref="L933:L934"/>
    <mergeCell ref="T933:T934"/>
    <mergeCell ref="W933:W934"/>
    <mergeCell ref="J927:J928"/>
    <mergeCell ref="K927:K928"/>
    <mergeCell ref="L927:L928"/>
    <mergeCell ref="T927:T928"/>
    <mergeCell ref="W927:W928"/>
    <mergeCell ref="J929:J930"/>
    <mergeCell ref="K929:K930"/>
    <mergeCell ref="L929:L930"/>
    <mergeCell ref="T929:T930"/>
    <mergeCell ref="W929:W930"/>
    <mergeCell ref="J939:J940"/>
    <mergeCell ref="K939:K940"/>
    <mergeCell ref="L939:L940"/>
    <mergeCell ref="T939:T940"/>
    <mergeCell ref="W939:W940"/>
    <mergeCell ref="J941:J942"/>
    <mergeCell ref="K941:K942"/>
    <mergeCell ref="L941:L942"/>
    <mergeCell ref="T941:T942"/>
    <mergeCell ref="W941:W942"/>
    <mergeCell ref="J935:J936"/>
    <mergeCell ref="K935:K936"/>
    <mergeCell ref="L935:L936"/>
    <mergeCell ref="T935:T936"/>
    <mergeCell ref="W935:W936"/>
    <mergeCell ref="J937:J938"/>
    <mergeCell ref="K937:K938"/>
    <mergeCell ref="L937:L938"/>
    <mergeCell ref="T937:T938"/>
    <mergeCell ref="W937:W938"/>
    <mergeCell ref="J947:J948"/>
    <mergeCell ref="K947:K948"/>
    <mergeCell ref="L947:L948"/>
    <mergeCell ref="T947:T948"/>
    <mergeCell ref="W947:W948"/>
    <mergeCell ref="J949:J950"/>
    <mergeCell ref="K949:K950"/>
    <mergeCell ref="L949:L950"/>
    <mergeCell ref="T949:T950"/>
    <mergeCell ref="W949:W950"/>
    <mergeCell ref="J943:J944"/>
    <mergeCell ref="K943:K944"/>
    <mergeCell ref="L943:L944"/>
    <mergeCell ref="T943:T944"/>
    <mergeCell ref="W943:W944"/>
    <mergeCell ref="J945:J946"/>
    <mergeCell ref="K945:K946"/>
    <mergeCell ref="L945:L946"/>
    <mergeCell ref="T945:T946"/>
    <mergeCell ref="W945:W946"/>
    <mergeCell ref="J955:J956"/>
    <mergeCell ref="K955:K956"/>
    <mergeCell ref="L955:L956"/>
    <mergeCell ref="T955:T956"/>
    <mergeCell ref="W955:W956"/>
    <mergeCell ref="J957:J958"/>
    <mergeCell ref="K957:K958"/>
    <mergeCell ref="L957:L958"/>
    <mergeCell ref="T957:T958"/>
    <mergeCell ref="W957:W958"/>
    <mergeCell ref="J951:J952"/>
    <mergeCell ref="K951:K952"/>
    <mergeCell ref="L951:L952"/>
    <mergeCell ref="T951:T952"/>
    <mergeCell ref="W951:W952"/>
    <mergeCell ref="J953:J954"/>
    <mergeCell ref="K953:K954"/>
    <mergeCell ref="L953:L954"/>
    <mergeCell ref="T953:T954"/>
    <mergeCell ref="W953:W954"/>
    <mergeCell ref="J963:J964"/>
    <mergeCell ref="K963:K964"/>
    <mergeCell ref="L963:L964"/>
    <mergeCell ref="T963:T964"/>
    <mergeCell ref="W963:W964"/>
    <mergeCell ref="J965:J966"/>
    <mergeCell ref="K965:K966"/>
    <mergeCell ref="L965:L966"/>
    <mergeCell ref="T965:T966"/>
    <mergeCell ref="W965:W966"/>
    <mergeCell ref="J959:J960"/>
    <mergeCell ref="K959:K960"/>
    <mergeCell ref="L959:L960"/>
    <mergeCell ref="T959:T960"/>
    <mergeCell ref="W959:W960"/>
    <mergeCell ref="J961:J962"/>
    <mergeCell ref="K961:K962"/>
    <mergeCell ref="L961:L962"/>
    <mergeCell ref="T961:T962"/>
    <mergeCell ref="W961:W962"/>
    <mergeCell ref="J971:J972"/>
    <mergeCell ref="K971:K972"/>
    <mergeCell ref="L971:L972"/>
    <mergeCell ref="T971:T972"/>
    <mergeCell ref="W971:W972"/>
    <mergeCell ref="J973:J974"/>
    <mergeCell ref="K973:K974"/>
    <mergeCell ref="L973:L974"/>
    <mergeCell ref="T973:T974"/>
    <mergeCell ref="W973:W974"/>
    <mergeCell ref="J967:J968"/>
    <mergeCell ref="K967:K968"/>
    <mergeCell ref="L967:L968"/>
    <mergeCell ref="T967:T968"/>
    <mergeCell ref="W967:W968"/>
    <mergeCell ref="J969:J970"/>
    <mergeCell ref="K969:K970"/>
    <mergeCell ref="L969:L970"/>
    <mergeCell ref="T969:T970"/>
    <mergeCell ref="W969:W970"/>
    <mergeCell ref="J979:J980"/>
    <mergeCell ref="K979:K980"/>
    <mergeCell ref="L979:L980"/>
    <mergeCell ref="T979:T980"/>
    <mergeCell ref="W979:W980"/>
    <mergeCell ref="J981:J982"/>
    <mergeCell ref="K981:K982"/>
    <mergeCell ref="L981:L982"/>
    <mergeCell ref="T981:T982"/>
    <mergeCell ref="W981:W982"/>
    <mergeCell ref="J975:J976"/>
    <mergeCell ref="K975:K976"/>
    <mergeCell ref="L975:L976"/>
    <mergeCell ref="T975:T976"/>
    <mergeCell ref="W975:W976"/>
    <mergeCell ref="J977:J978"/>
    <mergeCell ref="K977:K978"/>
    <mergeCell ref="L977:L978"/>
    <mergeCell ref="T977:T978"/>
    <mergeCell ref="W977:W978"/>
    <mergeCell ref="J987:J988"/>
    <mergeCell ref="K987:K988"/>
    <mergeCell ref="L987:L988"/>
    <mergeCell ref="T987:T988"/>
    <mergeCell ref="W987:W988"/>
    <mergeCell ref="J989:J990"/>
    <mergeCell ref="K989:K990"/>
    <mergeCell ref="L989:L990"/>
    <mergeCell ref="T989:T990"/>
    <mergeCell ref="W989:W990"/>
    <mergeCell ref="J983:J984"/>
    <mergeCell ref="K983:K984"/>
    <mergeCell ref="L983:L984"/>
    <mergeCell ref="T983:T984"/>
    <mergeCell ref="W983:W984"/>
    <mergeCell ref="J985:J986"/>
    <mergeCell ref="K985:K986"/>
    <mergeCell ref="L985:L986"/>
    <mergeCell ref="T985:T986"/>
    <mergeCell ref="W985:W986"/>
    <mergeCell ref="J995:J996"/>
    <mergeCell ref="K995:K996"/>
    <mergeCell ref="L995:L996"/>
    <mergeCell ref="T995:T996"/>
    <mergeCell ref="W995:W996"/>
    <mergeCell ref="J997:J998"/>
    <mergeCell ref="K997:K998"/>
    <mergeCell ref="L997:L998"/>
    <mergeCell ref="T997:T998"/>
    <mergeCell ref="W997:W998"/>
    <mergeCell ref="J991:J992"/>
    <mergeCell ref="K991:K992"/>
    <mergeCell ref="L991:L992"/>
    <mergeCell ref="T991:T992"/>
    <mergeCell ref="W991:W992"/>
    <mergeCell ref="J993:J994"/>
    <mergeCell ref="K993:K994"/>
    <mergeCell ref="L993:L994"/>
    <mergeCell ref="T993:T994"/>
    <mergeCell ref="W993:W994"/>
    <mergeCell ref="J1003:J1004"/>
    <mergeCell ref="K1003:K1004"/>
    <mergeCell ref="L1003:L1004"/>
    <mergeCell ref="T1003:T1004"/>
    <mergeCell ref="W1003:W1004"/>
    <mergeCell ref="J1005:J1006"/>
    <mergeCell ref="K1005:K1006"/>
    <mergeCell ref="L1005:L1006"/>
    <mergeCell ref="T1005:T1006"/>
    <mergeCell ref="W1005:W1006"/>
    <mergeCell ref="J999:J1000"/>
    <mergeCell ref="K999:K1000"/>
    <mergeCell ref="L999:L1000"/>
    <mergeCell ref="T999:T1000"/>
    <mergeCell ref="W999:W1000"/>
    <mergeCell ref="J1001:J1002"/>
    <mergeCell ref="K1001:K1002"/>
    <mergeCell ref="L1001:L1002"/>
    <mergeCell ref="T1001:T1002"/>
    <mergeCell ref="W1001:W1002"/>
    <mergeCell ref="J1011:J1012"/>
    <mergeCell ref="K1011:K1012"/>
    <mergeCell ref="L1011:L1012"/>
    <mergeCell ref="T1011:T1012"/>
    <mergeCell ref="W1011:W1012"/>
    <mergeCell ref="J1013:J1014"/>
    <mergeCell ref="K1013:K1014"/>
    <mergeCell ref="L1013:L1014"/>
    <mergeCell ref="T1013:T1014"/>
    <mergeCell ref="W1013:W1014"/>
    <mergeCell ref="J1007:J1008"/>
    <mergeCell ref="K1007:K1008"/>
    <mergeCell ref="L1007:L1008"/>
    <mergeCell ref="T1007:T1008"/>
    <mergeCell ref="W1007:W1008"/>
    <mergeCell ref="J1009:J1010"/>
    <mergeCell ref="K1009:K1010"/>
    <mergeCell ref="L1009:L1010"/>
    <mergeCell ref="T1009:T1010"/>
    <mergeCell ref="W1009:W1010"/>
    <mergeCell ref="J1019:J1020"/>
    <mergeCell ref="K1019:K1020"/>
    <mergeCell ref="L1019:L1020"/>
    <mergeCell ref="T1019:T1020"/>
    <mergeCell ref="W1019:W1020"/>
    <mergeCell ref="J1021:J1022"/>
    <mergeCell ref="K1021:K1022"/>
    <mergeCell ref="L1021:L1022"/>
    <mergeCell ref="T1021:T1022"/>
    <mergeCell ref="W1021:W1022"/>
    <mergeCell ref="J1015:J1016"/>
    <mergeCell ref="K1015:K1016"/>
    <mergeCell ref="L1015:L1016"/>
    <mergeCell ref="T1015:T1016"/>
    <mergeCell ref="W1015:W1016"/>
    <mergeCell ref="J1017:J1018"/>
    <mergeCell ref="K1017:K1018"/>
    <mergeCell ref="L1017:L1018"/>
    <mergeCell ref="T1017:T1018"/>
    <mergeCell ref="W1017:W1018"/>
    <mergeCell ref="J1027:J1028"/>
    <mergeCell ref="K1027:K1028"/>
    <mergeCell ref="L1027:L1028"/>
    <mergeCell ref="T1027:T1028"/>
    <mergeCell ref="W1027:W1028"/>
    <mergeCell ref="J1029:J1030"/>
    <mergeCell ref="K1029:K1030"/>
    <mergeCell ref="L1029:L1030"/>
    <mergeCell ref="T1029:T1030"/>
    <mergeCell ref="W1029:W1030"/>
    <mergeCell ref="J1023:J1024"/>
    <mergeCell ref="K1023:K1024"/>
    <mergeCell ref="L1023:L1024"/>
    <mergeCell ref="T1023:T1024"/>
    <mergeCell ref="W1023:W1024"/>
    <mergeCell ref="J1025:J1026"/>
    <mergeCell ref="K1025:K1026"/>
    <mergeCell ref="L1025:L1026"/>
    <mergeCell ref="T1025:T1026"/>
    <mergeCell ref="W1025:W1026"/>
    <mergeCell ref="J1035:J1036"/>
    <mergeCell ref="K1035:K1036"/>
    <mergeCell ref="L1035:L1036"/>
    <mergeCell ref="T1035:T1036"/>
    <mergeCell ref="W1035:W1036"/>
    <mergeCell ref="J1037:J1038"/>
    <mergeCell ref="K1037:K1038"/>
    <mergeCell ref="L1037:L1038"/>
    <mergeCell ref="T1037:T1038"/>
    <mergeCell ref="W1037:W1038"/>
    <mergeCell ref="J1031:J1032"/>
    <mergeCell ref="K1031:K1032"/>
    <mergeCell ref="L1031:L1032"/>
    <mergeCell ref="T1031:T1032"/>
    <mergeCell ref="W1031:W1032"/>
    <mergeCell ref="J1033:J1034"/>
    <mergeCell ref="K1033:K1034"/>
    <mergeCell ref="L1033:L1034"/>
    <mergeCell ref="T1033:T1034"/>
    <mergeCell ref="W1033:W1034"/>
    <mergeCell ref="J1043:J1044"/>
    <mergeCell ref="K1043:K1044"/>
    <mergeCell ref="L1043:L1044"/>
    <mergeCell ref="T1043:T1044"/>
    <mergeCell ref="W1043:W1044"/>
    <mergeCell ref="J1045:J1046"/>
    <mergeCell ref="K1045:K1046"/>
    <mergeCell ref="L1045:L1046"/>
    <mergeCell ref="T1045:T1046"/>
    <mergeCell ref="W1045:W1046"/>
    <mergeCell ref="J1039:J1040"/>
    <mergeCell ref="K1039:K1040"/>
    <mergeCell ref="L1039:L1040"/>
    <mergeCell ref="T1039:T1040"/>
    <mergeCell ref="W1039:W1040"/>
    <mergeCell ref="J1041:J1042"/>
    <mergeCell ref="K1041:K1042"/>
    <mergeCell ref="L1041:L1042"/>
    <mergeCell ref="T1041:T1042"/>
    <mergeCell ref="W1041:W1042"/>
    <mergeCell ref="J1051:J1052"/>
    <mergeCell ref="K1051:K1052"/>
    <mergeCell ref="L1051:L1052"/>
    <mergeCell ref="T1051:T1052"/>
    <mergeCell ref="W1051:W1052"/>
    <mergeCell ref="J1053:J1054"/>
    <mergeCell ref="K1053:K1054"/>
    <mergeCell ref="L1053:L1054"/>
    <mergeCell ref="T1053:T1054"/>
    <mergeCell ref="W1053:W1054"/>
    <mergeCell ref="J1047:J1048"/>
    <mergeCell ref="K1047:K1048"/>
    <mergeCell ref="L1047:L1048"/>
    <mergeCell ref="T1047:T1048"/>
    <mergeCell ref="W1047:W1048"/>
    <mergeCell ref="J1049:J1050"/>
    <mergeCell ref="K1049:K1050"/>
    <mergeCell ref="L1049:L1050"/>
    <mergeCell ref="T1049:T1050"/>
    <mergeCell ref="W1049:W1050"/>
    <mergeCell ref="J1059:J1060"/>
    <mergeCell ref="K1059:K1060"/>
    <mergeCell ref="L1059:L1060"/>
    <mergeCell ref="T1059:T1060"/>
    <mergeCell ref="W1059:W1060"/>
    <mergeCell ref="J1061:J1062"/>
    <mergeCell ref="K1061:K1062"/>
    <mergeCell ref="L1061:L1062"/>
    <mergeCell ref="T1061:T1062"/>
    <mergeCell ref="W1061:W1062"/>
    <mergeCell ref="J1055:J1056"/>
    <mergeCell ref="K1055:K1056"/>
    <mergeCell ref="L1055:L1056"/>
    <mergeCell ref="T1055:T1056"/>
    <mergeCell ref="W1055:W1056"/>
    <mergeCell ref="J1057:J1058"/>
    <mergeCell ref="K1057:K1058"/>
    <mergeCell ref="L1057:L1058"/>
    <mergeCell ref="T1057:T1058"/>
    <mergeCell ref="W1057:W1058"/>
    <mergeCell ref="J1067:J1068"/>
    <mergeCell ref="K1067:K1068"/>
    <mergeCell ref="L1067:L1068"/>
    <mergeCell ref="T1067:T1068"/>
    <mergeCell ref="W1067:W1068"/>
    <mergeCell ref="J1069:J1070"/>
    <mergeCell ref="K1069:K1070"/>
    <mergeCell ref="L1069:L1070"/>
    <mergeCell ref="T1069:T1070"/>
    <mergeCell ref="W1069:W1070"/>
    <mergeCell ref="J1063:J1064"/>
    <mergeCell ref="K1063:K1064"/>
    <mergeCell ref="L1063:L1064"/>
    <mergeCell ref="T1063:T1064"/>
    <mergeCell ref="W1063:W1064"/>
    <mergeCell ref="J1065:J1066"/>
    <mergeCell ref="K1065:K1066"/>
    <mergeCell ref="L1065:L1066"/>
    <mergeCell ref="T1065:T1066"/>
    <mergeCell ref="W1065:W1066"/>
    <mergeCell ref="J1075:J1076"/>
    <mergeCell ref="K1075:K1076"/>
    <mergeCell ref="L1075:L1076"/>
    <mergeCell ref="T1075:T1076"/>
    <mergeCell ref="W1075:W1076"/>
    <mergeCell ref="J1077:J1078"/>
    <mergeCell ref="K1077:K1078"/>
    <mergeCell ref="L1077:L1078"/>
    <mergeCell ref="T1077:T1078"/>
    <mergeCell ref="W1077:W1078"/>
    <mergeCell ref="J1071:J1072"/>
    <mergeCell ref="K1071:K1072"/>
    <mergeCell ref="L1071:L1072"/>
    <mergeCell ref="T1071:T1072"/>
    <mergeCell ref="W1071:W1072"/>
    <mergeCell ref="J1073:J1074"/>
    <mergeCell ref="K1073:K1074"/>
    <mergeCell ref="L1073:L1074"/>
    <mergeCell ref="T1073:T1074"/>
    <mergeCell ref="W1073:W1074"/>
    <mergeCell ref="J1083:J1084"/>
    <mergeCell ref="K1083:K1084"/>
    <mergeCell ref="L1083:L1084"/>
    <mergeCell ref="T1083:T1084"/>
    <mergeCell ref="W1083:W1084"/>
    <mergeCell ref="J1085:J1086"/>
    <mergeCell ref="K1085:K1086"/>
    <mergeCell ref="L1085:L1086"/>
    <mergeCell ref="T1085:T1086"/>
    <mergeCell ref="W1085:W1086"/>
    <mergeCell ref="J1079:J1080"/>
    <mergeCell ref="K1079:K1080"/>
    <mergeCell ref="L1079:L1080"/>
    <mergeCell ref="T1079:T1080"/>
    <mergeCell ref="W1079:W1080"/>
    <mergeCell ref="J1081:J1082"/>
    <mergeCell ref="K1081:K1082"/>
    <mergeCell ref="L1081:L1082"/>
    <mergeCell ref="T1081:T1082"/>
    <mergeCell ref="W1081:W1082"/>
    <mergeCell ref="J1091:J1092"/>
    <mergeCell ref="K1091:K1092"/>
    <mergeCell ref="L1091:L1092"/>
    <mergeCell ref="T1091:T1092"/>
    <mergeCell ref="W1091:W1092"/>
    <mergeCell ref="J1093:J1094"/>
    <mergeCell ref="K1093:K1094"/>
    <mergeCell ref="L1093:L1094"/>
    <mergeCell ref="T1093:T1094"/>
    <mergeCell ref="W1093:W1094"/>
    <mergeCell ref="J1087:J1088"/>
    <mergeCell ref="K1087:K1088"/>
    <mergeCell ref="L1087:L1088"/>
    <mergeCell ref="T1087:T1088"/>
    <mergeCell ref="W1087:W1088"/>
    <mergeCell ref="J1089:J1090"/>
    <mergeCell ref="K1089:K1090"/>
    <mergeCell ref="L1089:L1090"/>
    <mergeCell ref="T1089:T1090"/>
    <mergeCell ref="W1089:W1090"/>
    <mergeCell ref="J1099:J1100"/>
    <mergeCell ref="K1099:K1100"/>
    <mergeCell ref="L1099:L1100"/>
    <mergeCell ref="T1099:T1100"/>
    <mergeCell ref="W1099:W1100"/>
    <mergeCell ref="J1101:J1102"/>
    <mergeCell ref="K1101:K1102"/>
    <mergeCell ref="L1101:L1102"/>
    <mergeCell ref="T1101:T1102"/>
    <mergeCell ref="W1101:W1102"/>
    <mergeCell ref="J1095:J1096"/>
    <mergeCell ref="K1095:K1096"/>
    <mergeCell ref="L1095:L1096"/>
    <mergeCell ref="T1095:T1096"/>
    <mergeCell ref="W1095:W1096"/>
    <mergeCell ref="J1097:J1098"/>
    <mergeCell ref="K1097:K1098"/>
    <mergeCell ref="L1097:L1098"/>
    <mergeCell ref="T1097:T1098"/>
    <mergeCell ref="W1097:W1098"/>
    <mergeCell ref="J1107:J1108"/>
    <mergeCell ref="K1107:K1108"/>
    <mergeCell ref="L1107:L1108"/>
    <mergeCell ref="T1107:T1108"/>
    <mergeCell ref="W1107:W1108"/>
    <mergeCell ref="J1109:J1110"/>
    <mergeCell ref="K1109:K1110"/>
    <mergeCell ref="L1109:L1110"/>
    <mergeCell ref="T1109:T1110"/>
    <mergeCell ref="W1109:W1110"/>
    <mergeCell ref="J1103:J1104"/>
    <mergeCell ref="K1103:K1104"/>
    <mergeCell ref="L1103:L1104"/>
    <mergeCell ref="T1103:T1104"/>
    <mergeCell ref="W1103:W1104"/>
    <mergeCell ref="J1105:J1106"/>
    <mergeCell ref="K1105:K1106"/>
    <mergeCell ref="L1105:L1106"/>
    <mergeCell ref="T1105:T1106"/>
    <mergeCell ref="W1105:W1106"/>
    <mergeCell ref="J1115:J1116"/>
    <mergeCell ref="K1115:K1116"/>
    <mergeCell ref="L1115:L1116"/>
    <mergeCell ref="T1115:T1116"/>
    <mergeCell ref="W1115:W1116"/>
    <mergeCell ref="J1117:J1118"/>
    <mergeCell ref="K1117:K1118"/>
    <mergeCell ref="L1117:L1118"/>
    <mergeCell ref="T1117:T1118"/>
    <mergeCell ref="W1117:W1118"/>
    <mergeCell ref="J1111:J1112"/>
    <mergeCell ref="K1111:K1112"/>
    <mergeCell ref="L1111:L1112"/>
    <mergeCell ref="T1111:T1112"/>
    <mergeCell ref="W1111:W1112"/>
    <mergeCell ref="J1113:J1114"/>
    <mergeCell ref="K1113:K1114"/>
    <mergeCell ref="L1113:L1114"/>
    <mergeCell ref="T1113:T1114"/>
    <mergeCell ref="W1113:W1114"/>
    <mergeCell ref="J1123:J1124"/>
    <mergeCell ref="K1123:K1124"/>
    <mergeCell ref="L1123:L1124"/>
    <mergeCell ref="T1123:T1124"/>
    <mergeCell ref="W1123:W1124"/>
    <mergeCell ref="J1360:J1362"/>
    <mergeCell ref="K1360:K1362"/>
    <mergeCell ref="L1360:L1362"/>
    <mergeCell ref="T1360:T1362"/>
    <mergeCell ref="W1360:W1362"/>
    <mergeCell ref="J1119:J1120"/>
    <mergeCell ref="K1119:K1120"/>
    <mergeCell ref="L1119:L1120"/>
    <mergeCell ref="T1119:T1120"/>
    <mergeCell ref="W1119:W1120"/>
    <mergeCell ref="J1121:J1122"/>
    <mergeCell ref="K1121:K1122"/>
    <mergeCell ref="L1121:L1122"/>
    <mergeCell ref="T1121:T1122"/>
    <mergeCell ref="W1121:W1122"/>
    <mergeCell ref="J1368:J1370"/>
    <mergeCell ref="K1368:K1370"/>
    <mergeCell ref="L1368:L1370"/>
    <mergeCell ref="T1368:T1370"/>
    <mergeCell ref="W1368:W1370"/>
    <mergeCell ref="J1371:J1373"/>
    <mergeCell ref="K1371:K1373"/>
    <mergeCell ref="L1371:L1373"/>
    <mergeCell ref="T1371:T1373"/>
    <mergeCell ref="W1371:W1373"/>
    <mergeCell ref="J1363:J1364"/>
    <mergeCell ref="K1363:K1364"/>
    <mergeCell ref="L1363:L1364"/>
    <mergeCell ref="T1363:T1364"/>
    <mergeCell ref="W1363:W1364"/>
    <mergeCell ref="J1366:J1367"/>
    <mergeCell ref="K1366:K1367"/>
    <mergeCell ref="L1366:L1367"/>
    <mergeCell ref="T1366:T1367"/>
    <mergeCell ref="W1366:W1367"/>
    <mergeCell ref="J1384:J1386"/>
    <mergeCell ref="K1384:K1386"/>
    <mergeCell ref="L1384:L1386"/>
    <mergeCell ref="T1384:T1386"/>
    <mergeCell ref="W1384:W1386"/>
    <mergeCell ref="J1387:J1389"/>
    <mergeCell ref="K1387:K1389"/>
    <mergeCell ref="L1387:L1389"/>
    <mergeCell ref="T1387:T1389"/>
    <mergeCell ref="W1387:W1389"/>
    <mergeCell ref="J1376:J1378"/>
    <mergeCell ref="K1376:K1378"/>
    <mergeCell ref="L1376:L1378"/>
    <mergeCell ref="T1376:T1378"/>
    <mergeCell ref="W1376:W1378"/>
    <mergeCell ref="J1379:J1381"/>
    <mergeCell ref="K1379:K1381"/>
    <mergeCell ref="L1379:L1381"/>
    <mergeCell ref="T1379:T1381"/>
    <mergeCell ref="W1379:W1381"/>
  </mergeCells>
  <hyperlinks>
    <hyperlink ref="H101" r:id="rId1" display="https://sds.chemicalsafety.com/sds/pda/msds/getpdf.ashx?action=msdsdocument&amp;auth=200C200C200C200C2008207A200D2078200C200C200C200C200C200C200C200C200C2008&amp;param1=ZmRwLjIxXzQxODU4MTIzTkU=&amp;unique=1676928717&amp;session=9c1a704466e3bae6447bfa7b329f5889&amp;hostname=78.8.217.118" xr:uid="{A88A9C79-42E4-470B-8AA9-A91036E70D11}"/>
    <hyperlink ref="H348" r:id="rId2" display="https://sds.chemicalsafety.com/sds/pda/msds/getpdf.ashx?action=msdsdocument&amp;auth=200C200C200C200C2008207A200D2078200C200C200C200C200C200C200C200C200C2008&amp;param1=ZmRwLjFfNjU2MTMwMTNORQ==&amp;unique=1676931731&amp;session=9c1a704466e3bae6447bfa7b329f5889&amp;hostname=78.8.217.118" xr:uid="{E2DF78A4-A6E9-44DE-9AD9-9ED9F06B0E5E}"/>
    <hyperlink ref="H845" r:id="rId3" display="https://sds.chemicalsafety.com/sds/pda/msds/getpdf.ashx?action=msdsdocument&amp;auth=200C200C200C200C2008207A200D2078200C200C200C200C200C200C200C200C200C2008&amp;param1=ZmRwLjFfNDA5ODM2MDNORQ==&amp;unique=1677006944&amp;session=7e72ee6b9a74e6f21cae92cd484df72a&amp;hostname=78.8.217.118" xr:uid="{099D9CAD-E11E-404D-AC7D-86430C481F4E}"/>
    <hyperlink ref="H846" r:id="rId4" display="https://sds.chemicalsafety.com/sds/pda/msds/getpdf.ashx?action=msdsdocument&amp;auth=200C200C200C200C2008207A200D2078200C200C200C200C200C200C200C200C200C2008&amp;param1=ZmRwLjFfOTI1NDAzMTNORQ==&amp;unique=1677006948&amp;session=7e72ee6b9a74e6f21cae92cd484df72a&amp;hostname=78.8.217.118" xr:uid="{3C035FD5-4382-48A7-9F90-827373ADCC94}"/>
    <hyperlink ref="H351" r:id="rId5" display="https://sds.chemicalsafety.com/sds/pda/msds/getpdf.ashx?action=msdsdocument&amp;auth=200C200C200C200C2008207A200D2078200C200C200C200C200C200C200C200C200C2008&amp;param1=ZmRwLjFfMjgxNjIyMjNORQ==&amp;unique=1677007250&amp;session=7e72ee6b9a74e6f21cae92cd484df72a&amp;hostname=78.8.217.118" xr:uid="{8B855CA6-E17C-4916-B4FE-C52876851760}"/>
    <hyperlink ref="H352" r:id="rId6" display="https://sds.chemicalsafety.com/sds/pda/msds/getpdf.ashx?action=msdsdocument&amp;auth=200C200C200C200C2008207A200D2078200C200C200C200C200C200C200C200C200C2008&amp;param1=ZmRwLjFfNjExNzg1MDNORQ==&amp;unique=1677007257&amp;session=7e72ee6b9a74e6f21cae92cd484df72a&amp;hostname=78.8.217.118" xr:uid="{403D13E3-05CD-435B-93A7-B06895DDB103}"/>
    <hyperlink ref="H353" r:id="rId7" display="https://sds.chemicalsafety.com/sds/pda/msds/getpdf.ashx?action=msdsdocument&amp;auth=200C200C200C200C2008207A200D2078200C200C200C200C200C200C200C200C200C2008&amp;param1=ZmRwLjFfMTMxMzAzMTNORQ==&amp;unique=1677007270&amp;session=7e72ee6b9a74e6f21cae92cd484df72a&amp;hostname=78.8.217.118" xr:uid="{9A563444-5694-4C27-B2DB-9DA7EB9912D9}"/>
    <hyperlink ref="H354" r:id="rId8" display="https://sds.chemicalsafety.com/sds/pda/msds/getpdf.ashx?action=msdsdocument&amp;auth=200C200C200C200C2008207A200D2078200C200C200C200C200C200C200C200C200C2008&amp;param1=ZmRwLjFfNDY3MjkwMTNORQ==&amp;unique=1677007649&amp;session=7e72ee6b9a74e6f21cae92cd484df72a&amp;hostname=78.8.217.118" xr:uid="{A9F74B0C-122C-41CB-B705-A2E68D16642C}"/>
    <hyperlink ref="H355" r:id="rId9" display="https://sds.chemicalsafety.com/sds/pda/msds/getpdf.ashx?action=msdsdocument&amp;auth=200C200C200C200C2008207A200D2078200C200C200C200C200C200C200C200C200C2008&amp;param1=ZmRwLjFfMjE0ODc2MDNORQ==&amp;unique=1677007653&amp;session=7e72ee6b9a74e6f21cae92cd484df72a&amp;hostname=78.8.217.118" xr:uid="{ACE42AFE-8FE9-44D8-A383-A562BA816DDD}"/>
    <hyperlink ref="H356" r:id="rId10" display="https://sds.chemicalsafety.com/sds/pda/msds/getpdf.ashx?action=msdsdocument&amp;auth=200C200C200C200C2008207A200D2078200C200C200C200C200C200C200C200C200C2008&amp;param1=ZmRwLjFfMjgzNzAzMTNORQ==&amp;unique=1677007670&amp;session=7e72ee6b9a74e6f21cae92cd484df72a&amp;hostname=78.8.217.118" xr:uid="{8F4DB8D6-FD60-4949-BFBC-C65F1601CD5B}"/>
    <hyperlink ref="H1194" r:id="rId11" display="https://sds.chemicalsafety.com/sds/pda/msds/getpdf.ashx?action=msdsdocument&amp;auth=200C200C200C200C2008207A200D2078200C200C200C200C200C200C200C200C200C2008&amp;param1=ZmRwLjJfNjQzNTAzMTNORQ==&amp;unique=1677008799&amp;session=7e72ee6b9a74e6f21cae92cd484df72a&amp;hostname=78.8.217.118" xr:uid="{7593B0DC-1C58-41A4-8ADA-407D7E33374A}"/>
    <hyperlink ref="H847" r:id="rId12" display="https://sds.chemicalsafety.com/sds/pda/msds/getpdf.ashx?action=msdsdocument&amp;auth=200C200C200C200C2008207A200D2078200C200C200C200C200C200C200C200C200C2008&amp;param1=ZmRwLjFfNTkzNjYwMDNORQ==&amp;unique=1677008927&amp;session=7e72ee6b9a74e6f21cae92cd484df72a&amp;hostname=78.8.217.118" xr:uid="{18843A2D-9A09-40B5-94EC-ECF97B6E3A37}"/>
    <hyperlink ref="H209" r:id="rId13" display="https://sds.chemicalsafety.com/sds/pda/msds/getpdf.ashx?action=msdsdocument&amp;auth=200C200C200C200C2008207A200D2078200C200C200C200C200C200C200C200C200C2008&amp;param1=ZmRwLjFfMzg5MTAzMTNORQ==&amp;unique=1676925949&amp;session=557fdb86592034636826dc01208cc657&amp;hostname=139.28.41.7" xr:uid="{3D38BF56-AEC9-4ECC-97EA-E0CE27970811}"/>
    <hyperlink ref="H708" r:id="rId14" display="https://sds.chemicalsafety.com/sds/pda/msds/getpdf.ashx?action=msdsdocument&amp;auth=200C200C200C200C2008207A200D2078200C200C200C200C200C200C200C200C200C2008&amp;param1=ZmRwLjFfODk1NzAzMTNORQ==&amp;unique=1676928747&amp;session=557fdb86592034636826dc01208cc657&amp;hostname=139.28.41.7" xr:uid="{F71031F5-AA13-41DE-BB6C-5DF1D77713FB}"/>
    <hyperlink ref="H211" r:id="rId15" display="https://sds.chemicalsafety.com/sds/pda/msds/getpdf.ashx?action=msdsdocument&amp;auth=200C200C200C200C2008207A200D2078200C200C200C200C200C200C200C200C200C2008&amp;param1=ZmRwLjFfMDg4NTEzMTNORQ==&amp;unique=1676929475&amp;session=557fdb86592034636826dc01208cc657&amp;hostname=139.28.41.7" xr:uid="{16B93F26-A837-4842-827D-1F36580F3160}"/>
    <hyperlink ref="H1130" r:id="rId16" display="https://sds.chemicalsafety.com/sds/pda/msds/getpdf.ashx?action=msdsdocument&amp;auth=200C200C200C200C2008207A200D2078200C200C200C200C200C200C200C200C200C2008&amp;param1=ZmRwLjFfMDU4MDEzMTNORQ==&amp;unique=1676930683&amp;session=557fdb86592034636826dc01208cc657&amp;hostname=139.28.41.7" xr:uid="{4BA89362-D7C1-4396-BE62-1252A3764AF5}"/>
    <hyperlink ref="H710" r:id="rId17" display="https://sds.chemicalsafety.com/sds/pda/msds/getpdf.ashx?action=msdsdocument&amp;auth=200C200C200C200C2008207A200D2078200C200C200C200C200C200C200C200C200C2008&amp;param1=ZmRwLjFfNzcxMDEzMTNORQ==&amp;unique=1676931069&amp;session=557fdb86592034636826dc01208cc657&amp;hostname=139.28.41.7" xr:uid="{5D37A6BF-E093-413C-A62B-CC12FAB06754}"/>
    <hyperlink ref="H714" r:id="rId18" display="https://sds.chemicalsafety.com/sds/pda/msds/getpdf.ashx?action=msdsdocument&amp;auth=200C200C200C200C2008207A200D2078200C200C200C200C200C200C200C200C200C2008&amp;param1=ZmRwLjFfOTI4MjEzMTNORQ==&amp;unique=1676932069&amp;session=557fdb86592034636826dc01208cc657&amp;hostname=139.28.41.7" xr:uid="{6F08EED1-9ED7-4514-BA5C-815B76376188}"/>
    <hyperlink ref="H221" r:id="rId19" display="https://sds.chemicalsafety.com/sds/pda/msds/getpdf.ashx?action=msdsdocument&amp;auth=200C200C200C200C2008207A200D2078200C200C200C200C200C200C200C200C200C2008&amp;param1=ZmRwLjFfMzY1MjEzMTNORQ==&amp;unique=1676933142&amp;session=557fdb86592034636826dc01208cc657&amp;hostname=139.28.41.7" xr:uid="{B1C40947-E1AA-49DF-B40C-E4C9C6A4616C}"/>
    <hyperlink ref="H718" r:id="rId20" display="https://sds.chemicalsafety.com/sds/pda/msds/getpdf.ashx?action=msdsdocument&amp;auth=200C200C200C200C2008207A200D2078200C200C200C200C200C200C200C200C200C2008&amp;param1=ZmRwLjFfOTEzMjEzMTNORQ==&amp;unique=1676933531&amp;session=557fdb86592034636826dc01208cc657&amp;hostname=139.28.41.7" xr:uid="{26FFADA3-A3EE-440F-8241-C2844436FF8D}"/>
    <hyperlink ref="H720" r:id="rId21" display="https://sds.chemicalsafety.com/sds/pda/msds/getpdf.ashx?action=msdsdocument&amp;auth=200C200C200C200C2008207A200D2078200C200C200C200C200C200C200C200C200C2008&amp;param1=ZmRwLjFfMzY1NTEzMTNORQ==&amp;unique=1676975528&amp;session=23742bc2319efd3fb56ee581bcf57170&amp;hostname=139.28.41.7" xr:uid="{E4D91D92-0BDD-4B1D-AC43-28B9D3EE0941}"/>
    <hyperlink ref="H722" r:id="rId22" display="https://sds.chemicalsafety.com/sds/pda/msds/getpdf.ashx?action=msdsdocument&amp;auth=200C200C200C200C2008207A200D2078200C200C200C200C200C200C200C200C200C2008&amp;param1=ZmRwLjFfODY4OTgyMTNORQ==&amp;unique=1676975925&amp;session=23742bc2319efd3fb56ee581bcf57170&amp;hostname=139.28.41.7" xr:uid="{B7013878-145F-403A-ADB7-704A4858B2E5}"/>
    <hyperlink ref="H54" r:id="rId23" display="https://sds.chemicalsafety.com/sds/pda/msds/getpdf.ashx?action=msdsdocument&amp;auth=200C200C200C200C2008207A200D2078200C200C200C200C200C200C200C200C200C2008&amp;param1=ZmRwLjFfMTMyMDkyMTNORQ==&amp;unique=1676976590&amp;session=23742bc2319efd3fb56ee581bcf57170&amp;hostname=139.28.41.7" xr:uid="{83B41523-3EF5-43E1-9277-8A7087114474}"/>
    <hyperlink ref="H724" r:id="rId24" display="https://sds.chemicalsafety.com/sds/pda/msds/getpdf.ashx?action=msdsdocument&amp;auth=200C200C200C200C2008207A200D2078200C200C200C200C200C200C200C200C200C2008&amp;param1=ZmRwLjFfMzUzMTkyMTNORQ==&amp;unique=1676976930&amp;session=23742bc2319efd3fb56ee581bcf57170&amp;hostname=139.28.41.7" xr:uid="{24748FB9-6707-47F7-BDA9-FB90738A9186}"/>
    <hyperlink ref="H726" r:id="rId25" display="https://sds.chemicalsafety.com/sds/pda/msds/getpdf.ashx?action=msdsdocument&amp;auth=200C200C200C200C2008207A200D2078200C200C200C200C200C200C200C200C200C2008&amp;param1=ZmRwLjFfMzI1MjkyMTNORQ==&amp;unique=1676977197&amp;session=23742bc2319efd3fb56ee581bcf57170&amp;hostname=139.28.41.7" xr:uid="{DBE1C5DC-6969-46D7-A1DD-03A635E8CDF6}"/>
    <hyperlink ref="H728" r:id="rId26" display="https://sds.chemicalsafety.com/sds/pda/msds/getpdf.ashx?action=msdsdocument&amp;auth=200C200C200C200C2008207A200D2078200C200C200C200C200C200C200C200C200C2008&amp;param1=ZmRwLjFfNTc4MDkyMTNORQ==&amp;unique=1676977771&amp;session=23742bc2319efd3fb56ee581bcf57170&amp;hostname=139.28.41.7" xr:uid="{83C0ABB2-2B9F-4384-9C0D-4A472AFAACFB}"/>
    <hyperlink ref="H732" r:id="rId27" display="https://sds.chemicalsafety.com/sds/pda/msds/getpdf.ashx?action=msdsdocument&amp;auth=200C200C200C200C2008207A200D2078200C200C200C200C200C200C200C200C200C2008&amp;param1=ZmRwLjFfMTYxMDkyMTNORQ==&amp;unique=1676978075&amp;session=23742bc2319efd3fb56ee581bcf57170&amp;hostname=139.28.41.7" xr:uid="{0BDF1CF0-2C83-48F5-BADC-4C052D6EC05E}"/>
    <hyperlink ref="H734" r:id="rId28" display="https://sds.chemicalsafety.com/sds/pda/msds/getpdf.ashx?action=msdsdocument&amp;auth=200C200C200C200C2008207A200D2078200C200C200C200C200C200C200C200C200C2008&amp;param1=ZmRwLjFfOTIwNDAzMTNORQ==&amp;unique=1676978530&amp;session=23742bc2319efd3fb56ee581bcf57170&amp;hostname=139.28.41.7" xr:uid="{591EE422-9708-4C4B-AA94-8D002C2C66C3}"/>
    <hyperlink ref="H227" r:id="rId29" display="https://sds.chemicalsafety.com/sds/pda/msds/getpdf.ashx?action=msdsdocument&amp;auth=200C200C200C200C2008207A200D2078200C200C200C200C200C200C200C200C200C2008&amp;param1=ZmRwLjFfNTk0NDkyMTNORQ==&amp;unique=1676979179&amp;session=23742bc2319efd3fb56ee581bcf57170&amp;hostname=139.28.41.7" xr:uid="{D0652A47-B817-46D3-B68E-21D5A5DCC6B2}"/>
    <hyperlink ref="H738" r:id="rId30" display="https://sds.chemicalsafety.com/sds/pda/msds/getpdf.ashx?action=msdsdocument&amp;auth=200C200C200C200C2008207A200D2078200C200C200C200C200C200C200C200C200C2008&amp;param1=ZmRwLjFfNTI1NzkyMTNORQ==&amp;unique=1676979567&amp;session=23742bc2319efd3fb56ee581bcf57170&amp;hostname=139.28.41.7" xr:uid="{7C17EBCA-2BAC-47F9-B940-9FD0ACFC9E2E}"/>
    <hyperlink ref="H1139" r:id="rId31" display="https://sds.chemicalsafety.com/sds/pda/msds/getpdf.ashx?action=msdsdocument&amp;auth=200C200C200C200C2008207A200D2078200C200C200C200C200C200C200C200C200C2008&amp;param1=ZmRwLjFfODU4MDAzMTNORQ==&amp;unique=1676981710&amp;session=23742bc2319efd3fb56ee581bcf57170&amp;hostname=139.28.41.7" xr:uid="{672DE64C-071F-491E-BAC5-6861527758AF}"/>
    <hyperlink ref="H748" r:id="rId32" display="https://sds.chemicalsafety.com/sds/pda/msds/getpdf.ashx?action=msdsdocument&amp;auth=200C200C200C200C2008207A200D2078200C200C200C200C200C200C200C200C200C2008&amp;param1=ZmRwLjFfODg5MzkyMTNORQ==&amp;unique=1676990785&amp;session=23742bc2319efd3fb56ee581bcf57170&amp;hostname=139.28.41.7" xr:uid="{9CE6D5CA-3D23-417B-8D3B-55FFC8DF7E32}"/>
    <hyperlink ref="H235" r:id="rId33" display="https://sds.chemicalsafety.com/sds/pda/msds/getpdf.ashx?action=msdsdocument&amp;auth=200C200C200C200C2008207A200D2078200C200C200C200C200C200C200C200C200C2008&amp;param1=ZmRwLjFfMDk2NzkyMTNORQ==&amp;unique=1676991098&amp;session=23742bc2319efd3fb56ee581bcf57170&amp;hostname=139.28.41.7" xr:uid="{DD2CD894-B3F1-4D01-B62A-9CAA0EF82636}"/>
    <hyperlink ref="H750" r:id="rId34" display="https://sds.chemicalsafety.com/sds/pda/msds/getpdf.ashx?action=msdsdocument&amp;auth=200C200C200C200C2008207A200D2078200C200C200C200C200C200C200C200C200C2008&amp;param1=ZmRwLjFfNzA2NTkyMTNORQ==&amp;unique=1676992769&amp;session=23742bc2319efd3fb56ee581bcf57170&amp;hostname=139.28.41.7" xr:uid="{04389F1C-BD0E-441A-ABBC-159050529FD6}"/>
    <hyperlink ref="H57" r:id="rId35" display="https://sds.chemicalsafety.com/sds/pda/msds/getpdf.ashx?action=msdsdocument&amp;auth=200C200C200C200C2008207A200D2078200C200C200C200C200C200C200C200C200C2008&amp;param1=ZmRwLjFfNTYyODkyMTNORQ==&amp;unique=1676993543&amp;session=23742bc2319efd3fb56ee581bcf57170&amp;hostname=139.28.41.7" xr:uid="{513E5AE2-E64C-42F7-ABA1-87FBC23F0B86}"/>
    <hyperlink ref="H1188" r:id="rId36" display="https://sds.chemicalsafety.com/sds/pda/msds/getpdf.ashx?action=msdsdocument&amp;auth=200C200C200C200C2008207A200D2078200C200C200C200C200C200C200C200C200C2008&amp;param1=ZmRwLjFfMTEzNDgwMDNORQ==&amp;unique=1676926065&amp;session=9c1a704466e3bae6447bfa7b329f5889&amp;hostname=78.8.217.118" xr:uid="{A5144F99-B515-479D-8324-96DAAE1353DC}"/>
    <hyperlink ref="H1192" r:id="rId37" display="https://sds.chemicalsafety.com/sds/pda/msds/getpdf.ashx?action=msdsdocument&amp;auth=200C200C200C200C2008207A200D2078200C200C200C200C200C200C200C200C200C2008&amp;param1=ZmRwLjFfNDE3NTEwMDNORQ==&amp;unique=1677008043&amp;session=7e72ee6b9a74e6f21cae92cd484df72a&amp;hostname=78.8.217.118" xr:uid="{682BCBD6-2D76-4B30-B2A7-4C73BAAFED04}"/>
    <hyperlink ref="H360" r:id="rId38" display="https://sds.chemicalsafety.com/sds/pda/msds/getpdf.ashx?action=msdsdocument&amp;auth=200C200C200C200C2008207A200D2078200C200C200C200C200C200C200C200C200C2008&amp;param1=ZmRwLjFfMzE3MDYxMTNORQ==&amp;unique=1677009846&amp;session=7e72ee6b9a74e6f21cae92cd484df72a&amp;hostname=78.8.217.118" xr:uid="{E0BABBBF-1B46-4FE5-A7AE-2F021E102D70}"/>
    <hyperlink ref="H361" r:id="rId39" display="https://sds.chemicalsafety.com/sds/pda/msds/getpdf.ashx?action=msdsdocument&amp;auth=200C200C200C200C2008207A200D2078200C200C200C200C200C200C200C200C200C2008&amp;param1=ZmRwLjFfMDI0NzAzMTNORQ==&amp;unique=1677009851&amp;session=7e72ee6b9a74e6f21cae92cd484df72a&amp;hostname=78.8.217.118" xr:uid="{5267AEF3-E3EC-4CF1-AF0B-92F8C3A20D10}"/>
    <hyperlink ref="H362" r:id="rId40" display="https://sds.chemicalsafety.com/sds/pda/msds/getpdf.ashx?action=msdsdocument&amp;auth=200C200C200C200C2008207A200D2078200C200C200C200C200C200C200C200C200C2008&amp;param1=ZmRwLjFfMTg2NTA1MjNORQ==&amp;unique=1677009855&amp;session=7e72ee6b9a74e6f21cae92cd484df72a&amp;hostname=78.8.217.118" xr:uid="{CA84A95B-77CD-4DDC-B659-20F793E48F7E}"/>
    <hyperlink ref="H2" r:id="rId41" display="https://sds.chemicalsafety.com/sds/pda/msds/getpdf.ashx?action=msdsdocument&amp;auth=200C200C200C200C2008207A200D2078200C200C200C200C200C200C200C200C200C2008&amp;param1=ZmRwLjFfODUxOTM0MDNORQ==&amp;unique=1677157192&amp;session=10158fc67466c96792c3f504b6473b73&amp;hostname=139.28.41.7" xr:uid="{66D7F1E3-A7E3-489E-A71E-69A0C769F2C3}"/>
    <hyperlink ref="H1187" r:id="rId42" display="https://sds.chemicalsafety.com/sds/pda/msds/getpdf.ashx?action=msdsdocument&amp;auth=200C200C200C200C2008207A200D2078200C200C200C200C200C200C200C200C200C2008&amp;param1=ZmRwLjJfMzU1MDg2MDNORQ==&amp;unique=1676923928&amp;session=9c1a704466e3bae6447bfa7b329f5889&amp;hostname=78.8.217.118" xr:uid="{9F98D069-6BF4-4D23-815E-00405329513B}"/>
    <hyperlink ref="H1189" r:id="rId43" display="https://sds.chemicalsafety.com/sds/pda/msds/getpdf.ashx?action=msdsdocument&amp;auth=200C200C200C200C2008207A200D2078200C200C200C200C200C200C200C200C200C2008&amp;param1=ZmRwLjFfNjIzNDgwMDNORQ==&amp;unique=1676926351&amp;session=9c1a704466e3bae6447bfa7b329f5889&amp;hostname=78.8.217.118" xr:uid="{4F0C6AFA-912E-47CC-832B-4DAE162BC827}"/>
    <hyperlink ref="H837" r:id="rId44" display="https://sds.chemicalsafety.com/sds/pda/msds/getpdf.ashx?action=msdsdocument&amp;auth=200C200C200C200C2008207A200D2078200C200C200C200C200C200C200C200C200C2008&amp;param1=ZmRwLjNfMzQxMzYwMDNORQ==&amp;unique=1676926823&amp;session=9c1a704466e3bae6447bfa7b329f5889&amp;hostname=78.8.217.118" xr:uid="{E71ECF80-27F8-457E-980A-24403C6C18BC}"/>
    <hyperlink ref="H838" r:id="rId45" display="https://sds.chemicalsafety.com/sds/pda/msds/getpdf.ashx?action=msdsdocument&amp;auth=200C200C200C200C2008207A200D2078200C200C200C200C200C200C200C200C200C2008&amp;param1=ZmRwLjFfMzMzMTAzMTNORQ==&amp;unique=1676926825&amp;session=9c1a704466e3bae6447bfa7b329f5889&amp;hostname=78.8.217.118" xr:uid="{AA95139A-185F-42EE-A9C8-4A691A1B0677}"/>
    <hyperlink ref="H99" r:id="rId46" display="https://sds.chemicalsafety.com/sds/pda/msds/getpdf.ashx?action=msdsdocument&amp;auth=200C200C200C200C2008207A200D2078200C200C200C200C200C200C200C200C200C2008&amp;param1=ZmRwLjFfNTU2MTkxMDNORQ==&amp;unique=1676928699&amp;session=9c1a704466e3bae6447bfa7b329f5889&amp;hostname=78.8.217.118" xr:uid="{F00708E2-8305-44F7-B130-9B77B275AB8D}"/>
    <hyperlink ref="H100" r:id="rId47" display="https://sds.chemicalsafety.com/sds/pda/msds/getpdf.ashx?action=msdsdocument&amp;auth=200C200C200C200C2008207A200D2078200C200C200C200C200C200C200C200C200C2008&amp;param1=ZmRwLjFfNTU3Nzg1MDNORQ==&amp;unique=1676928706&amp;session=9c1a704466e3bae6447bfa7b329f5889&amp;hostname=78.8.217.118" xr:uid="{B48011CD-09DE-454E-8B33-F876D46643D1}"/>
    <hyperlink ref="H102" r:id="rId48" display="https://sds.chemicalsafety.com/sds/pda/msds/getpdf.ashx?action=msdsdocument&amp;auth=200C200C200C200C2008207A200D2078200C200C200C200C200C200C200C200C200C2008&amp;param1=ZmRwLjFfNDQ2MjAzMTNORQ==&amp;unique=1676928719&amp;session=9c1a704466e3bae6447bfa7b329f5889&amp;hostname=78.8.217.118" xr:uid="{A7800F09-B3D6-4548-87EC-3B7303B1D577}"/>
    <hyperlink ref="H841" r:id="rId49" display="https://sds.chemicalsafety.com/sds/pda/msds/getpdf.ashx?action=msdsdocument&amp;auth=200C200C200C200C2008207A200D2078200C200C200C200C200C200C200C200C200C2008&amp;param1=ZmRwLjJfNDY5MzYwMDNORQ==&amp;unique=1676929458&amp;session=9c1a704466e3bae6447bfa7b329f5889&amp;hostname=78.8.217.118" xr:uid="{988F5E5F-7157-4E3F-BF18-1B9BC9380CAC}"/>
    <hyperlink ref="H842" r:id="rId50" display="https://sds.chemicalsafety.com/sds/pda/msds/getpdf.ashx?action=msdsdocument&amp;auth=200C200C200C200C2008207A200D2078200C200C200C200C200C200C200C200C200C2008&amp;param1=ZmRwLjFfNTI2MTAzMTNORQ==&amp;unique=1676929614&amp;session=9c1a704466e3bae6447bfa7b329f5889&amp;hostname=78.8.217.118" xr:uid="{4BDCBF4F-AA93-41F0-BC2C-3E138FCD1E49}"/>
    <hyperlink ref="H1190" r:id="rId51" display="https://sds.chemicalsafety.com/sds/pda/msds/getpdf.ashx?action=msdsdocument&amp;auth=200C200C200C200C2008207A200D2078200C200C200C200C200C200C200C200C200C2008&amp;param1=ZmRwLjFfMTE4NDgxMjNORQ==&amp;unique=1676930561&amp;session=9c1a704466e3bae6447bfa7b329f5889&amp;hostname=78.8.217.118" xr:uid="{8E55C287-A5CB-4C9F-8985-4205A89A0B32}"/>
    <hyperlink ref="H345" r:id="rId52" display="https://sds.chemicalsafety.com/sds/pda/msds/getpdf.ashx?action=msdsdocument&amp;auth=200C200C200C200C2008207A200D2078200C200C200C200C200C200C200C200C200C2008&amp;param1=ZmRwLjJfNDYzNjgxMjNORQ==&amp;unique=1676930758&amp;session=9c1a704466e3bae6447bfa7b329f5889&amp;hostname=78.8.217.118" xr:uid="{2046A1D4-69B1-4416-AE71-3DD45B1A6880}"/>
    <hyperlink ref="H346" r:id="rId53" display="https://sds.chemicalsafety.com/sds/pda/msds/getpdf.ashx?action=msdsdocument&amp;auth=200C200C200C200C2008207A200D2078200C200C200C200C200C200C200C200C200C2008&amp;param1=ZmRwLjFfMjEyNTAzMTNORQ==&amp;unique=1676930781&amp;session=9c1a704466e3bae6447bfa7b329f5889&amp;hostname=78.8.217.118" xr:uid="{92FF286D-FDA1-423A-B389-1B41D3D74C93}"/>
    <hyperlink ref="H347" r:id="rId54" display="https://sds.chemicalsafety.com/sds/pda/msds/getpdf.ashx?action=msdsdocument&amp;auth=200C200C200C200C2008207A200D2078200C200C200C200C200C200C200C200C200C2008&amp;param1=ZmRwLjFfNjA5NjQ1MjNORQ==&amp;unique=1676930787&amp;session=9c1a704466e3bae6447bfa7b329f5889&amp;hostname=78.8.217.118" xr:uid="{E8EA5B0E-BD2F-43A8-AA1D-0EE19BCAEC8F}"/>
    <hyperlink ref="H843" r:id="rId55" display="https://sds.chemicalsafety.com/sds/pda/msds/getpdf.ashx?action=msdsdocument&amp;auth=200C200C200C200C2008207A200D2078200C200C200C200C200C200C200C200C200C2008&amp;param1=ZmRwLjFfMjgxMTAzMTNORQ==&amp;unique=1676931223&amp;session=9c1a704466e3bae6447bfa7b329f5889&amp;hostname=78.8.217.118" xr:uid="{897EB6D7-692E-4F54-AE1F-1368E3ED071E}"/>
    <hyperlink ref="H844" r:id="rId56" display="https://sds.chemicalsafety.com/sds/pda/msds/getpdf.ashx?action=msdsdocument&amp;auth=200C200C200C200C2008207A200D2078200C200C200C200C200C200C200C200C200C2008&amp;param1=ZmRwLjFfNTk1MzMzMjNORQ==&amp;unique=1676931226&amp;session=9c1a704466e3bae6447bfa7b329f5889&amp;hostname=78.8.217.118" xr:uid="{D35A93F1-2D0C-4B00-8ECA-FE74C2BE97A9}"/>
    <hyperlink ref="H349" r:id="rId57" display="https://sds.chemicalsafety.com/sds/pda/msds/getpdf.ashx?action=msdsdocument&amp;auth=200C200C200C200C2008207A200D2078200C200C200C200C200C200C200C200C200C2008&amp;param1=ZmRwLjFfNTA2MzMzMjNORQ==&amp;unique=1676931732&amp;session=9c1a704466e3bae6447bfa7b329f5889&amp;hostname=78.8.217.118" xr:uid="{D3E27AD0-6428-48D5-91B6-CE880E5BF894}"/>
    <hyperlink ref="H350" r:id="rId58" display="https://sds.chemicalsafety.com/sds/pda/msds/getpdf.ashx?action=msdsdocument&amp;auth=200C200C200C200C2008207A200D2078200C200C200C200C200C200C200C200C200C2008&amp;param1=ZmRwLjFfMTUyNzg1MDNORQ==&amp;unique=1676931759&amp;session=9c1a704466e3bae6447bfa7b329f5889&amp;hostname=78.8.217.118" xr:uid="{195DB913-F6BB-4785-8BB0-8723D49F3421}"/>
    <hyperlink ref="H1191" r:id="rId59" display="https://sds.chemicalsafety.com/sds/pda/msds/getpdf.ashx?action=msdsdocument&amp;auth=200C200C200C200C2008207A200D2078200C200C200C200C200C200C200C200C200C2008&amp;param1=ZmRwLjFfNTg3NDgwMDNORQ==&amp;unique=1677006774&amp;session=7e72ee6b9a74e6f21cae92cd484df72a&amp;hostname=78.8.217.118" xr:uid="{C0163C12-546F-4992-BACE-E24490D7264F}"/>
    <hyperlink ref="H357" r:id="rId60" display="https://sds.chemicalsafety.com/sds/pda/msds/getpdf.ashx?action=msdsdocument&amp;auth=200C200C200C200C2008207A200D2078200C200C200C200C200C200C200C200C200C2008&amp;param1=ZmRwLjFfNzg2MjM2MDNORQ==&amp;unique=1677008174&amp;session=7e72ee6b9a74e6f21cae92cd484df72a&amp;hostname=78.8.217.118" xr:uid="{22316B1E-17E5-436C-94E0-20F9ED53A44B}"/>
    <hyperlink ref="H358" r:id="rId61" display="https://sds.chemicalsafety.com/sds/pda/msds/getpdf.ashx?action=msdsdocument&amp;auth=200C200C200C200C2008207A200D2078200C200C200C200C200C200C200C200C200C2008&amp;param1=ZmRwLjFfMzQzMjAzMTNORQ==&amp;unique=1677008184&amp;session=7e72ee6b9a74e6f21cae92cd484df72a&amp;hostname=78.8.217.118" xr:uid="{4F0C7297-5879-4AC3-A10E-00E37F61420A}"/>
    <hyperlink ref="H359" r:id="rId62" display="https://sds.chemicalsafety.com/sds/pda/msds/getpdf.ashx?action=msdsdocument&amp;auth=200C200C200C200C2008207A200D2078200C200C200C200C200C200C200C200C200C2008&amp;param1=ZmRwLjFfOTM0NzQ1MjNORQ==&amp;unique=1677008191&amp;session=7e72ee6b9a74e6f21cae92cd484df72a&amp;hostname=78.8.217.118" xr:uid="{D5843521-20DD-4E48-A657-928EEED5ED3C}"/>
    <hyperlink ref="H1193" r:id="rId63" display="https://sds.chemicalsafety.com/sds/pda/msds/getpdf.ashx?action=msdsdocument&amp;auth=200C200C200C200C2008207A200D2078200C200C200C200C200C200C200C200C200C2008&amp;param1=ZmRwLjFfNjA5ODMzMjNORQ==&amp;unique=1677008511&amp;session=7e72ee6b9a74e6f21cae92cd484df72a&amp;hostname=78.8.217.118" xr:uid="{C5C7BD9A-867A-4CF1-838B-45B57C85BF42}"/>
    <hyperlink ref="H848" r:id="rId64" display="https://sds.chemicalsafety.com/sds/pda/msds/getpdf.ashx?action=msdsdocument&amp;auth=200C200C200C200C2008207A200D2078200C200C200C200C200C200C200C200C200C2008&amp;param1=ZmRwLjFfNzcwNjAzMTNORQ==&amp;unique=1677008929&amp;session=7e72ee6b9a74e6f21cae92cd484df72a&amp;hostname=78.8.217.118" xr:uid="{DD1360CF-AFC4-4470-9D8E-7D9E2F3B14D6}"/>
    <hyperlink ref="H1195" r:id="rId65" display="https://sds.chemicalsafety.com/sds/pda/msds/getpdf.ashx?action=msdsdocument&amp;auth=200C200C200C200C2008207A200D2078200C200C200C200C200C200C200C200C200C2008&amp;param1=ZmRwLjJfNDI2MDQxMjNORQ==&amp;unique=1677009224&amp;session=7e72ee6b9a74e6f21cae92cd484df72a&amp;hostname=78.8.217.118" xr:uid="{CD9C2BBC-CC5B-453F-A199-318A5254DD0A}"/>
    <hyperlink ref="H1196" r:id="rId66" display="https://sds.chemicalsafety.com/sds/pda/msds/getpdf.ashx?action=msdsdocument&amp;auth=200C200C200C200C2008207A200D2078200C200C200C200C200C200C200C200C200C2008&amp;param1=ZmRwLjFfNjQyNTAyMDNORQ==&amp;unique=1677009484&amp;session=7e72ee6b9a74e6f21cae92cd484df72a&amp;hostname=78.8.217.118" xr:uid="{6DD0F1F7-9D1F-4DA6-B328-4FEFC04A130D}"/>
    <hyperlink ref="H1197" r:id="rId67" display="https://sds.chemicalsafety.com/sds/pda/msds/getpdf.ashx?action=msdsdocument&amp;auth=200C200C200C200C2008207A200D2078200C200C200C200C200C200C200C200C200C2008&amp;param1=ZmRwLjFfMzU0NjYwMDNORQ==&amp;unique=1677010359&amp;session=7e72ee6b9a74e6f21cae92cd484df72a&amp;hostname=78.8.217.118" xr:uid="{177A344D-9A78-4B64-B76F-473E28CB28B6}"/>
    <hyperlink ref="H1198" r:id="rId68" display="https://sds.chemicalsafety.com/sds/pda/msds/getpdf.ashx?action=msdsdocument&amp;auth=200C200C200C200C2008207A200D2078200C200C200C200C200C200C200C200C200C2008&amp;param1=ZmRwLjFfNDQwNTgwMDNORQ==&amp;unique=1677010490&amp;session=7e72ee6b9a74e6f21cae92cd484df72a&amp;hostname=78.8.217.118" xr:uid="{FE9A1393-67FF-40E6-AA05-501D3EDFC8AB}"/>
    <hyperlink ref="H849" r:id="rId69" display="https://sds.chemicalsafety.com/sds/pda/msds/getpdf.ashx?action=msdsdocument&amp;auth=200C200C200C200C2008207A200D2078200C200C200C200C200C200C200C200C200C2008&amp;param1=ZmRwLjFfNjI1OTYxMTNORQ==&amp;unique=1677013189&amp;session=7e72ee6b9a74e6f21cae92cd484df72a&amp;hostname=78.8.217.118" xr:uid="{4A05CA0E-3905-4F97-BB6C-A3B7601BD529}"/>
    <hyperlink ref="H850" r:id="rId70" display="https://sds.chemicalsafety.com/sds/pda/msds/getpdf.ashx?action=msdsdocument&amp;auth=200C200C200C200C2008207A200D2078200C200C200C200C200C200C200C200C200C2008&amp;param1=ZmRwLjFfMTU2MjQzMjNORQ==&amp;unique=1677013194&amp;session=7e72ee6b9a74e6f21cae92cd484df72a&amp;hostname=78.8.217.118" xr:uid="{D93E30BD-65C7-43B3-BB52-4F07E7B39DAD}"/>
    <hyperlink ref="H1199" r:id="rId71" display="https://sds.chemicalsafety.com/sds/pda/msds/getpdf.ashx?action=msdsdocument&amp;auth=200C200C200C200C2008207A200D2078200C200C200C200C200C200C200C200C200C2008&amp;param1=ZmRwLjFfODM5ODc3MDNORQ==&amp;unique=1677013391&amp;session=7e72ee6b9a74e6f21cae92cd484df72a&amp;hostname=78.8.217.118" xr:uid="{C404044E-54C8-4EE8-9918-A17DAAECB06A}"/>
    <hyperlink ref="H3" r:id="rId72" display="https://sds.chemicalsafety.com/sds/pda/msds/getpdf.ashx?action=msdsdocument&amp;auth=200C200C200C200C2008207A200D2078200C200C200C200C200C200C200C200C200C2008&amp;param1=ZmRwLjFfNzY3OTkyMTNORQ==&amp;unique=1677157414&amp;session=10158fc67466c96792c3f504b6473b73&amp;hostname=139.28.41.7" xr:uid="{899A0A0D-FD6F-4B82-BFF5-1F745D003565}"/>
    <hyperlink ref="H4" r:id="rId73" display="https://sds.chemicalsafety.com/sds/pda/msds/getpdf.ashx?action=msdsdocument&amp;auth=200C200C200C200C2008207A200D2078200C200C200C200C200C200C200C200C200C2008&amp;param1=ZmRwLjFfOTQ5Nzg1MDNORQ==&amp;unique=1677157348&amp;session=10158fc67466c96792c3f504b6473b73&amp;hostname=139.28.41.7" xr:uid="{0B56E974-C32D-4051-B833-7916EAB5C911}"/>
    <hyperlink ref="H207" r:id="rId74" display="https://sds.chemicalsafety.com/sds/pda/msds/getpdf.ashx?action=msdsdocument&amp;auth=200C200C200C200C2008207A200D2078200C200C200C200C200C200C200C200C200C2008&amp;param1=ZmRwLjFfNjYxNjgxMjNORQ==&amp;unique=1676925701&amp;session=557fdb86592034636826dc01208cc657&amp;hostname=139.28.41.7" xr:uid="{60E8CE36-877F-414F-B3FE-52FD3D945363}"/>
    <hyperlink ref="H208" r:id="rId75" display="https://sds.chemicalsafety.com/sds/pda/msds/getpdf.ashx?action=msdsdocument&amp;auth=200C200C200C200C2008207A200D2078200C200C200C200C200C200C200C200C200C2008&amp;param1=ZmRwLjFfOTgwMTYxMTNORQ==&amp;unique=1676925869&amp;session=557fdb86592034636826dc01208cc657&amp;hostname=139.28.41.7" xr:uid="{7BB7A840-A5A3-45F9-8CA8-F076E474498B}"/>
    <hyperlink ref="H1125" r:id="rId76" display="https://sds.chemicalsafety.com/sds/pda/msds/getpdf.ashx?action=msdsdocument&amp;auth=200C200C200C200C2008207A200D2078200C200C200C200C200C200C200C200C200C2008&amp;param1=ZmRwLjFfNTk4NjgyMjNORQ==&amp;unique=1676927414&amp;session=557fdb86592034636826dc01208cc657&amp;hostname=139.28.41.7" xr:uid="{0C588380-B818-41D4-B459-7159D72C636B}"/>
    <hyperlink ref="H1126" r:id="rId77" display="https://sds.chemicalsafety.com/sds/pda/msds/getpdf.ashx?action=msdsdocument&amp;auth=200C200C200C200C2008207A200D2078200C200C200C200C200C200C200C200C200C2008&amp;param1=ZmRwLjFfMTM3OTQ2MDNORQ==&amp;unique=1676927875&amp;session=557fdb86592034636826dc01208cc657&amp;hostname=139.28.41.7" xr:uid="{064A4E0D-07EC-4424-BCA2-3C41CC498D72}"/>
    <hyperlink ref="H707" r:id="rId78" display="https://sds.chemicalsafety.com/sds/pda/msds/getpdf.ashx?action=msdsdocument&amp;auth=200C200C200C200C2008207A200D2078200C200C200C200C200C200C200C200C200C2008&amp;param1=ZmRwLjFfMzc4NjgyMjNORQ==&amp;unique=1676928352&amp;session=557fdb86592034636826dc01208cc657&amp;hostname=139.28.41.7" xr:uid="{1B61BF8B-4773-4E86-9793-1C5F989102D2}"/>
    <hyperlink ref="H1127" r:id="rId79" display="https://sds.chemicalsafety.com/sds/pda/msds/getpdf.ashx?action=msdsdocument&amp;auth=200C200C200C200C2008207A200D2078200C200C200C200C200C200C200C200C200C2008&amp;param1=ZmRwLjJfNDY4MDY2MDNORQ==&amp;unique=1676929006&amp;session=557fdb86592034636826dc01208cc657&amp;hostname=139.28.41.7" xr:uid="{2BD08972-FCF3-44E5-9204-1AD044A5043F}"/>
    <hyperlink ref="H213" r:id="rId80" display="https://sds.chemicalsafety.com/sds/pda/msds/getpdf.ashx?action=msdsdocument&amp;auth=200C200C200C200C2008207A200D2078200C200C200C200C200C200C200C200C200C2008&amp;param1=ZmRwLjJfNDk3MDY2MDNORQ==&amp;unique=1677158065&amp;session=6365fb7a9edc69f8e4517c7c8da680ed&amp;hostname=78.8.217.118" xr:uid="{F2A1CD9A-C0B7-4124-B0A8-D9BD0346EE5E}"/>
    <hyperlink ref="H214" r:id="rId81" display="https://sds.chemicalsafety.com/sds/pda/msds/getpdf.ashx?action=msdsdocument&amp;auth=200C200C200C200C2008207A200D2078200C200C200C200C200C200C200C200C200C2008&amp;param1=ZmRwLjFfNDE1MTYxMTNORQ==&amp;unique=1677158071&amp;session=6365fb7a9edc69f8e4517c7c8da680ed&amp;hostname=78.8.217.118" xr:uid="{E7DD6D32-3EAF-4BDE-86D2-532F5F1424AD}"/>
    <hyperlink ref="H215" r:id="rId82" display="https://sds.chemicalsafety.com/sds/pda/msds/getpdf.ashx?action=msdsdocument&amp;auth=200C200C200C200C2008207A200D2078200C200C200C200C200C200C200C200C200C2008&amp;param1=ZmRwLjFfNDI0OTAzMTNORQ==&amp;unique=1677158073&amp;session=6365fb7a9edc69f8e4517c7c8da680ed&amp;hostname=78.8.217.118" xr:uid="{A49D6E77-2506-4D94-8A0B-FF62B15DE85E}"/>
    <hyperlink ref="H1128" r:id="rId83" display="https://sds.chemicalsafety.com/sds/pda/msds/getpdf.ashx?action=msdsdocument&amp;auth=200C200C200C200C2008207A200D2078200C200C200C200C200C200C200C200C200C2008&amp;param1=ZmRwLjFfNjg5ODMxMjNORQ==&amp;unique=1677157190&amp;session=6365fb7a9edc69f8e4517c7c8da680ed&amp;hostname=78.8.217.118" xr:uid="{662C979D-EE8C-4746-9765-30FB336D0DEE}"/>
    <hyperlink ref="H1129" r:id="rId84" display="https://sds.chemicalsafety.com/sds/pda/msds/getpdf.ashx?action=msdsdocument&amp;auth=200C200C200C200C2008207A200D2078200C200C200C200C200C200C200C200C200C2008&amp;param1=ZmRwLjFfNzQ4ODMxMjNORQ==&amp;unique=1676930355&amp;session=557fdb86592034636826dc01208cc657&amp;hostname=139.28.41.7" xr:uid="{671A1231-BAE7-443D-9687-9E7A32626F87}"/>
    <hyperlink ref="H709" r:id="rId85" display="https://sds.chemicalsafety.com/sds/pda/msds/getpdf.ashx?action=msdsdocument&amp;auth=200C200C200C200C2008207A200D2078200C200C200C200C200C200C200C200C200C2008&amp;param1=ZmRwLjFfNDkwNzM2MDNORQ==&amp;unique=1676930917&amp;session=557fdb86592034636826dc01208cc657&amp;hostname=139.28.41.7" xr:uid="{6EF41129-4CA8-40A8-B65E-A431E27784B8}"/>
    <hyperlink ref="H1131" r:id="rId86" display="https://sds.chemicalsafety.com/sds/pda/msds/getpdf.ashx?action=msdsdocument&amp;auth=200C200C200C200C2008207A200D2078200C200C200C200C200C200C200C200C200C2008&amp;param1=ZmRwLjFfNDQ4MjMwMDNORQ==&amp;unique=1676931500&amp;session=557fdb86592034636826dc01208cc657&amp;hostname=139.28.41.7" xr:uid="{33DE7B3F-34CD-456C-BF5B-0E0198E5BB43}"/>
    <hyperlink ref="H713" r:id="rId87" display="https://sds.chemicalsafety.com/sds/pda/msds/getpdf.ashx?action=msdsdocument&amp;auth=200C200C200C200C2008207A200D2078200C200C200C200C200C200C200C200C200C2008&amp;param1=ZmRwLjJfMTY2MjMwMDNORQ==&amp;unique=1676931814&amp;session=557fdb86592034636826dc01208cc657&amp;hostname=139.28.41.7" xr:uid="{26892969-E029-49C6-B86C-0C3AAA57F3EF}"/>
    <hyperlink ref="H1132" r:id="rId88" display="https://sds.chemicalsafety.com/sds/pda/msds/getpdf.ashx?action=msdsdocument&amp;auth=200C200C200C200C2008207A200D2078200C200C200C200C200C200C200C200C200C2008&amp;param1=ZmRwLjFfMjcyMTcxMTNORQ==&amp;unique=1676932253&amp;session=557fdb86592034636826dc01208cc657&amp;hostname=139.28.41.7" xr:uid="{4FE21D7B-F6E0-4AB8-A54F-78DBD9C0CE5D}"/>
    <hyperlink ref="H1133" r:id="rId89" display="https://sds.chemicalsafety.com/sds/pda/msds/getpdf.ashx?action=msdsdocument&amp;auth=200C200C200C200C2008207A200D2078200C200C200C200C200C200C200C200C200C2008&amp;param1=ZmRwLjFfNTM3MzM2MDNORQ==&amp;unique=1676932590&amp;session=557fdb86592034636826dc01208cc657&amp;hostname=139.28.41.7" xr:uid="{A40B18D8-62D8-438D-965E-41C6A94E1BC9}"/>
    <hyperlink ref="H219" r:id="rId90" display="https://sds.chemicalsafety.com/sds/pda/msds/getpdf.ashx?action=msdsdocument&amp;auth=200C200C200C200C2008207A200D2078200C200C200C200C200C200C200C200C200C2008&amp;param1=ZmRwLjJfODg5MDI0MDNORQ==&amp;unique=1676932842&amp;session=557fdb86592034636826dc01208cc657&amp;hostname=139.28.41.7" xr:uid="{E4466D5F-FCEB-4B1E-94BE-A3ADE670316A}"/>
    <hyperlink ref="H220" r:id="rId91" display="https://sds.chemicalsafety.com/sds/pda/msds/getpdf.ashx?action=msdsdocument&amp;auth=200C200C200C200C2008207A200D2078200C200C200C200C200C200C200C200C200C2008&amp;param1=ZmRwLjFfMDk0NTYxMTNORQ==&amp;unique=1676933035&amp;session=557fdb86592034636826dc01208cc657&amp;hostname=139.28.41.7" xr:uid="{46B94663-C57B-435D-AE33-BC6656DA7C67}"/>
    <hyperlink ref="H717" r:id="rId92" display="https://sds.chemicalsafety.com/sds/pda/msds/getpdf.ashx?action=msdsdocument&amp;auth=200C200C200C200C2008207A200D2078200C200C200C200C200C200C200C200C200C2008&amp;param1=ZmRwLjFfNDQ2MDkxMjNORQ==&amp;unique=1676933364&amp;session=557fdb86592034636826dc01208cc657&amp;hostname=139.28.41.7" xr:uid="{12C20E52-E24D-4FF3-B07F-DFC60CAEB646}"/>
    <hyperlink ref="H719" r:id="rId93" display="https://sds.chemicalsafety.com/sds/pda/msds/getpdf.ashx?action=msdsdocument&amp;auth=200C200C200C200C2008207A200D2078200C200C200C200C200C200C200C200C200C2008&amp;param1=ZmRwLjFfNzQ5MjMwMDNORQ==&amp;unique=1676975388&amp;session=23742bc2319efd3fb56ee581bcf57170&amp;hostname=139.28.41.7" xr:uid="{1F8E1D80-B4B1-439D-8C24-B44F52E99FD5}"/>
    <hyperlink ref="H721" r:id="rId94" display="https://sds.chemicalsafety.com/sds/pda/msds/getpdf.ashx?action=msdsdocument&amp;auth=200C200C200C200C2008207A200D2078200C200C200C200C200C200C200C200C200C2008&amp;param1=ZmRwLjFfOTI5ODMwMDNORQ==&amp;unique=1676975815&amp;session=23742bc2319efd3fb56ee581bcf57170&amp;hostname=139.28.41.7" xr:uid="{D477783E-4FBA-4B48-8EBC-22D016FFFD95}"/>
    <hyperlink ref="H51" r:id="rId95" display="https://sds.chemicalsafety.com/sds/pda/msds/getpdf.ashx?action=msdsdocument&amp;auth=200C200C200C200C2008207A200D2078200C200C200C200C200C200C200C200C200C2008&amp;param1=ZmRwLjFfMzEwNDgxMjNORQ==&amp;unique=1676976090&amp;session=23742bc2319efd3fb56ee581bcf57170&amp;hostname=139.28.41.7" xr:uid="{BC0611C3-B7E5-4178-8CBA-8942E88091E9}"/>
    <hyperlink ref="H52" r:id="rId96" display="https://sds.chemicalsafety.com/sds/pda/msds/getpdf.ashx?action=msdsdocument&amp;auth=200C200C200C200C2008207A200D2078200C200C200C200C200C200C200C200C200C2008&amp;param1=ZmRwLjFfODI1MjkxMDNORQ==&amp;unique=1676976244&amp;session=23742bc2319efd3fb56ee581bcf57170&amp;hostname=139.28.41.7" xr:uid="{807DB1C6-E1AA-4D67-B106-8F0E02D8FB32}"/>
    <hyperlink ref="H53" r:id="rId97" display="https://sds.chemicalsafety.com/sds/pda/msds/getpdf.ashx?action=msdsdocument&amp;auth=200C200C200C200C2008207A200D2078200C200C200C200C200C200C200C200C200C2008&amp;param1=ZmRwLjFfMDE5Nzg1MDNORQ==&amp;unique=1676976462&amp;session=23742bc2319efd3fb56ee581bcf57170&amp;hostname=139.28.41.7" xr:uid="{00EB33ED-A7CB-4736-8980-11C380668791}"/>
    <hyperlink ref="H723" r:id="rId98" display="https://sds.chemicalsafety.com/sds/pda/msds/getpdf.ashx?action=msdsdocument&amp;auth=200C200C200C200C2008207A200D2078200C200C200C200C200C200C200C200C200C2008&amp;param1=ZmRwLjFfODMyMTU2MDNORQ==&amp;unique=1676976794&amp;session=23742bc2319efd3fb56ee581bcf57170&amp;hostname=139.28.41.7" xr:uid="{6CDC47D1-9B52-4DB0-8842-1F030BD3BDFF}"/>
    <hyperlink ref="H725" r:id="rId99" display="https://sds.chemicalsafety.com/sds/pda/msds/getpdf.ashx?action=msdsdocument&amp;auth=200C200C200C200C2008207A200D2078200C200C200C200C200C200C200C200C200C2008&amp;param1=ZmRwLjFfNjMyMjQwMDNORQ==&amp;unique=1676977067&amp;session=23742bc2319efd3fb56ee581bcf57170&amp;hostname=139.28.41.7" xr:uid="{F1271504-F863-4AAD-A3F6-E12A50226C8F}"/>
    <hyperlink ref="H727" r:id="rId100" display="https://sds.chemicalsafety.com/sds/pda/msds/getpdf.ashx?action=msdsdocument&amp;auth=200C200C200C200C2008207A200D2078200C200C200C200C200C200C200C200C200C2008&amp;param1=ZmRwLjFfMDczNzM2MDNORQ==&amp;unique=1676977554&amp;session=23742bc2319efd3fb56ee581bcf57170&amp;hostname=139.28.41.7" xr:uid="{982043C8-C2F1-4542-967D-23F6E2403490}"/>
    <hyperlink ref="H731" r:id="rId101" display="https://sds.chemicalsafety.com/sds/pda/msds/getpdf.ashx?action=msdsdocument&amp;auth=200C200C200C200C2008207A200D2078200C200C200C200C200C200C200C200C200C2008&amp;param1=ZmRwLjFfNDk4NzM2MDNORQ==&amp;unique=1676977960&amp;session=23742bc2319efd3fb56ee581bcf57170&amp;hostname=139.28.41.7" xr:uid="{B12F7B80-F1C6-4F4C-9477-3F3A2E3EE33F}"/>
    <hyperlink ref="H223" r:id="rId102" display="https://sds.chemicalsafety.com/sds/pda/msds/getpdf.ashx?action=msdsdocument&amp;auth=200C200C200C200C2008207A200D2078200C200C200C200C200C200C200C200C200C2008&amp;param1=ZmRwLjFfMTk0MTYxMTNORQ==&amp;unique=1676929935&amp;session=9c1a704466e3bae6447bfa7b329f5889&amp;hostname=78.8.217.118" xr:uid="{CA998EAB-C149-4D53-9D4B-93D48F554558}"/>
    <hyperlink ref="H733" r:id="rId103" display="https://sds.chemicalsafety.com/sds/pda/msds/getpdf.ashx?action=msdsdocument&amp;auth=200C200C200C200C2008207A200D2078200C200C200C200C200C200C200C200C200C2008&amp;param1=ZmRwLjFfNjc5MjYwMDNORQ==&amp;unique=1676978440&amp;session=23742bc2319efd3fb56ee581bcf57170&amp;hostname=139.28.41.7" xr:uid="{ECE4FCAC-0FF7-47CB-ACF2-6AE8ADA6D273}"/>
    <hyperlink ref="H225" r:id="rId104" display="https://sds.chemicalsafety.com/sds/pda/msds/getpdf.ashx?action=msdsdocument&amp;auth=200C200C200C200C2008207A200D2078200C200C200C200C200C200C200C200C200C2008&amp;param1=ZmRwLjFfMTE5ODQwMDNORQ==&amp;unique=1676978766&amp;session=23742bc2319efd3fb56ee581bcf57170&amp;hostname=139.28.41.7" xr:uid="{FCDD8BA2-4325-4D8B-B81F-79A9837302E3}"/>
    <hyperlink ref="H226" r:id="rId105" display="https://sds.chemicalsafety.com/sds/pda/msds/getpdf.ashx?action=msdsdocument&amp;auth=200C200C200C200C2008207A200D2078200C200C200C200C200C200C200C200C200C2008&amp;param1=ZmRwLjFfOTg3OTIxMTNORQ==&amp;unique=1676979112&amp;session=23742bc2319efd3fb56ee581bcf57170&amp;hostname=139.28.41.7" xr:uid="{F637FC6C-EBB7-4DAF-A601-0DB957971776}"/>
    <hyperlink ref="H1135" r:id="rId106" display="https://sds.chemicalsafety.com/sds/pda/msds/getpdf.ashx?action=msdsdocument&amp;auth=200C200C200C200C2008207A200D2078200C200C200C200C200C200C200C200C200C2008&amp;param1=ZmRwLjFfMTAwMTQxMDNORQ==&amp;unique=1676979316&amp;session=23742bc2319efd3fb56ee581bcf57170&amp;hostname=139.28.41.7" xr:uid="{2D34FEBC-C0D8-4BDC-91D2-3BEDF4DE9B61}"/>
    <hyperlink ref="H1138" r:id="rId107" display="https://sds.chemicalsafety.com/sds/pda/msds/getpdf.ashx?action=msdsdocument&amp;auth=200C200C200C200C2008207A200D2078200C200C200C200C200C200C200C200C200C2008&amp;param1=ZmRwLjFfMzM5MDUwMDNORQ==&amp;unique=1676980906&amp;session=23742bc2319efd3fb56ee581bcf57170&amp;hostname=139.28.41.7" xr:uid="{CE58DC17-5F4B-4A27-873F-6208F3BA269A}"/>
    <hyperlink ref="H1141" r:id="rId108" display="https://sds.chemicalsafety.com/sds/pda/msds/getpdf.ashx?action=msdsdocument&amp;auth=200C200C200C200C2008207A200D2078200C200C200C200C200C200C200C200C200C2008&amp;param1=ZmRwLjFfMjY3MzUwMDNORQ==&amp;unique=1676981955&amp;session=23742bc2319efd3fb56ee581bcf57170&amp;hostname=139.28.41.7" xr:uid="{C147029F-B49B-4565-93BA-C31BC030DD24}"/>
    <hyperlink ref="H1143" r:id="rId109" display="https://sds.chemicalsafety.com/sds/pda/msds/getpdf.ashx?action=msdsdocument&amp;auth=200C200C200C200C2008207A200D2078200C200C200C200C200C200C200C200C200C2008&amp;param1=ZmRwLjFfNzAxMTQxMDNORQ==&amp;unique=1676982084&amp;session=23742bc2319efd3fb56ee581bcf57170&amp;hostname=139.28.41.7" xr:uid="{F3164C56-5337-4189-AF84-8ED59CF80607}"/>
    <hyperlink ref="H1147" r:id="rId110" display="https://sds.chemicalsafety.com/sds/pda/msds/getpdf.ashx?action=msdsdocument&amp;auth=200C200C200C200C2008207A200D2078200C200C200C200C200C200C200C200C200C2008&amp;param1=ZmRwLjFfMzMxMTQxMDNORQ==&amp;unique=1676982296&amp;session=23742bc2319efd3fb56ee581bcf57170&amp;hostname=139.28.41.7" xr:uid="{0F032A7F-2262-4AFD-8ADB-9CC4C0D41199}"/>
    <hyperlink ref="H1148" r:id="rId111" display="https://sds.chemicalsafety.com/sds/pda/msds/getpdf.ashx?action=msdsdocument&amp;auth=200C200C200C200C2008207A200D2078200C200C200C200C200C200C200C200C200C2008&amp;param1=ZmRwLjFfNjUxMTQxMDNORQ==&amp;unique=1676982434&amp;session=23742bc2319efd3fb56ee581bcf57170&amp;hostname=139.28.41.7" xr:uid="{DEB35D0F-486A-42BF-BD28-B9B7C924F3DA}"/>
    <hyperlink ref="H747" r:id="rId112" display="https://sds.chemicalsafety.com/sds/pda/msds/getpdf.ashx?action=msdsdocument&amp;auth=200C200C200C200C2008207A200D2078200C200C200C200C200C200C200C200C200C2008&amp;param1=ZmRwLjFfMDg1MzQ2MDNORQ==&amp;unique=1676990597&amp;session=23742bc2319efd3fb56ee581bcf57170&amp;hostname=139.28.41.7" xr:uid="{19B2634C-A3F6-4F3A-9A41-DB35A4AE3920}"/>
    <hyperlink ref="H234" r:id="rId113" display="https://sds.chemicalsafety.com/sds/pda/msds/getpdf.ashx?action=msdsdocument&amp;auth=200C200C200C200C2008207A200D2078200C200C200C200C200C200C200C200C200C2008&amp;param1=ZmRwLjJfNzk3NTM2MDNORQ==&amp;unique=1676990972&amp;session=23742bc2319efd3fb56ee581bcf57170&amp;hostname=139.28.41.7" xr:uid="{9F4A4E02-D768-45BE-BD4F-F066772FBB45}"/>
    <hyperlink ref="H236" r:id="rId114" display="https://sds.chemicalsafety.com/sds/pda/msds/getpdf.ashx?action=msdsdocument&amp;auth=200C200C200C200C2008207A200D2078200C200C200C200C200C200C200C200C200C2008&amp;param1=ZmRwLjFfOTQzNjA1MjNORQ==&amp;unique=1676991165&amp;session=23742bc2319efd3fb56ee581bcf57170&amp;hostname=139.28.41.7" xr:uid="{C6A2F642-DA96-4A14-997E-2980C1F02C2D}"/>
    <hyperlink ref="H749" r:id="rId115" display="https://sds.chemicalsafety.com/sds/pda/msds/getpdf.ashx?action=msdsdocument&amp;auth=200C200C200C200C2008207A200D2078200C200C200C200C200C200C200C200C200C2008&amp;param1=ZmRwLjFfNTQwMTIyMjNORQ==&amp;unique=1676992612&amp;session=23742bc2319efd3fb56ee581bcf57170&amp;hostname=139.28.41.7" xr:uid="{D4F88C51-3ECD-4B45-B55A-0E5A0A7363B8}"/>
    <hyperlink ref="H751" r:id="rId116" display="https://sds.chemicalsafety.com/sds/pda/msds/getpdf.ashx?action=msdsdocument&amp;auth=200C200C200C200C2008207A200D2078200C200C200C200C200C200C200C200C200C2008&amp;param1=ZmRwLjFfOTg3MTQxMjNORQ==&amp;unique=1676992922&amp;session=23742bc2319efd3fb56ee581bcf57170&amp;hostname=139.28.41.7" xr:uid="{97532B32-9C39-4FB0-98B8-A6D82A671EBE}"/>
    <hyperlink ref="H752" r:id="rId117" display="https://sds.chemicalsafety.com/sds/pda/msds/getpdf.ashx?action=msdsdocument&amp;auth=200C200C200C200C2008207A200D2078200C200C200C200C200C200C200C200C200C2008&amp;param1=ZmRwLjFfMzE5Nzg1MDNORQ==&amp;unique=1676993046&amp;session=23742bc2319efd3fb56ee581bcf57170&amp;hostname=139.28.41.7" xr:uid="{D7980ED3-C298-41B0-BFC3-030EAD4148E9}"/>
    <hyperlink ref="H56" r:id="rId118" display="https://sds.chemicalsafety.com/sds/pda/msds/getpdf.ashx?action=msdsdocument&amp;auth=200C200C200C200C2008207A200D2078200C200C200C200C200C200C200C200C200C2008&amp;param1=ZmRwLjFfNjE5Nzg1MDNORQ==&amp;unique=1676993358&amp;session=23742bc2319efd3fb56ee581bcf57170&amp;hostname=139.28.41.7" xr:uid="{3209873F-4F36-4B36-AE5B-2E98A866D033}"/>
    <hyperlink ref="H58" r:id="rId119" display="https://sds.chemicalsafety.com/sds/pda/msds/getpdf.ashx?action=msdsdocument&amp;auth=200C200C200C200C2008207A200D2078200C200C200C200C200C200C200C200C200C2008&amp;param1=ZmRwLjFfNDQ0Njk1MDNORQ==&amp;unique=1676993697&amp;session=23742bc2319efd3fb56ee581bcf57170&amp;hostname=139.28.41.7" xr:uid="{2F43633D-CA78-41AC-8F69-AF6D6D25D3D1}"/>
    <hyperlink ref="H237" r:id="rId120" display="https://sds.chemicalsafety.com/sds/pda/msds/getpdf.ashx?action=msdsdocument&amp;auth=200C200C200C200C2008207A200D2078200C200C200C200C200C200C200C200C200C2008&amp;param1=ZmRwLjRfNjk3NDgxMjNORQ==&amp;unique=1676993904&amp;session=23742bc2319efd3fb56ee581bcf57170&amp;hostname=139.28.41.7" xr:uid="{D3F52AAA-A81C-4977-922A-ACF927281E03}"/>
    <hyperlink ref="H238" r:id="rId121" display="https://sds.chemicalsafety.com/sds/pda/msds/getpdf.ashx?action=msdsdocument&amp;auth=200C200C200C200C2008207A200D2078200C200C200C200C200C200C200C200C200C2008&amp;param1=ZmRwLjFfMDUyODkyMTNORQ==&amp;unique=1676994025&amp;session=23742bc2319efd3fb56ee581bcf57170&amp;hostname=139.28.41.7" xr:uid="{542F013C-AD06-4A2A-AAC3-C3F38323F46F}"/>
    <hyperlink ref="H239" r:id="rId122" display="https://sds.chemicalsafety.com/sds/pda/msds/getpdf.ashx?action=msdsdocument&amp;auth=200C200C200C200C2008207A200D2078200C200C200C200C200C200C200C200C200C2008&amp;param1=ZmRwLjFfMzI2Nzg1MDNORQ==&amp;unique=1676994634&amp;session=23742bc2319efd3fb56ee581bcf57170&amp;hostname=139.28.41.7" xr:uid="{E4234B23-F73D-4969-A305-105181BFAF25}"/>
    <hyperlink ref="H753" r:id="rId123" display="https://sds.chemicalsafety.com/sds/pda/msds/getpdf.ashx?action=msdsdocument&amp;auth=200C200C200C200C2008207A200D2078200C200C200C200C200C200C200C200C200C2008&amp;param1=ZmRwLjFfODQ1MjM3MDNORQ==&amp;unique=1676994794&amp;session=23742bc2319efd3fb56ee581bcf57170&amp;hostname=139.28.41.7" xr:uid="{146CD0E9-1805-4504-9857-57D543509F92}"/>
    <hyperlink ref="H754" r:id="rId124" display="https://sds.chemicalsafety.com/sds/pda/msds/getpdf.ashx?action=msdsdocument&amp;auth=200C200C200C200C2008207A200D2078200C200C200C200C200C200C200C200C200C2008&amp;param1=ZmRwLjFfOTMyNjAzMTNORQ==&amp;unique=1676994919&amp;session=23742bc2319efd3fb56ee581bcf57170&amp;hostname=139.28.41.7" xr:uid="{24938392-CB2A-45BC-9DE3-E51ABE641B64}"/>
    <hyperlink ref="H1149" r:id="rId125" display="https://sds.chemicalsafety.com/sds/pda/msds/getpdf.ashx?action=msdsdocument&amp;auth=200C200C200C200C2008207A200D2078200C200C200C200C200C200C200C200C200C2008&amp;param1=ZmRwLjFfNjM3MzMwMDNORQ==&amp;unique=1676995073&amp;session=23742bc2319efd3fb56ee581bcf57170&amp;hostname=139.28.41.7" xr:uid="{4F30B4BD-361D-4710-98E2-BEE84FB61ABD}"/>
    <hyperlink ref="H755" r:id="rId126" display="https://sds.chemicalsafety.com/sds/pda/msds/getpdf.ashx?action=msdsdocument&amp;auth=200C200C200C200C2008207A200D2078200C200C200C200C200C200C200C200C200C2008&amp;param1=ZmRwLjFfODUyMTQxMDNORQ==&amp;unique=1677007141&amp;session=a3ab4df46ca5fb7ad16ab5a68cb3e706&amp;hostname=139.28.41.7" xr:uid="{526A25C3-EF3A-4D83-8853-4D6BD7054CA8}"/>
    <hyperlink ref="H240" r:id="rId127" display="https://sds.chemicalsafety.com/sds/pda/msds/getpdf.ashx?action=msdsdocument&amp;auth=200C200C200C200C2008207A200D2078200C200C200C200C200C200C200C200C200C2008&amp;param1=ZmRwLjFfMTE1ODgxMjNORQ==&amp;unique=1677065345&amp;session=21623f89b354e08589e0ade18e06e2bb&amp;hostname=139.28.41.7" xr:uid="{FF60E6A1-167C-47BF-9B82-FC7327BC716E}"/>
    <hyperlink ref="H241" r:id="rId128" display="https://sds.chemicalsafety.com/sds/pda/msds/getpdf.ashx?action=msdsdocument&amp;auth=200C200C200C200C2008207A200D2078200C200C200C200C200C200C200C200C200C2008&amp;param1=ZmRwLjFfODM1NTkyMTNORQ==&amp;unique=1677065503&amp;session=21623f89b354e08589e0ade18e06e2bb&amp;hostname=139.28.41.7" xr:uid="{39826A05-0CBE-4B45-AD42-176F43B40B7B}"/>
    <hyperlink ref="H242" r:id="rId129" display="https://sds.chemicalsafety.com/sds/pda/msds/getpdf.ashx?action=msdsdocument&amp;auth=200C200C200C200C2008207A200D2078200C200C200C200C200C200C200C200C200C2008&amp;param1=ZmRwLjFfMDQ2NTQ1MjNORQ==&amp;unique=1677065629&amp;session=21623f89b354e08589e0ade18e06e2bb&amp;hostname=139.28.41.7" xr:uid="{01CC86B7-4FF7-47A7-80FD-ACAC8FC0B0A0}"/>
    <hyperlink ref="H1151" r:id="rId130" display="https://sds.chemicalsafety.com/sds/pda/msds/getpdf.ashx?action=msdsdocument&amp;auth=200C200C200C200C2008207A200D2078200C200C200C200C200C200C200C200C200C2008&amp;param1=ZmRwLjFfNjU4MzMwMDNORQ==&amp;unique=1677066174&amp;session=21623f89b354e08589e0ade18e06e2bb&amp;hostname=139.28.41.7" xr:uid="{3F393E11-9BEB-4BD0-87CE-8FEF0D0B141A}"/>
    <hyperlink ref="H1152" r:id="rId131" display="https://sds.chemicalsafety.com/sds/pda/msds/getpdf.ashx?action=msdsdocument&amp;auth=200C200C200C200C2008207A200D2078200C200C200C200C200C200C200C200C200C2008&amp;param1=ZmRwLjFfODY4MzMwMDNORQ==&amp;unique=1677066303&amp;session=21623f89b354e08589e0ade18e06e2bb&amp;hostname=139.28.41.7" xr:uid="{C9D85CE5-4069-4DAB-B91A-8D369046DD2D}"/>
    <hyperlink ref="H59" r:id="rId132" display="https://sds.chemicalsafety.com/sds/pda/msds/getpdf.ashx?action=msdsdocument&amp;auth=200C200C200C200C2008207A200D2078200C200C200C200C200C200C200C200C200C2008&amp;param1=ZmRwLjFfNjI5MzMwMDNORQ==&amp;unique=1677066497&amp;session=21623f89b354e08589e0ade18e06e2bb&amp;hostname=139.28.41.7" xr:uid="{5F971EA9-B005-4F82-8B13-1B4BD4001D75}"/>
    <hyperlink ref="H60" r:id="rId133" display="https://sds.chemicalsafety.com/sds/pda/msds/getpdf.ashx?action=msdsdocument&amp;auth=200C200C200C200C2008207A200D2078200C200C200C200C200C200C200C200C200C2008&amp;param1=ZmRwLjFfODIxNjkyMTNORQ==&amp;unique=1677066600&amp;session=21623f89b354e08589e0ade18e06e2bb&amp;hostname=139.28.41.7" xr:uid="{ABA9A9DB-D7F0-4552-99E0-5F52F736EDD9}"/>
    <hyperlink ref="H61" r:id="rId134" display="https://sds.chemicalsafety.com/sds/pda/msds/getpdf.ashx?action=msdsdocument&amp;auth=200C200C200C200C2008207A200D2078200C200C200C200C200C200C200C200C200C2008&amp;param1=ZmRwLjFfOTc1MzMxMjNORQ==&amp;unique=1677066811&amp;session=21623f89b354e08589e0ade18e06e2bb&amp;hostname=139.28.41.7" xr:uid="{EBA3749A-854B-426F-80B3-273E56DF2FC6}"/>
    <hyperlink ref="H62" r:id="rId135" display="https://sds.chemicalsafety.com/sds/pda/msds/getpdf.ashx?action=msdsdocument&amp;auth=200C200C200C200C2008207A200D2078200C200C200C200C200C200C200C200C200C2008&amp;param1=ZmRwLjFfMDg5NjQ1MjNORQ==&amp;unique=1677066870&amp;session=21623f89b354e08589e0ade18e06e2bb&amp;hostname=139.28.41.7" xr:uid="{2E636E7A-98E9-4BDF-8543-DAEB8C2FC233}"/>
    <hyperlink ref="H1153" r:id="rId136" display="https://sds.chemicalsafety.com/sds/pda/msds/getpdf.ashx?action=msdsdocument&amp;auth=200C200C200C200C2008207A200D2078200C200C200C200C200C200C200C200C200C2008&amp;param1=ZmRwLjFfNjM5OTkyMTNORQ==&amp;unique=1677067037&amp;session=21623f89b354e08589e0ade18e06e2bb&amp;hostname=139.28.41.7" xr:uid="{EF56ECA9-6EF6-4190-90F7-44331A2C0FA0}"/>
    <hyperlink ref="H759" r:id="rId137" display="https://sds.chemicalsafety.com/sds/pda/msds/getpdf.ashx?action=msdsdocument&amp;auth=200C200C200C200C2008207A200D2078200C200C200C200C200C200C200C200C200C2008&amp;param1=ZmRwLjFfMTc2ODE2MDNORQ==&amp;unique=1677070993&amp;session=6ea14deee4aa445e7572ca8b582550dc&amp;hostname=139.28.41.7" xr:uid="{EA653943-A08F-4EE5-A4CB-A08D7D2E497E}"/>
    <hyperlink ref="H760" r:id="rId138" display="https://sds.chemicalsafety.com/sds/pda/msds/getpdf.ashx?action=msdsdocument&amp;auth=200C200C200C200C2008207A200D2078200C200C200C200C200C200C200C200C200C2008&amp;param1=ZmRwLjFfNjU1OTkyMTNORQ==&amp;unique=1677071174&amp;session=6ea14deee4aa445e7572ca8b582550dc&amp;hostname=139.28.41.7" xr:uid="{2B6D2648-1DA8-413F-AF79-2687E2D0DB8F}"/>
    <hyperlink ref="H63" r:id="rId139" display="https://sds.chemicalsafety.com/sds/pda/msds/getpdf.ashx?action=msdsdocument&amp;auth=200C200C200C200C2008207A200D2078200C200C200C200C200C200C200C200C200C2008&amp;param1=ZmRwLjFfMTY1MzgxMjNORQ==&amp;unique=1677071302&amp;session=6ea14deee4aa445e7572ca8b582550dc&amp;hostname=139.28.41.7" xr:uid="{6C681B7D-51A2-49EA-A534-AFF2735D4AC6}"/>
    <hyperlink ref="H64" r:id="rId140" display="https://sds.chemicalsafety.com/sds/pda/msds/getpdf.ashx?action=msdsdocument&amp;auth=200C200C200C200C2008207A200D2078200C200C200C200C200C200C200C200C200C2008&amp;param1=ZmRwLjFfMzY0NzA1MjNORQ==&amp;unique=1677071424&amp;session=6ea14deee4aa445e7572ca8b582550dc&amp;hostname=139.28.41.7" xr:uid="{6E1835EE-984A-48F0-A2CE-56B3931571BF}"/>
    <hyperlink ref="H65" r:id="rId141" display="https://sds.chemicalsafety.com/sds/pda/msds/getpdf.ashx?action=msdsdocument&amp;auth=200C200C200C200C2008207A200D2078200C200C200C200C200C200C200C200C200C2008&amp;param1=ZmRwLjFfMDQyMDAzMTNORQ==&amp;unique=1677071551&amp;session=6ea14deee4aa445e7572ca8b582550dc&amp;hostname=139.28.41.7" xr:uid="{8AC34C2B-A720-4E1C-BFFA-3FE1AF57A166}"/>
    <hyperlink ref="H66" r:id="rId142" display="https://sds.chemicalsafety.com/sds/pda/msds/getpdf.ashx?action=msdsdocument&amp;auth=200C200C200C200C2008207A200D2078200C200C200C200C200C200C200C200C200C2008&amp;param1=ZmRwLjFfNjQ0NzUxMTNORQ==&amp;unique=1677071635&amp;session=6ea14deee4aa445e7572ca8b582550dc&amp;hostname=139.28.41.7" xr:uid="{FC0BEF0A-D457-438E-9955-860E370A2A1F}"/>
    <hyperlink ref="H243" r:id="rId143" display="https://sds.chemicalsafety.com/sds/pda/msds/getpdf.ashx?action=msdsdocument&amp;auth=200C200C200C200C2008207A200D2078200C200C200C200C200C200C200C200C200C2008&amp;param1=ZmRwLjFfMDc5NDgxMjNORQ==&amp;unique=1677071813&amp;session=6ea14deee4aa445e7572ca8b582550dc&amp;hostname=139.28.41.7" xr:uid="{61B7AFDD-F5AE-4E34-AA00-0BFD52F58C5F}"/>
    <hyperlink ref="H246" r:id="rId144" display="https://sds.chemicalsafety.com/sds/pda/msds/getpdf.ashx?action=msdsdocument&amp;auth=200C200C200C200C2008207A200D2078200C200C200C200C200C200C200C200C200C2008&amp;param1=ZmRwLjFfMDY4MjE0MDNORQ==&amp;unique=1677072208&amp;session=6ea14deee4aa445e7572ca8b582550dc&amp;hostname=139.28.41.7" xr:uid="{3ECE89E4-D66E-4CE9-929A-D4A7D1FDCE01}"/>
    <hyperlink ref="H247" r:id="rId145" display="https://sds.chemicalsafety.com/sds/pda/msds/getpdf.ashx?action=msdsdocument&amp;auth=200C200C200C200C2008207A200D2078200C200C200C200C200C200C200C200C200C2008&amp;param1=ZmRwLjFfMTk2NDkyMTNORQ==&amp;unique=1677072312&amp;session=6ea14deee4aa445e7572ca8b582550dc&amp;hostname=139.28.41.7" xr:uid="{B59E936C-2EDD-4468-B923-60DF86ADBFDA}"/>
    <hyperlink ref="H761" r:id="rId146" display="https://sds.chemicalsafety.com/sds/pda/msds/getpdf.ashx?action=msdsdocument&amp;auth=200C200C200C200C2008207A200D2078200C200C200C200C200C200C200C200C200C2008&amp;param1=ZmRwLjJfMzM1NTUwMDNORQ==&amp;unique=1677072493&amp;session=6ea14deee4aa445e7572ca8b582550dc&amp;hostname=139.28.41.7" xr:uid="{2C38B694-7BD5-4455-9829-2752D773C774}"/>
    <hyperlink ref="H762" r:id="rId147" display="https://sds.chemicalsafety.com/sds/pda/msds/getpdf.ashx?action=msdsdocument&amp;auth=200C200C200C200C2008207A200D2078200C200C200C200C200C200C200C200C200C2008&amp;param1=ZmRwLjFfMjMxODkyMTNORQ==&amp;unique=1677072618&amp;session=6ea14deee4aa445e7572ca8b582550dc&amp;hostname=139.28.41.7" xr:uid="{8A5940FA-EA35-4EF9-A904-412428BAD7A7}"/>
    <hyperlink ref="H249" r:id="rId148" display="https://sds.chemicalsafety.com/sds/pda/msds/getpdf.ashx?action=msdsdocument&amp;auth=200C200C200C200C2008207A200D2078200C200C200C200C200C200C200C200C200C2008&amp;param1=ZmRwLjFfNzcyODg2MDNORQ==&amp;unique=1677072749&amp;session=6ea14deee4aa445e7572ca8b582550dc&amp;hostname=139.28.41.7" xr:uid="{F2982FD4-92E7-4777-859B-9831422331F3}"/>
    <hyperlink ref="H250" r:id="rId149" display="https://sds.chemicalsafety.com/sds/pda/msds/getpdf.ashx?action=msdsdocument&amp;auth=200C200C200C200C2008207A200D2078200C200C200C200C200C200C200C200C200C2008&amp;param1=ZmRwLjFfMjM1ODkyMTNORQ==&amp;unique=1677072877&amp;session=6ea14deee4aa445e7572ca8b582550dc&amp;hostname=139.28.41.7" xr:uid="{0296F3C5-34EC-4F8F-AF00-B2D8FF1DF8C1}"/>
    <hyperlink ref="H251" r:id="rId150" display="https://sds.chemicalsafety.com/sds/pda/msds/getpdf.ashx?action=msdsdocument&amp;auth=200C200C200C200C2008207A200D2078200C200C200C200C200C200C200C200C200C2008&amp;param1=ZmRwLjFfOTA1MjkxMDNORQ==&amp;unique=1677073019&amp;session=6ea14deee4aa445e7572ca8b582550dc&amp;hostname=139.28.41.7" xr:uid="{F85C40DB-FEB2-4D76-AC98-F07EAAA8B9A5}"/>
    <hyperlink ref="H252" r:id="rId151" display="https://sds.chemicalsafety.com/sds/pda/msds/getpdf.ashx?action=msdsdocument&amp;auth=200C200C200C200C2008207A200D2078200C200C200C200C200C200C200C200C200C2008&amp;param1=ZmRwLjFfNzQyNjgxMjNORQ==&amp;unique=1677073222&amp;session=6ea14deee4aa445e7572ca8b582550dc&amp;hostname=139.28.41.7" xr:uid="{C4CE5268-16AA-413D-8CF5-4CD5772FDCB8}"/>
    <hyperlink ref="H253" r:id="rId152" display="https://sds.chemicalsafety.com/sds/pda/msds/getpdf.ashx?action=msdsdocument&amp;auth=200C200C200C200C2008207A200D2078200C200C200C200C200C200C200C200C200C2008&amp;param1=ZmRwLjFfMjg3ODkyMTNORQ==&amp;unique=1677073335&amp;session=6ea14deee4aa445e7572ca8b582550dc&amp;hostname=139.28.41.7" xr:uid="{61E94FC1-1539-4562-90F6-516BE6611746}"/>
    <hyperlink ref="H254" r:id="rId153" display="https://sds.chemicalsafety.com/sds/pda/msds/getpdf.ashx?action=msdsdocument&amp;auth=200C200C200C200C2008207A200D2078200C200C200C200C200C200C200C200C200C2008&amp;param1=ZmRwLjFfNjQ0NzQ1MjNORQ==&amp;unique=1677073410&amp;session=6ea14deee4aa445e7572ca8b582550dc&amp;hostname=139.28.41.7" xr:uid="{37E56FAA-776E-48F0-80CD-89817800F19D}"/>
    <hyperlink ref="H763" r:id="rId154" display="https://sds.chemicalsafety.com/sds/pda/msds/getpdf.ashx?action=msdsdocument&amp;auth=200C200C200C200C2008207A200D2078200C200C200C200C200C200C200C200C200C2008&amp;param1=ZmRwLjFfMzU0MDQxMjNORQ==&amp;unique=1677073643&amp;session=6ea14deee4aa445e7572ca8b582550dc&amp;hostname=139.28.41.7" xr:uid="{12DB761F-17CD-40DE-94AE-D1CF4409ABA1}"/>
    <hyperlink ref="H764" r:id="rId155" display="https://sds.chemicalsafety.com/sds/pda/msds/getpdf.ashx?action=msdsdocument&amp;auth=200C200C200C200C2008207A200D2078200C200C200C200C200C200C200C200C200C2008&amp;param1=ZmRwLjFfODI2OTAzMTNORQ==&amp;unique=1677073742&amp;session=6ea14deee4aa445e7572ca8b582550dc&amp;hostname=139.28.41.7" xr:uid="{4876ED53-2527-432B-9DA9-FC976C1BEC70}"/>
    <hyperlink ref="H69" r:id="rId156" display="https://sds.chemicalsafety.com/sds/pda/msds/getpdf.ashx?action=msdsdocument&amp;auth=200C200C200C200C2008207A200D2078200C200C200C200C200C200C200C200C200C2008&amp;param1=ZmRwLjFfMjUxNDQxMTNORQ==&amp;unique=1677074019&amp;session=6ea14deee4aa445e7572ca8b582550dc&amp;hostname=139.28.41.7" xr:uid="{C9DD9B52-8843-4755-8283-54AE9F36D7E2}"/>
    <hyperlink ref="H769" r:id="rId157" display="https://sds.chemicalsafety.com/sds/pda/msds/getpdf.ashx?action=msdsdocument&amp;auth=200C200C200C200C2008207A200D2078200C200C200C200C200C200C200C200C200C2008&amp;param1=ZmRwLjJfOTk3NTgxMjNORQ==&amp;unique=1677108348&amp;session=6ea14deee4aa445e7572ca8b582550dc&amp;hostname=139.28.41.7" xr:uid="{159A5554-40B7-4A8F-A901-C0E4D4451A93}"/>
    <hyperlink ref="H770" r:id="rId158" display="https://sds.chemicalsafety.com/sds/pda/msds/getpdf.ashx?action=msdsdocument&amp;auth=200C200C200C200C2008207A200D2078200C200C200C200C200C200C200C200C200C2008&amp;param1=ZmRwLjFfMTI3OTkyMTNORQ==&amp;unique=1677108521&amp;session=6ea14deee4aa445e7572ca8b582550dc&amp;hostname=139.28.41.7" xr:uid="{9DD04A99-2B83-4A13-8A49-09C5E9B6B2C6}"/>
    <hyperlink ref="H255" r:id="rId159" display="https://sds.chemicalsafety.com/sds/pda/msds/getpdf.ashx?action=msdsdocument&amp;auth=200C200C200C200C2008207A200D2078200C200C200C200C200C200C200C200C200C2008&amp;param1=ZmRwLjJfMDMwNTgxMjNORQ==&amp;unique=1677108749&amp;session=6ea14deee4aa445e7572ca8b582550dc&amp;hostname=139.28.41.7" xr:uid="{4375D3B9-B709-4F78-BF61-4DE4414AD6A1}"/>
    <hyperlink ref="H256" r:id="rId160" display="https://sds.chemicalsafety.com/sds/pda/msds/getpdf.ashx?action=msdsdocument&amp;auth=200C200C200C200C2008207A200D2078200C200C200C200C200C200C200C200C200C2008&amp;param1=ZmRwLjFfNTg2MDAzMTNORQ==&amp;unique=1677108866&amp;session=6ea14deee4aa445e7572ca8b582550dc&amp;hostname=139.28.41.7" xr:uid="{31A6969A-706D-4AC5-AF5B-48AFC083BB2B}"/>
    <hyperlink ref="H257" r:id="rId161" display="https://sds.chemicalsafety.com/sds/pda/msds/getpdf.ashx?action=msdsdocument&amp;auth=200C200C200C200C2008207A200D2078200C200C200C200C200C200C200C200C200C2008&amp;param1=ZmRwLjFfMTE4MTkxMDNORQ==&amp;unique=1677108996&amp;session=6ea14deee4aa445e7572ca8b582550dc&amp;hostname=139.28.41.7" xr:uid="{66AF025E-42B0-4546-A01B-F8CC68AADA22}"/>
    <hyperlink ref="H258" r:id="rId162" display="https://sds.chemicalsafety.com/sds/pda/msds/getpdf.ashx?action=msdsdocument&amp;auth=200C200C200C200C2008207A200D2078200C200C200C200C200C200C200C200C200C2008&amp;param1=ZmRwLjFfMzc1OTgxMjNORQ==&amp;unique=1677148713&amp;session=10158fc67466c96792c3f504b6473b73&amp;hostname=139.28.41.7" xr:uid="{34CB6700-3C9B-491C-B4C9-B10F8B908CC9}"/>
    <hyperlink ref="H260" r:id="rId163" display="https://sds.chemicalsafety.com/sds/pda/msds/getpdf.ashx?action=msdsdocument&amp;auth=200C200C200C200C2008207A200D2078200C200C200C200C200C200C200C200C200C2008&amp;param1=ZmRwLjFfMjMzMjYxMTNORQ==&amp;unique=1677148897&amp;session=10158fc67466c96792c3f504b6473b73&amp;hostname=139.28.41.7" xr:uid="{A6ADEDB5-FB90-433B-A079-3561FE9F7122}"/>
    <hyperlink ref="H771" r:id="rId164" display="https://sds.chemicalsafety.com/sds/pda/msds/getpdf.ashx?action=msdsdocument&amp;auth=200C200C200C200C2008207A200D2078200C200C200C200C200C200C200C200C200C2008&amp;param1=ZmRwLjFfMjQxNjgxMjNORQ==&amp;unique=1677149039&amp;session=10158fc67466c96792c3f504b6473b73&amp;hostname=139.28.41.7" xr:uid="{126DFDFC-2ABC-4EC5-B49B-9BE91DC5CA9D}"/>
    <hyperlink ref="H772" r:id="rId165" display="https://sds.chemicalsafety.com/sds/pda/msds/getpdf.ashx?action=msdsdocument&amp;auth=200C200C200C200C2008207A200D2078200C200C200C200C200C200C200C200C200C2008&amp;param1=ZmRwLjFfNDA0MDAzMTNORQ==&amp;unique=1677149161&amp;session=10158fc67466c96792c3f504b6473b73&amp;hostname=139.28.41.7" xr:uid="{D4B15E22-EBD8-40A5-860A-3F28F742FA7C}"/>
    <hyperlink ref="H1156" r:id="rId166" display="https://sds.chemicalsafety.com/sds/pda/msds/getpdf.ashx?action=msdsdocument&amp;auth=200C200C200C200C2008207A200D2078200C200C200C200C200C200C200C200C200C2008&amp;param1=ZmRwLjFfOTU2MjYzMDNORQ==&amp;unique=1677149450&amp;session=10158fc67466c96792c3f504b6473b73&amp;hostname=139.28.41.7" xr:uid="{C3F3C858-0DC9-4947-A488-288E130B61CB}"/>
    <hyperlink ref="H1157" r:id="rId167" display="https://sds.chemicalsafety.com/sds/pda/msds/getpdf.ashx?action=msdsdocument&amp;auth=200C200C200C200C2008207A200D2078200C200C200C200C200C200C200C200C200C2008&amp;param1=ZmRwLjFfODc0NTMwMDNORQ==&amp;unique=1677149664&amp;session=10158fc67466c96792c3f504b6473b73&amp;hostname=139.28.41.7" xr:uid="{564D2356-F610-4ED4-9147-FCB2BE0CCA51}"/>
    <hyperlink ref="H773" r:id="rId168" display="https://sds.chemicalsafety.com/sds/pda/msds/getpdf.ashx?action=msdsdocument&amp;auth=200C200C200C200C2008207A200D2078200C200C200C200C200C200C200C200C200C2008&amp;param1=ZmRwLjFfMTIxNzM2MDNORQ==&amp;unique=1677149892&amp;session=10158fc67466c96792c3f504b6473b73&amp;hostname=139.28.41.7" xr:uid="{44271A4E-B473-4767-96F4-8C3BADD0C255}"/>
    <hyperlink ref="H774" r:id="rId169" display="https://sds.chemicalsafety.com/sds/pda/msds/getpdf.ashx?action=msdsdocument&amp;auth=200C200C200C200C2008207A200D2078200C200C200C200C200C200C200C200C200C2008&amp;param1=ZmRwLjFfMTQzMDAzMTNORQ==&amp;unique=1677149976&amp;session=10158fc67466c96792c3f504b6473b73&amp;hostname=139.28.41.7" xr:uid="{335648E5-0FB4-446F-B91F-70DA04B8811C}"/>
    <hyperlink ref="H71" r:id="rId170" display="https://sds.chemicalsafety.com/sds/pda/msds/getpdf.ashx?action=msdsdocument&amp;auth=200C200C200C200C2008207A200D2078200C200C200C200C200C200C200C200C200C2008&amp;param1=ZmRwLjFfNzA2MzgxMjNORQ==&amp;unique=1677150163&amp;session=10158fc67466c96792c3f504b6473b73&amp;hostname=139.28.41.7" xr:uid="{35B1300E-2C66-4FD5-B2C0-48BBFA827C34}"/>
    <hyperlink ref="H72" r:id="rId171" display="https://sds.chemicalsafety.com/sds/pda/msds/getpdf.ashx?action=msdsdocument&amp;auth=200C200C200C200C2008207A200D2078200C200C200C200C200C200C200C200C200C2008&amp;param1=ZmRwLjFfMDkzNzAzMTNORQ==&amp;unique=1677150366&amp;session=10158fc67466c96792c3f504b6473b73&amp;hostname=139.28.41.7" xr:uid="{DBD5F8D3-EC69-4BA4-845B-73B683C15D9D}"/>
    <hyperlink ref="H73" r:id="rId172" display="https://sds.chemicalsafety.com/sds/pda/msds/getpdf.ashx?action=msdsdocument&amp;auth=200C200C200C200C2008207A200D2078200C200C200C200C200C200C200C200C200C2008&amp;param1=ZmRwLjFfMjI2Nzg1MDNORQ==&amp;unique=1677150432&amp;session=10158fc67466c96792c3f504b6473b73&amp;hostname=139.28.41.7" xr:uid="{136F2133-CB9D-4ADE-83A8-30526932FFFC}"/>
    <hyperlink ref="H1158" r:id="rId173" display="https://sds.chemicalsafety.com/sds/pda/msds/getpdf.ashx?action=msdsdocument&amp;auth=200C200C200C200C2008207A200D2078200C200C200C200C200C200C200C200C200C2008&amp;param1=ZmRwLjFfMzM5NzgxMjNORQ==&amp;unique=1677150659&amp;session=10158fc67466c96792c3f504b6473b73&amp;hostname=139.28.41.7" xr:uid="{705BDC90-99FF-4540-98E3-B27A9E208792}"/>
    <hyperlink ref="H261" r:id="rId174" display="https://sds.chemicalsafety.com/sds/pda/msds/getpdf.ashx?action=msdsdocument&amp;auth=200C200C200C200C2008207A200D2078200C200C200C200C200C200C200C200C200C2008&amp;param1=ZmRwLjFfNDE2NTMwMDNORQ==&amp;unique=1677150781&amp;session=10158fc67466c96792c3f504b6473b73&amp;hostname=139.28.41.7" xr:uid="{03A2C64C-2C56-4400-9080-0DA67D5617D2}"/>
    <hyperlink ref="H262" r:id="rId175" display="https://sds.chemicalsafety.com/sds/pda/msds/getpdf.ashx?action=msdsdocument&amp;auth=200C200C200C200C2008207A200D2078200C200C200C200C200C200C200C200C200C2008&amp;param1=ZmRwLjFfODA3NTAzMTNORQ==&amp;unique=1677150885&amp;session=10158fc67466c96792c3f504b6473b73&amp;hostname=139.28.41.7" xr:uid="{5A1A4794-56C3-472D-BC39-8899159A7B5B}"/>
    <hyperlink ref="H263" r:id="rId176" display="https://sds.chemicalsafety.com/sds/pda/msds/getpdf.ashx?action=msdsdocument&amp;auth=200C200C200C200C2008207A200D2078200C200C200C200C200C200C200C200C200C2008&amp;param1=ZmRwLjFfODQ4MTcxMTNORQ==&amp;unique=1677151384&amp;session=10158fc67466c96792c3f504b6473b73&amp;hostname=139.28.41.7" xr:uid="{33E2AA5F-E863-4193-AF5C-B05EF1268323}"/>
    <hyperlink ref="H75" r:id="rId177" display="https://sds.chemicalsafety.com/sds/pda/msds/getpdf.ashx?action=msdsdocument&amp;auth=200C200C200C200C2008207A200D2078200C200C200C200C200C200C200C200C200C2008&amp;param1=ZmRwLjFfNTI1OTE0MDNORQ==&amp;unique=1677151617&amp;session=10158fc67466c96792c3f504b6473b73&amp;hostname=139.28.41.7" xr:uid="{C037FF02-62D0-404F-A467-69A4035D1CF5}"/>
    <hyperlink ref="H76" r:id="rId178" display="https://sds.chemicalsafety.com/sds/pda/msds/getpdf.ashx?action=msdsdocument&amp;auth=200C200C200C200C2008207A200D2078200C200C200C200C200C200C200C200C200C2008&amp;param1=ZmRwLjFfNDYyNzg1MDNORQ==&amp;unique=1677151740&amp;session=10158fc67466c96792c3f504b6473b73&amp;hostname=139.28.41.7" xr:uid="{53EF65F7-C1FF-4416-AA86-F68CCD773E2E}"/>
    <hyperlink ref="H77" r:id="rId179" display="https://sds.chemicalsafety.com/sds/pda/msds/getpdf.ashx?action=msdsdocument&amp;auth=200C200C200C200C2008207A200D2078200C200C200C200C200C200C200C200C200C2008&amp;param1=ZmRwLjFfMDk1MDAzMTNORQ==&amp;unique=1677151803&amp;session=10158fc67466c96792c3f504b6473b73&amp;hostname=139.28.41.7" xr:uid="{D3701709-2FE1-4255-A970-45FD7EF39CA0}"/>
    <hyperlink ref="H78" r:id="rId180" display="https://sds.chemicalsafety.com/sds/pda/msds/getpdf.ashx?action=msdsdocument&amp;auth=200C200C200C200C2008207A200D2078200C200C200C200C200C200C200C200C200C2008&amp;param1=ZmRwLjFfMjc0NTQ1MjNORQ==&amp;unique=1677151871&amp;session=10158fc67466c96792c3f504b6473b73&amp;hostname=139.28.41.7" xr:uid="{0C3B79FE-3079-4370-83D5-93ACACE3480A}"/>
    <hyperlink ref="H776" r:id="rId181" display="https://sds.chemicalsafety.com/sds/pda/msds/getpdf.ashx?action=msdsdocument&amp;auth=200C200C200C200C2008207A200D2078200C200C200C200C200C200C200C200C200C2008&amp;param1=ZmRwLjFfMDkyOTkyMTNORQ==&amp;unique=1677152098&amp;session=10158fc67466c96792c3f504b6473b73&amp;hostname=139.28.41.7" xr:uid="{592D16F2-F3CF-4817-AA0B-60B2E6AC3304}"/>
    <hyperlink ref="H779" r:id="rId182" display="https://sds.chemicalsafety.com/sds/pda/msds/getpdf.ashx?action=msdsdocument&amp;auth=200C200C200C200C2008207A200D2078200C200C200C200C200C200C200C200C200C2008&amp;param1=ZmRwLjFfMzMyMjYzMjNORQ==&amp;unique=1677152465&amp;session=10158fc67466c96792c3f504b6473b73&amp;hostname=139.28.41.7" xr:uid="{324A1E76-EC76-4769-9F45-49C87189DFB7}"/>
    <hyperlink ref="H780" r:id="rId183" display="https://sds.chemicalsafety.com/sds/pda/msds/getpdf.ashx?action=msdsdocument&amp;auth=200C200C200C200C2008207A200D2078200C200C200C200C200C200C200C200C200C2008&amp;param1=ZmRwLjFfNzEyOTkyMTNORQ==&amp;unique=1677152576&amp;session=10158fc67466c96792c3f504b6473b73&amp;hostname=139.28.41.7" xr:uid="{1B85B1ED-9E29-4BFA-9221-AD62D4BBDBCB}"/>
    <hyperlink ref="H781" r:id="rId184" display="https://sds.chemicalsafety.com/sds/pda/msds/getpdf.ashx?action=msdsdocument&amp;auth=200C200C200C200C2008207A200D2078200C200C200C200C200C200C200C200C200C2008&amp;param1=ZmRwLjFfOTE3NTMwMDNORQ==&amp;unique=1677152803&amp;session=10158fc67466c96792c3f504b6473b73&amp;hostname=139.28.41.7" xr:uid="{8534ED68-74F0-439F-B85B-FE71B2DDAABA}"/>
    <hyperlink ref="H1159" r:id="rId185" display="https://sds.chemicalsafety.com/sds/pda/msds/getpdf.ashx?action=msdsdocument&amp;auth=200C200C200C200C2008207A200D2078200C200C200C200C200C200C200C200C200C2008&amp;param1=ZmRwLjFfMzMwODgwMDNORQ==&amp;unique=1677153149&amp;session=10158fc67466c96792c3f504b6473b73&amp;hostname=139.28.41.7" xr:uid="{805EF7B9-707F-4A34-BC66-9E510793DB2B}"/>
    <hyperlink ref="H1160" r:id="rId186" display="https://sds.chemicalsafety.com/sds/pda/msds/getpdf.ashx?action=msdsdocument&amp;auth=200C200C200C200C2008207A200D2078200C200C200C200C200C200C200C200C200C2008&amp;param1=ZmRwLjFfOTAzODkyMTNORQ==&amp;unique=1677153388&amp;session=10158fc67466c96792c3f504b6473b73&amp;hostname=139.28.41.7" xr:uid="{9DF2DE0F-8F02-4217-A611-FB978342CABD}"/>
    <hyperlink ref="H783" r:id="rId187" display="https://sds.chemicalsafety.com/sds/pda/msds/getpdf.ashx?action=msdsdocument&amp;auth=200C200C200C200C2008207A200D2078200C200C200C200C200C200C200C200C200C2008&amp;param1=ZmRwLjFfMzc4NjIxMTNORQ==&amp;unique=1677153762&amp;session=10158fc67466c96792c3f504b6473b73&amp;hostname=139.28.41.7" xr:uid="{8BDC1D80-19AB-423B-9B6D-4C43127A15A0}"/>
    <hyperlink ref="H784" r:id="rId188" display="https://sds.chemicalsafety.com/sds/pda/msds/getpdf.ashx?action=msdsdocument&amp;auth=200C200C200C200C2008207A200D2078200C200C200C200C200C200C200C200C200C2008&amp;param1=ZmRwLjFfNTg2NzA1MjNORQ==&amp;unique=1677153883&amp;session=10158fc67466c96792c3f504b6473b73&amp;hostname=139.28.41.7" xr:uid="{32829C24-A10F-48F3-A7E7-B093DEBF0C1F}"/>
    <hyperlink ref="H785" r:id="rId189" display="https://sds.chemicalsafety.com/sds/pda/msds/getpdf.ashx?action=msdsdocument&amp;auth=200C200C200C200C2008207A200D2078200C200C200C200C200C200C200C200C200C2008&amp;param1=ZmRwLjFfNjY1NzUwMDNORQ==&amp;unique=1677155937&amp;session=10158fc67466c96792c3f504b6473b73&amp;hostname=139.28.41.7" xr:uid="{3B44FA5D-4072-428D-990D-CF87C429BC0C}"/>
    <hyperlink ref="H786" r:id="rId190" display="https://sds.chemicalsafety.com/sds/pda/msds/getpdf.ashx?action=msdsdocument&amp;auth=200C200C200C200C2008207A200D2078200C200C200C200C200C200C200C200C200C2008&amp;param1=ZmRwLjFfMTg3MTcxMTNORQ==&amp;unique=1677156061&amp;session=10158fc67466c96792c3f504b6473b73&amp;hostname=139.28.41.7" xr:uid="{755F6DF2-128E-40FC-AC32-5B280F8BDC1A}"/>
    <hyperlink ref="H1161" r:id="rId191" display="https://sds.chemicalsafety.com/sds/pda/msds/getpdf.ashx?action=msdsdocument&amp;auth=200C200C200C200C2008207A200D2078200C200C200C200C200C200C200C200C200C2008&amp;param1=ZmRwLjJfNzE3MTQxMjNORQ==&amp;unique=1677156198&amp;session=10158fc67466c96792c3f504b6473b73&amp;hostname=139.28.41.7" xr:uid="{D661CCAF-215E-42AF-884A-3B169611B2D2}"/>
    <hyperlink ref="H1162" r:id="rId192" display="https://sds.chemicalsafety.com/sds/pda/msds/getpdf.ashx?action=msdsdocument&amp;auth=200C200C200C200C2008207A200D2078200C200C200C200C200C200C200C200C200C2008&amp;param1=ZmRwLjFfNzk1NTQ1MjNORQ==&amp;unique=1677156383&amp;session=10158fc67466c96792c3f504b6473b73&amp;hostname=139.28.41.7" xr:uid="{689234E0-51D5-41D0-A9B0-102093B9045B}"/>
    <hyperlink ref="H787" r:id="rId193" display="https://sds.chemicalsafety.com/sds/pda/msds/getpdf.ashx?action=msdsdocument&amp;auth=200C200C200C200C2008207A200D2078200C200C200C200C200C200C200C200C200C2008&amp;param1=ZmRwLjJfMjA5NTMwMDNORQ==&amp;unique=1677156554&amp;session=10158fc67466c96792c3f504b6473b73&amp;hostname=139.28.41.7" xr:uid="{8CF72601-F93B-43BF-B8D5-6B034F229067}"/>
    <hyperlink ref="H788" r:id="rId194" display="https://sds.chemicalsafety.com/sds/pda/msds/getpdf.ashx?action=msdsdocument&amp;auth=200C200C200C200C2008207A200D2078200C200C200C200C200C200C200C200C200C2008&amp;param1=ZmRwLjFfMjU3OTkyMTNORQ==&amp;unique=1677156740&amp;session=10158fc67466c96792c3f504b6473b73&amp;hostname=139.28.41.7" xr:uid="{49E75C25-3799-41F8-8E0C-D50D775D78E7}"/>
    <hyperlink ref="H789" r:id="rId195" display="https://sds.chemicalsafety.com/sds/pda/msds/getpdf.ashx?action=msdsdocument&amp;auth=200C200C200C200C2008207A200D2078200C200C200C200C200C200C200C200C200C2008&amp;param1=ZmRwLjFfNzMyOTE0MDNORQ==&amp;unique=1677156910&amp;session=10158fc67466c96792c3f504b6473b73&amp;hostname=139.28.41.7" xr:uid="{CEFEC1E3-B92A-44DF-BB77-89949893ACD1}"/>
    <hyperlink ref="H790" r:id="rId196" display="https://sds.chemicalsafety.com/sds/pda/msds/getpdf.ashx?action=msdsdocument&amp;auth=200C200C200C200C2008207A200D2078200C200C200C200C200C200C200C200C200C2008&amp;param1=ZmRwLjJfODI3OTAzMTNORQ==&amp;unique=1677157060&amp;session=10158fc67466c96792c3f504b6473b73&amp;hostname=139.28.41.7" xr:uid="{D107EC59-06F1-4BD2-948E-8189A86A9467}"/>
    <hyperlink ref="H791" r:id="rId197" display="https://sds.chemicalsafety.com/sds/pda/msds/getpdf.ashx?action=msdsdocument&amp;auth=200C200C200C200C2008207A200D2078200C200C200C200C200C200C200C200C200C2008&amp;param1=ZmRwLjJfMTk1NzAyMjNORQ==&amp;unique=1677157778&amp;session=10158fc67466c96792c3f504b6473b73&amp;hostname=139.28.41.7" xr:uid="{D1C84B12-E8A7-4B90-A5BA-D7526239E04D}"/>
    <hyperlink ref="H792" r:id="rId198" display="https://sds.chemicalsafety.com/sds/pda/msds/getpdf.ashx?action=msdsdocument&amp;auth=200C200C200C200C2008207A200D2078200C200C200C200C200C200C200C200C200C2008&amp;param1=ZmRwLjFfMjc4ODkyMTNORQ==&amp;unique=1677157892&amp;session=10158fc67466c96792c3f504b6473b73&amp;hostname=139.28.41.7" xr:uid="{40ACB876-1B0E-47CB-8231-39F3E12163B7}"/>
    <hyperlink ref="H793" r:id="rId199" display="https://sds.chemicalsafety.com/sds/pda/msds/getpdf.ashx?action=msdsdocument&amp;auth=200C200C200C200C2008207A200D2078200C200C200C200C200C200C200C200C200C2008&amp;param1=ZmRwLjFfMDQ5NTMwMDNORQ==&amp;unique=1677164960&amp;session=10158fc67466c96792c3f504b6473b73&amp;hostname=139.28.41.7" xr:uid="{66D7255C-D174-477B-9653-0A3176770269}"/>
    <hyperlink ref="H794" r:id="rId200" display="https://sds.chemicalsafety.com/sds/pda/msds/getpdf.ashx?action=msdsdocument&amp;auth=200C200C200C200C2008207A200D2078200C200C200C200C200C200C200C200C200C2008&amp;param1=ZmRwLjFfMDUxMDAzMTNORQ==&amp;unique=1677165075&amp;session=10158fc67466c96792c3f504b6473b73&amp;hostname=139.28.41.7" xr:uid="{D096D37C-A054-4A34-984C-4D0BAABB6415}"/>
    <hyperlink ref="H795" r:id="rId201" display="https://sds.chemicalsafety.com/sds/pda/msds/getpdf.ashx?action=msdsdocument&amp;auth=200C200C200C200C2008207A200D2078200C200C200C200C200C200C200C200C200C2008&amp;param1=ZmRwLjNfMjUwNjMwMDNORQ==&amp;unique=1677165221&amp;session=10158fc67466c96792c3f504b6473b73&amp;hostname=139.28.41.7" xr:uid="{4A345953-F5CB-4DA1-8908-E8C7E89211D3}"/>
    <hyperlink ref="H796" r:id="rId202" display="https://sds.chemicalsafety.com/sds/pda/msds/getpdf.ashx?action=msdsdocument&amp;auth=200C200C200C200C2008207A200D2078200C200C200C200C200C200C200C200C200C2008&amp;param1=ZmRwLjFfODk0ODkyMTNORQ==&amp;unique=1677165328&amp;session=10158fc67466c96792c3f504b6473b73&amp;hostname=139.28.41.7" xr:uid="{113D98F7-3C6C-4524-A295-04A8AF6102F9}"/>
    <hyperlink ref="H797" r:id="rId203" display="https://sds.chemicalsafety.com/sds/pda/msds/getpdf.ashx?action=msdsdocument&amp;auth=200C200C200C200C2008207A200D2078200C200C200C200C200C200C200C200C200C2008&amp;param1=ZmRwLjFfNTk3NjM2MDNORQ==&amp;unique=1677165454&amp;session=10158fc67466c96792c3f504b6473b73&amp;hostname=139.28.41.7" xr:uid="{982E6842-06DD-4090-A674-982C2CC5EFA8}"/>
    <hyperlink ref="H798" r:id="rId204" display="https://sds.chemicalsafety.com/sds/pda/msds/getpdf.ashx?action=msdsdocument&amp;auth=200C200C200C200C2008207A200D2078200C200C200C200C200C200C200C200C200C2008&amp;param1=ZmRwLjFfMDg4Nzg1MDNORQ==&amp;unique=1677165583&amp;session=10158fc67466c96792c3f504b6473b73&amp;hostname=139.28.41.7" xr:uid="{CA07AF66-8845-422A-9D45-9D3FCA9DF490}"/>
    <hyperlink ref="H799" r:id="rId205" display="https://sds.chemicalsafety.com/sds/pda/msds/getpdf.ashx?action=msdsdocument&amp;auth=200C200C200C200C2008207A200D2078200C200C200C200C200C200C200C200C200C2008&amp;param1=ZmRwLjFfMDYwNjMwMDNORQ==&amp;unique=1677165720&amp;session=10158fc67466c96792c3f504b6473b73&amp;hostname=139.28.41.7" xr:uid="{6F1F047D-831B-43AE-B65E-73FF81AF4ABE}"/>
    <hyperlink ref="H800" r:id="rId206" display="https://sds.chemicalsafety.com/sds/pda/msds/getpdf.ashx?action=msdsdocument&amp;auth=200C200C200C200C2008207A200D2078200C200C200C200C200C200C200C200C200C2008&amp;param1=ZmRwLjFfODcyOTkyMTNORQ==&amp;unique=1677165839&amp;session=10158fc67466c96792c3f504b6473b73&amp;hostname=139.28.41.7" xr:uid="{AAC9E6B1-BDA6-4E0C-AD08-45614680C3D5}"/>
    <hyperlink ref="H267" r:id="rId207" display="https://sds.chemicalsafety.com/sds/pda/msds/getpdf.ashx?action=msdsdocument&amp;auth=200C200C200C200C2008207A200D2078200C200C200C200C200C200C200C200C200C2008&amp;param1=ZmRwLjFfNzc2MTYzMjNORQ==&amp;unique=1677165952&amp;session=10158fc67466c96792c3f504b6473b73&amp;hostname=139.28.41.7" xr:uid="{09720404-78EB-4C94-892A-763E0EFD900A}"/>
    <hyperlink ref="H268" r:id="rId208" display="https://sds.chemicalsafety.com/sds/pda/msds/getpdf.ashx?action=msdsdocument&amp;auth=200C200C200C200C2008207A200D2078200C200C200C200C200C200C200C200C200C2008&amp;param1=ZmRwLjFfNTQwOTkyMTNORQ==&amp;unique=1677166057&amp;session=10158fc67466c96792c3f504b6473b73&amp;hostname=139.28.41.7" xr:uid="{9D3C1A2D-2E1F-45B6-9E4E-ED01E2C3505E}"/>
    <hyperlink ref="H269" r:id="rId209" display="https://sds.chemicalsafety.com/sds/pda/msds/getpdf.ashx?action=msdsdocument&amp;auth=200C200C200C200C2008207A200D2078200C200C200C200C200C200C200C200C200C2008&amp;param1=ZmRwLjFfNjAwNDMxMjNORQ==&amp;unique=1677166109&amp;session=10158fc67466c96792c3f504b6473b73&amp;hostname=139.28.41.7" xr:uid="{420DCBBE-A317-465C-9D05-64E638C7089F}"/>
    <hyperlink ref="H1165" r:id="rId210" display="https://sds.chemicalsafety.com/sds/pda/msds/getpdf.ashx?action=msdsdocument&amp;auth=200C200C200C200C2008207A200D2078200C200C200C200C200C200C200C200C200C2008&amp;param1=ZmRwLjFfNzU4NTQ1MjNORQ==&amp;unique=1677166788&amp;session=10158fc67466c96792c3f504b6473b73&amp;hostname=139.28.41.7" xr:uid="{09DE2401-75F3-46C1-B956-1ACA3A0B219D}"/>
    <hyperlink ref="H801" r:id="rId211" display="https://sds.chemicalsafety.com/sds/pda/msds/getpdf.ashx?action=msdsdocument&amp;auth=200C200C200C200C2008207A200D2078200C200C200C200C200C200C200C200C200C2008&amp;param1=ZmRwLjFfOTI3MTYzMjNORQ==&amp;unique=1677166968&amp;session=10158fc67466c96792c3f504b6473b73&amp;hostname=139.28.41.7" xr:uid="{069FE2F5-5357-4252-A05C-5C834062BBEC}"/>
    <hyperlink ref="H802" r:id="rId212" display="https://sds.chemicalsafety.com/sds/pda/msds/getpdf.ashx?action=msdsdocument&amp;auth=200C200C200C200C2008207A200D2078200C200C200C200C200C200C200C200C200C2008&amp;param1=ZmRwLjFfNTM5ODkyMTNORQ==&amp;unique=1677167089&amp;session=10158fc67466c96792c3f504b6473b73&amp;hostname=139.28.41.7" xr:uid="{59459B51-7FA0-47A6-B1FB-DC9AB03905AC}"/>
    <hyperlink ref="H803" r:id="rId213" display="https://sds.chemicalsafety.com/sds/pda/msds/getpdf.ashx?action=msdsdocument&amp;auth=200C200C200C200C2008207A200D2078200C200C200C200C200C200C200C200C200C2008&amp;param1=ZmRwLjFfODQzNDk2MDNORQ==&amp;unique=1677167233&amp;session=10158fc67466c96792c3f504b6473b73&amp;hostname=139.28.41.7" xr:uid="{3C81957F-F78B-48B9-B233-6912A611EBD4}"/>
    <hyperlink ref="H804" r:id="rId214" display="https://sds.chemicalsafety.com/sds/pda/msds/getpdf.ashx?action=msdsdocument&amp;auth=200C200C200C200C2008207A200D2078200C200C200C200C200C200C200C200C200C2008&amp;param1=ZmRwLjFfNjc0NTA1MjNORQ==&amp;unique=1677167364&amp;session=10158fc67466c96792c3f504b6473b73&amp;hostname=139.28.41.7" xr:uid="{1CEC4CE8-E3E4-4C61-902F-458DC57D89A2}"/>
    <hyperlink ref="H805" r:id="rId215" display="https://sds.chemicalsafety.com/sds/pda/msds/getpdf.ashx?action=msdsdocument&amp;auth=200C200C200C200C2008207A200D2078200C200C200C200C200C200C200C200C200C2008&amp;param1=ZmRwLjFfNjE4MTQxMjNORQ==&amp;unique=1677167524&amp;session=10158fc67466c96792c3f504b6473b73&amp;hostname=139.28.41.7" xr:uid="{3718058C-9296-435C-A847-6AD413BFC221}"/>
    <hyperlink ref="H806" r:id="rId216" display="https://sds.chemicalsafety.com/sds/pda/msds/getpdf.ashx?action=msdsdocument&amp;auth=200C200C200C200C2008207A200D2078200C200C200C200C200C200C200C200C200C2008&amp;param1=ZmRwLjFfMzM2ODA1MjNORQ==&amp;unique=1677167628&amp;session=10158fc67466c96792c3f504b6473b73&amp;hostname=139.28.41.7" xr:uid="{202C88F8-2D0E-48F5-8A61-D25167FF57D7}"/>
    <hyperlink ref="H811" r:id="rId217" display="https://sds.chemicalsafety.com/sds/pda/msds/getpdf.ashx?action=msdsdocument&amp;auth=200C200C200C200C2008207A200D2078200C200C200C200C200C200C200C200C200C2008&amp;param1=ZmRwLjJfNDYxNTgxMjNORQ==&amp;unique=1676980233&amp;session=23742bc2319efd3fb56ee581bcf57170&amp;hostname=139.28.41.7" xr:uid="{F63F7F26-0400-4228-A67D-77BA97270E5A}"/>
    <hyperlink ref="H812" r:id="rId218" display="https://sds.chemicalsafety.com/sds/pda/msds/getpdf.ashx?action=msdsdocument&amp;auth=200C200C200C200C2008207A200D2078200C200C200C200C200C200C200C200C200C2008&amp;param1=ZmRwLjFfNDQxMDAzMTNORQ==&amp;unique=1676980697&amp;session=23742bc2319efd3fb56ee581bcf57170&amp;hostname=139.28.41.7" xr:uid="{981CE7A6-47DA-430F-8146-542674580D83}"/>
    <hyperlink ref="H55" r:id="rId219" display="https://sds.chemicalsafety.com/sds/pda/msds/getpdf.ashx?action=msdsdocument&amp;auth=200C200C200C200C2008207A200D2078200C200C200C200C200C200C200C200C200C2008&amp;param1=ZmRwLjNfOTIzNDgxMjNORQ==&amp;unique=1677275414&amp;session=2308fdac9eb7ada4dece373ad6d0f3d2&amp;hostname=139.28.41.7" xr:uid="{DA16C123-6731-479E-B189-C2489F9A8111}"/>
    <hyperlink ref="H1200" r:id="rId220" display="https://sds.chemicalsafety.com/sds/pda/msds/getpdf.ashx?action=msdsdocument&amp;auth=200C200C200C200C2008207A200D2078200C200C200C200C200C200C200C200C200C2008&amp;param1=ZmRwLjFfMTUxNzgxMjNORQ==&amp;unique=1677013844&amp;session=7e72ee6b9a74e6f21cae92cd484df72a&amp;hostname=78.8.217.118" xr:uid="{36A2A753-7910-42B5-9B2C-32FB4F1C4DBA}"/>
    <hyperlink ref="H363" r:id="rId221" display="https://sds.chemicalsafety.com/sds/pda/msds/getpdf.ashx?action=msdsdocument&amp;auth=200C200C200C200C2008207A200D2078200C200C200C200C200C200C200C200C200C2008&amp;param1=ZmRwLjFfMDg0OTMzMjNORQ==&amp;unique=1677014008&amp;session=7e72ee6b9a74e6f21cae92cd484df72a&amp;hostname=78.8.217.118" xr:uid="{62F6BB0D-06E8-4513-9AF2-342F2F2287F3}"/>
    <hyperlink ref="H364" r:id="rId222" display="https://sds.chemicalsafety.com/sds/pda/msds/getpdf.ashx?action=msdsdocument&amp;auth=200C200C200C200C2008207A200D2078200C200C200C200C200C200C200C200C200C2008&amp;param1=ZmRwLjFfMzcxNTAzMTNORQ==&amp;unique=1677014010&amp;session=7e72ee6b9a74e6f21cae92cd484df72a&amp;hostname=78.8.217.118" xr:uid="{E178A450-30EE-412E-B0F0-8992AFCFEAB3}"/>
    <hyperlink ref="H365" r:id="rId223" display="https://sds.chemicalsafety.com/sds/pda/msds/getpdf.ashx?action=msdsdocument&amp;auth=200C200C200C200C2008207A200D2078200C200C200C200C200C200C200C200C200C2008&amp;param1=ZmRwLjFfMTIyNzQ1MjNORQ==&amp;unique=1677014012&amp;session=7e72ee6b9a74e6f21cae92cd484df72a&amp;hostname=78.8.217.118" xr:uid="{79F7AB52-C541-4162-A58A-996070A6BD06}"/>
    <hyperlink ref="H851" r:id="rId224" display="https://sds.chemicalsafety.com/sds/pda/msds/getpdf.ashx?action=msdsdocument&amp;auth=200C200C200C200C2008207A200D2078200C200C200C200C200C200C200C200C200C2008&amp;param1=ZmRwLjJfMzE3MzgxMjNORQ==&amp;unique=1677014255&amp;session=7e72ee6b9a74e6f21cae92cd484df72a&amp;hostname=78.8.217.118" xr:uid="{A93643F0-78E7-43B1-8733-D0CACD410CAA}"/>
    <hyperlink ref="H852" r:id="rId225" display="https://sds.chemicalsafety.com/sds/pda/msds/getpdf.ashx?action=msdsdocument&amp;auth=200C200C200C200C2008207A200D2078200C200C200C200C200C200C200C200C200C2008&amp;param1=ZmRwLjFfNjc5NjQ1MjNORQ==&amp;unique=1677014260&amp;session=7e72ee6b9a74e6f21cae92cd484df72a&amp;hostname=78.8.217.118" xr:uid="{0FEADD7D-ADC4-4EF5-9FAD-D2F32E0013D1}"/>
    <hyperlink ref="H1201" r:id="rId226" display="https://sds.chemicalsafety.com/sds/pda/msds/getpdf.ashx?action=msdsdocument&amp;auth=200C200C200C200C2008207A200D2078200C200C200C200C200C200C200C200C200C2008&amp;param1=ZmRwLjFfMzg3NzQxMDNORQ==&amp;unique=1677014467&amp;session=7e72ee6b9a74e6f21cae92cd484df72a&amp;hostname=78.8.217.118" xr:uid="{4F5A91A9-C2EA-441D-B259-A6D5D2FEF4E2}"/>
    <hyperlink ref="H853" r:id="rId227" display="https://sds.chemicalsafety.com/sds/pda/msds/getpdf.ashx?action=msdsdocument&amp;auth=200C200C200C200C2008207A200D2078200C200C200C200C200C200C200C200C200C2008&amp;param1=ZmRwLjFfMjkyNTgwMDNORQ==&amp;unique=1677014568&amp;session=7e72ee6b9a74e6f21cae92cd484df72a&amp;hostname=78.8.217.118" xr:uid="{EE9B86E6-3DEA-42FB-8410-4A7140ECF0FA}"/>
    <hyperlink ref="H854" r:id="rId228" display="https://sds.chemicalsafety.com/sds/pda/msds/getpdf.ashx?action=msdsdocument&amp;auth=200C200C200C200C2008207A200D2078200C200C200C200C200C200C200C200C200C2008&amp;param1=ZmRwLjFfOTU0NTAzMTNORQ==&amp;unique=1677014570&amp;session=7e72ee6b9a74e6f21cae92cd484df72a&amp;hostname=78.8.217.118" xr:uid="{FC677292-FE35-48CF-90AD-3FC75467AC1F}"/>
    <hyperlink ref="H856" r:id="rId229" display="https://sds.chemicalsafety.com/sds/pda/msds/getpdf.ashx?action=msdsdocument&amp;auth=200C200C200C200C2008207A200D2078200C200C200C200C200C200C200C200C200C2008&amp;param1=ZmRwLjJfODIxNTAzMTNORQ==&amp;unique=1677016914&amp;session=7e72ee6b9a74e6f21cae92cd484df72a&amp;hostname=78.8.217.118" xr:uid="{675A2762-318C-4B77-8AF9-5683BBAD1372}"/>
    <hyperlink ref="H1202" r:id="rId230" display="https://sds.chemicalsafety.com/sds/pda/msds/getpdf.ashx?action=msdsdocument&amp;auth=200C200C200C200C2008207A200D2078200C200C200C200C200C200C200C200C200C2008&amp;param1=ZmRwLjFfMDU3ODgxMjNORQ==&amp;unique=1677017138&amp;session=7e72ee6b9a74e6f21cae92cd484df72a&amp;hostname=78.8.217.118" xr:uid="{8424F0C8-E306-4D1B-8B6F-3577B94FC7BC}"/>
    <hyperlink ref="H103" r:id="rId231" display="https://sds.chemicalsafety.com/sds/pda/msds/getpdf.ashx?action=msdsdocument&amp;auth=200C200C200C200C2008207A200D2078200C200C200C200C200C200C200C200C200C2008&amp;param1=ZmRwLjFfOTAwNDgxMjNORQ==&amp;unique=1677017266&amp;session=7e72ee6b9a74e6f21cae92cd484df72a&amp;hostname=78.8.217.118" xr:uid="{CCEEAD72-1BE3-4470-A35D-4761D4D15462}"/>
    <hyperlink ref="H104" r:id="rId232" display="https://sds.chemicalsafety.com/sds/pda/msds/getpdf.ashx?action=msdsdocument&amp;auth=200C200C200C200C2008207A200D2078200C200C200C200C200C200C200C200C200C2008&amp;param1=ZmRwLjFfNDU5NDAzMTNORQ==&amp;unique=1677017277&amp;session=7e72ee6b9a74e6f21cae92cd484df72a&amp;hostname=78.8.217.118" xr:uid="{39BB38B3-6CF5-4E4D-9B9F-71F2D19FCFAF}"/>
    <hyperlink ref="H105" r:id="rId233" display="https://sds.chemicalsafety.com/sds/pda/msds/getpdf.ashx?action=msdsdocument&amp;auth=200C200C200C200C2008207A200D2078200C200C200C200C200C200C200C200C200C2008&amp;param1=ZmRwLjFfNzIyODA1MjNORQ==&amp;unique=1677017281&amp;session=7e72ee6b9a74e6f21cae92cd484df72a&amp;hostname=78.8.217.118" xr:uid="{4425D4CE-7FAE-483F-835F-1D55B8B3E8CE}"/>
    <hyperlink ref="H106" r:id="rId234" display="https://sds.chemicalsafety.com/sds/pda/msds/getpdf.ashx?action=msdsdocument&amp;auth=200C200C200C200C2008207A200D2078200C200C200C200C200C200C200C200C200C2008&amp;param1=ZmRwLjFfNDgyODQ1MjNORQ==&amp;unique=1677017285&amp;session=7e72ee6b9a74e6f21cae92cd484df72a&amp;hostname=78.8.217.118" xr:uid="{BF6D63C0-F770-4F41-AEBC-55EA9542ED7F}"/>
    <hyperlink ref="H857" r:id="rId235" display="https://sds.chemicalsafety.com/sds/pda/msds/getpdf.ashx?action=msdsdocument&amp;auth=200C200C200C200C2008207A200D2078200C200C200C200C200C200C200C200C200C2008&amp;param1=ZmRwLjFfMzM4NjAzMTNORQ==&amp;unique=1677018409&amp;session=7e72ee6b9a74e6f21cae92cd484df72a&amp;hostname=78.8.217.118" xr:uid="{A39F4624-5451-47DC-8A16-B283BDADFF27}"/>
    <hyperlink ref="H858" r:id="rId236" display="https://sds.chemicalsafety.com/sds/pda/msds/getpdf.ashx?action=msdsdocument&amp;auth=200C200C200C200C2008207A200D2078200C200C200C200C200C200C200C200C200C2008&amp;param1=ZmRwLjFfNzcwNzYwMDNORQ==&amp;unique=1677018409&amp;session=7e72ee6b9a74e6f21cae92cd484df72a&amp;hostname=78.8.217.118" xr:uid="{2CE19D4B-421F-447D-B6BA-1F0A3AF0F417}"/>
    <hyperlink ref="H859" r:id="rId237" display="https://sds.chemicalsafety.com/sds/pda/msds/getpdf.ashx?action=msdsdocument&amp;auth=200C200C200C200C2008207A200D2078200C200C200C200C200C200C200C200C200C2008&amp;param1=ZmRwLjFfMDAzNTI2MDNORQ==&amp;unique=1677013534&amp;session=7e72ee6b9a74e6f21cae92cd484df72a&amp;hostname=78.8.217.118" xr:uid="{7CD2345D-A388-4CC3-B8F7-CEB8B7AFF3EF}"/>
    <hyperlink ref="H860" r:id="rId238" display="https://sds.chemicalsafety.com/sds/pda/msds/getpdf.ashx?action=msdsdocument&amp;auth=200C200C200C200C2008207A200D2078200C200C200C200C200C200C200C200C200C2008&amp;param1=ZmRwLjFfMTExNzQ1MjNORQ==&amp;unique=1677013539&amp;session=7e72ee6b9a74e6f21cae92cd484df72a&amp;hostname=78.8.217.118" xr:uid="{6FB6D119-D52E-4F59-A5BD-E85488CAC69E}"/>
    <hyperlink ref="H1204" r:id="rId239" display="https://sds.chemicalsafety.com/sds/pda/msds/getpdf.ashx?action=msdsdocument&amp;auth=200C200C200C200C2008207A200D2078200C200C200C200C200C200C200C200C200C2008&amp;param1=ZmRwLjFfMDk5OTEyMjNORQ==&amp;unique=1677018958&amp;session=7e72ee6b9a74e6f21cae92cd484df72a&amp;hostname=78.8.217.118" xr:uid="{D8A838B0-B79F-4BAC-B948-827D6190DE1C}"/>
    <hyperlink ref="H861" r:id="rId240" display="https://sds.chemicalsafety.com/sds/pda/msds/getpdf.ashx?action=msdsdocument&amp;auth=200C200C200C200C2008207A200D2078200C200C200C200C200C200C200C200C200C2008&amp;param1=ZmRwLjJfODgwMjk3MDNORQ==&amp;unique=1677019065&amp;session=7e72ee6b9a74e6f21cae92cd484df72a&amp;hostname=78.8.217.118" xr:uid="{7E3FC805-BFF2-4A07-A76D-06B14F84BDDB}"/>
    <hyperlink ref="H862" r:id="rId241" display="https://sds.chemicalsafety.com/sds/pda/msds/getpdf.ashx?action=msdsdocument&amp;auth=200C200C200C200C2008207A200D2078200C200C200C200C200C200C200C200C200C2008&amp;param1=ZmRwLjFfOTg0OTMxMjNORQ==&amp;unique=1677019059&amp;session=7e72ee6b9a74e6f21cae92cd484df72a&amp;hostname=78.8.217.118" xr:uid="{EB7A43B7-B6FB-4C45-8BAA-9F198BAF855B}"/>
    <hyperlink ref="H863" r:id="rId242" display="https://sds.chemicalsafety.com/sds/pda/msds/getpdf.ashx?action=msdsdocument&amp;auth=200C200C200C200C2008207A200D2078200C200C200C200C200C200C200C200C200C2008&amp;param1=ZmRwLjFfMjEzNjUzMjNORQ==&amp;unique=1677019345&amp;session=7e72ee6b9a74e6f21cae92cd484df72a&amp;hostname=78.8.217.118" xr:uid="{138AA187-CD5D-4874-9EBA-CEA9CECCEE9F}"/>
    <hyperlink ref="H865" r:id="rId243" display="https://sds.chemicalsafety.com/sds/pda/msds/getpdf.ashx?action=msdsdocument&amp;auth=200C200C200C200C2008207A200D2078200C200C200C200C200C200C200C200C200C2008&amp;param1=ZmRwLjFfMzIzNjUzMjNORQ==&amp;unique=1677019556&amp;session=7e72ee6b9a74e6f21cae92cd484df72a&amp;hostname=78.8.217.118" xr:uid="{20904B17-CD09-470E-AF62-AEEF4F3621C6}"/>
    <hyperlink ref="H866" r:id="rId244" display="https://sds.chemicalsafety.com/sds/pda/msds/getpdf.ashx?action=msdsdocument&amp;auth=200C200C200C200C2008207A200D2078200C200C200C200C200C200C200C200C200C2008&amp;param1=ZmRwLjFfMDI1MzMxMjNORQ==&amp;unique=1677019551&amp;session=7e72ee6b9a74e6f21cae92cd484df72a&amp;hostname=78.8.217.118" xr:uid="{1723123F-E089-425C-8CA2-673B717764D3}"/>
    <hyperlink ref="H1205" r:id="rId245" display="https://sds.chemicalsafety.com/sds/pda/msds/getpdf.ashx?action=msdsdocument&amp;auth=200C200C200C200C2008207A200D2078200C200C200C200C200C200C200C200C200C2008&amp;param1=ZmRwLjFfMTY3MTQxMjNORQ==&amp;unique=1677019767&amp;session=7e72ee6b9a74e6f21cae92cd484df72a&amp;hostname=78.8.217.118" xr:uid="{C6B4B017-7469-4117-B1E2-50D1D8EDD6E5}"/>
    <hyperlink ref="H366" r:id="rId246" display="https://sds.chemicalsafety.com/sds/pda/msds/getpdf.ashx?action=msdsdocument&amp;auth=200C200C200C200C2008207A200D2078200C200C200C200C200C200C200C200C200C2008&amp;param1=ZmRwLjFfODg3NzYwMDNORQ==&amp;unique=1677019969&amp;session=7e72ee6b9a74e6f21cae92cd484df72a&amp;hostname=78.8.217.118" xr:uid="{AE3B6F44-C613-42DE-BEFC-B973BF8B2B05}"/>
    <hyperlink ref="H367" r:id="rId247" display="https://sds.chemicalsafety.com/sds/pda/msds/getpdf.ashx?action=msdsdocument&amp;auth=200C200C200C200C2008207A200D2078200C200C200C200C200C200C200C200C200C2008&amp;param1=ZmRwLjFfMjk5MTYxMTNORQ==&amp;unique=1677019978&amp;session=7e72ee6b9a74e6f21cae92cd484df72a&amp;hostname=78.8.217.118" xr:uid="{F6CFEDFB-0BD7-4FAC-9303-F4FC3FF71ED4}"/>
    <hyperlink ref="H368" r:id="rId248" display="https://sds.chemicalsafety.com/sds/pda/msds/getpdf.ashx?action=msdsdocument&amp;auth=200C200C200C200C2008207A200D2078200C200C200C200C200C200C200C200C200C2008&amp;param1=ZmRwLjFfMDkwOTAzMTNORQ==&amp;unique=1677019984&amp;session=7e72ee6b9a74e6f21cae92cd484df72a&amp;hostname=78.8.217.118" xr:uid="{7340B854-7B46-4699-B0BC-B8C48832C8FD}"/>
    <hyperlink ref="H369" r:id="rId249" display="https://sds.chemicalsafety.com/sds/pda/msds/getpdf.ashx?action=msdsdocument&amp;auth=200C200C200C200C2008207A200D2078200C200C200C200C200C200C200C200C200C2008&amp;param1=ZmRwLjVfNjcwOTc2MDNORQ==&amp;unique=1677020442&amp;session=7e72ee6b9a74e6f21cae92cd484df72a&amp;hostname=78.8.217.118" xr:uid="{F88145DC-8677-47A8-ABEF-A5739FECC74A}"/>
    <hyperlink ref="H370" r:id="rId250" display="https://sds.chemicalsafety.com/sds/pda/msds/getpdf.ashx?action=msdsdocument&amp;auth=200C200C200C200C2008207A200D2078200C200C200C200C200C200C200C200C200C2008&amp;param1=ZmRwLjFfOTA0ODAzMTNORQ==&amp;unique=1677020434&amp;session=7e72ee6b9a74e6f21cae92cd484df72a&amp;hostname=78.8.217.118" xr:uid="{6C2C7EBF-2484-4455-96CF-3FA3F94A63EF}"/>
    <hyperlink ref="H371" r:id="rId251" display="https://sds.chemicalsafety.com/sds/pda/msds/getpdf.ashx?action=msdsdocument&amp;auth=200C200C200C200C2008207A200D2078200C200C200C200C200C200C200C200C200C2008&amp;param1=ZmRwLjFfMTc4NTUxMTNORQ==&amp;unique=1677020429&amp;session=7e72ee6b9a74e6f21cae92cd484df72a&amp;hostname=78.8.217.118" xr:uid="{EBFD0B22-107A-440D-9501-8E4B08096D27}"/>
    <hyperlink ref="H867" r:id="rId252" display="https://sds.chemicalsafety.com/sds/pda/msds/getpdf.ashx?action=msdsdocument&amp;auth=200C200C200C200C2008207A200D2078200C200C200C200C200C200C200C200C200C2008&amp;param1=ZmRwLjFfMzMxNTc2MDNORQ==&amp;unique=1677020868&amp;session=7e72ee6b9a74e6f21cae92cd484df72a&amp;hostname=78.8.217.118" xr:uid="{F71AD212-20D5-4F04-BDD7-4314A5D8DBD9}"/>
    <hyperlink ref="H868" r:id="rId253" display="https://sds.chemicalsafety.com/sds/pda/msds/getpdf.ashx?action=msdsdocument&amp;auth=200C200C200C200C2008207A200D2078200C200C200C200C200C200C200C200C200C2008&amp;param1=ZmRwLjFfMjk0NjkwMTNORQ==&amp;unique=1677020869&amp;session=7e72ee6b9a74e6f21cae92cd484df72a&amp;hostname=78.8.217.118" xr:uid="{5B15A973-F911-4078-B04D-A82087C32C5B}"/>
    <hyperlink ref="H869" r:id="rId254" display="https://sds.chemicalsafety.com/sds/pda/msds/getpdf.ashx?action=msdsdocument&amp;auth=200C200C200C200C2008207A200D2078200C200C200C200C200C200C200C200C200C2008&amp;param1=ZmRwLjFfNTM1NzUzMjNORQ==&amp;unique=1677157561&amp;session=6365fb7a9edc69f8e4517c7c8da680ed&amp;hostname=78.8.217.118" xr:uid="{FE5BCB75-4D6E-4F50-B99D-434D58239ACD}"/>
    <hyperlink ref="H870" r:id="rId255" display="https://sds.chemicalsafety.com/sds/pda/msds/getpdf.ashx?action=msdsdocument&amp;auth=200C200C200C200C2008207A200D2078200C200C200C200C200C200C200C200C200C2008&amp;param1=ZmRwLjFfNzMyODAzMTNORQ==&amp;unique=1677157575&amp;session=6365fb7a9edc69f8e4517c7c8da680ed&amp;hostname=78.8.217.118" xr:uid="{A5F024EB-0834-4E11-A701-707D794C4726}"/>
    <hyperlink ref="H871" r:id="rId256" display="https://sds.chemicalsafety.com/sds/pda/msds/getpdf.ashx?action=msdsdocument&amp;auth=200C200C200C200C2008207A200D2078200C200C200C200C200C200C200C200C200C2008&amp;param1=ZmRwLjFfNzM4NzQxMDNORQ==&amp;unique=1677157890&amp;session=6365fb7a9edc69f8e4517c7c8da680ed&amp;hostname=78.8.217.118" xr:uid="{4026A09D-6969-4D58-A59B-2D3F93FEEA00}"/>
    <hyperlink ref="H872" r:id="rId257" display="https://sds.chemicalsafety.com/sds/pda/msds/getpdf.ashx?action=msdsdocument&amp;auth=200C200C200C200C2008207A200D2078200C200C200C200C200C200C200C200C200C2008&amp;param1=ZmRwLjFfOTE5NTUxMTNORQ==&amp;unique=1677157889&amp;session=6365fb7a9edc69f8e4517c7c8da680ed&amp;hostname=78.8.217.118" xr:uid="{4FA09A88-7F03-4C02-9D96-CEBBE7544E33}"/>
    <hyperlink ref="H1206" r:id="rId258" display="https://sds.chemicalsafety.com/sds/pda/msds/getpdf.ashx?action=msdsdocument&amp;auth=200C200C200C200C2008207A200D2078200C200C200C200C200C200C200C200C200C2008&amp;param1=ZmRwLjFfNjYzNzUzMjNORQ==&amp;unique=1677158446&amp;session=6365fb7a9edc69f8e4517c7c8da680ed&amp;hostname=78.8.217.118" xr:uid="{D2E93A5D-DE4A-421B-9951-2674BF27A83B}"/>
    <hyperlink ref="H1207" r:id="rId259" display="https://sds.chemicalsafety.com/sds/pda/msds/getpdf.ashx?action=msdsdocument&amp;auth=200C200C200C200C2008207A200D2078200C200C200C200C200C200C200C200C200C2008&amp;param1=ZmRwLjFfOTc0NjAzMTNORQ==&amp;unique=1677158568&amp;session=6365fb7a9edc69f8e4517c7c8da680ed&amp;hostname=78.8.217.118" xr:uid="{C12DAD24-D5D6-4350-9D8C-2997797392C4}"/>
    <hyperlink ref="H372" r:id="rId260" display="https://sds.chemicalsafety.com/sds/pda/msds/getpdf.ashx?action=msdsdocument&amp;auth=200C200C200C200C2008207A200D2078200C200C200C200C200C200C200C200C200C2008&amp;param1=ZmRwLjFfMzIxNTgxMjNORQ==&amp;unique=1677158840&amp;session=6365fb7a9edc69f8e4517c7c8da680ed&amp;hostname=78.8.217.118" xr:uid="{8DE15C49-1EF0-4F9D-8768-D6801A8F3EB5}"/>
    <hyperlink ref="H373" r:id="rId261" display="https://sds.chemicalsafety.com/sds/pda/msds/getpdf.ashx?action=msdsdocument&amp;auth=200C200C200C200C2008207A200D2078200C200C200C200C200C200C200C200C200C2008&amp;param1=ZmRwLjFfOTM3NzAzMTNORQ==&amp;unique=1677158845&amp;session=6365fb7a9edc69f8e4517c7c8da680ed&amp;hostname=78.8.217.118" xr:uid="{90F1FA98-2B8D-488E-99E7-187AAA339452}"/>
    <hyperlink ref="H374" r:id="rId262" display="https://sds.chemicalsafety.com/sds/pda/msds/getpdf.ashx?action=msdsdocument&amp;auth=200C200C200C200C2008207A200D2078200C200C200C200C200C200C200C200C200C2008&amp;param1=ZmRwLjFfNzUwODQ1MjNORQ==&amp;unique=1677158847&amp;session=6365fb7a9edc69f8e4517c7c8da680ed&amp;hostname=78.8.217.118" xr:uid="{7D9F7093-EF60-41E6-A4DA-45E1055EACFF}"/>
    <hyperlink ref="H873" r:id="rId263" display="https://sds.chemicalsafety.com/sds/pda/msds/getpdf.ashx?action=msdsdocument&amp;auth=200C200C200C200C2008207A200D2078200C200C200C200C200C200C200C200C200C2008&amp;param1=ZmRwLjFfOTAzOTgxMjNORQ==&amp;unique=1677159538&amp;session=6365fb7a9edc69f8e4517c7c8da680ed&amp;hostname=78.8.217.118" xr:uid="{D80D78AF-DE5D-423A-A3DB-A141A37847D1}"/>
    <hyperlink ref="H874" r:id="rId264" display="https://sds.chemicalsafety.com/sds/pda/msds/getpdf.ashx?action=msdsdocument&amp;auth=200C200C200C200C2008207A200D2078200C200C200C200C200C200C200C200C200C2008&amp;param1=ZmRwLjFfNTcxNzg1MDNORQ==&amp;unique=1677159520&amp;session=6365fb7a9edc69f8e4517c7c8da680ed&amp;hostname=78.8.217.118" xr:uid="{F470F033-93AE-43DF-8E21-4818F60492A7}"/>
    <hyperlink ref="H875" r:id="rId265" display="https://sds.chemicalsafety.com/sds/pda/msds/getpdf.ashx?action=msdsdocument&amp;auth=200C200C200C200C2008207A200D2078200C200C200C200C200C200C200C200C200C2008&amp;param1=ZmRwLjJfMDc2OTE2MDNORQ==&amp;unique=1677160249&amp;session=6365fb7a9edc69f8e4517c7c8da680ed&amp;hostname=78.8.217.118" xr:uid="{BD255C15-B7D3-4BE8-AD25-98101AFDF68D}"/>
    <hyperlink ref="H876" r:id="rId266" display="https://sds.chemicalsafety.com/sds/pda/msds/getpdf.ashx?action=msdsdocument&amp;auth=200C200C200C200C2008207A200D2078200C200C200C200C200C200C200C200C200C2008&amp;param1=ZmRwLjFfNTgyODAzMTNORQ==&amp;unique=1677160256&amp;session=6365fb7a9edc69f8e4517c7c8da680ed&amp;hostname=78.8.217.118" xr:uid="{D2562763-3173-4408-A2AF-18B52348BF0D}"/>
    <hyperlink ref="H107" r:id="rId267" display="https://sds.chemicalsafety.com/sds/pda/msds/getpdf.ashx?action=msdsdocument&amp;auth=200C200C200C200C2008207A200D2078200C200C200C200C200C200C200C200C200C2008&amp;param1=ZmRwLjFfOTQ2NzgxMjNORQ==&amp;unique=1677160863&amp;session=6365fb7a9edc69f8e4517c7c8da680ed&amp;hostname=78.8.217.118" xr:uid="{5D9DBA47-1C46-4C36-A068-AD4CA90FCE75}"/>
    <hyperlink ref="H108" r:id="rId268" display="https://sds.chemicalsafety.com/sds/pda/msds/getpdf.ashx?action=msdsdocument&amp;auth=200C200C200C200C2008207A200D2078200C200C200C200C200C200C200C200C200C2008&amp;param1=ZmRwLjFfMzg2Nzg1MDNORQ==&amp;unique=1677160867&amp;session=6365fb7a9edc69f8e4517c7c8da680ed&amp;hostname=78.8.217.118" xr:uid="{A89D0755-50C1-46C6-8C69-2A83D3026736}"/>
    <hyperlink ref="H109" r:id="rId269" display="https://sds.chemicalsafety.com/sds/pda/msds/getpdf.ashx?action=msdsdocument&amp;auth=200C200C200C200C2008207A200D2078200C200C200C200C200C200C200C200C200C2008&amp;param1=ZmRwLjFfMjY0MjkxMDNORQ==&amp;unique=1677160869&amp;session=6365fb7a9edc69f8e4517c7c8da680ed&amp;hostname=78.8.217.118" xr:uid="{0DBD5C3E-FB80-422D-B341-2435212C9AAD}"/>
    <hyperlink ref="H110" r:id="rId270" display="https://sds.chemicalsafety.com/sds/pda/msds/getpdf.ashx?action=msdsdocument&amp;auth=200C200C200C200C2008207A200D2078200C200C200C200C200C200C200C200C200C2008&amp;param1=ZmRwLjFfNzMxODQ1MjNORQ==&amp;unique=1677160917&amp;session=6365fb7a9edc69f8e4517c7c8da680ed&amp;hostname=78.8.217.118" xr:uid="{99407B3C-AB80-4C63-9DA9-B8DB7D718AF1}"/>
    <hyperlink ref="H877" r:id="rId271" display="https://sds.chemicalsafety.com/sds/pda/msds/getpdf.ashx?action=msdsdocument&amp;auth=200C200C200C200C2008207A200D2078200C200C200C200C200C200C200C200C200C2008&amp;param1=ZmRwLjNfMzY1MzgxMjNORQ==&amp;unique=1677161438&amp;session=6365fb7a9edc69f8e4517c7c8da680ed&amp;hostname=78.8.217.118" xr:uid="{DE99CE8B-599D-4D50-9644-9EDAAFC337C4}"/>
    <hyperlink ref="H878" r:id="rId272" display="https://sds.chemicalsafety.com/sds/pda/msds/getpdf.ashx?action=msdsdocument&amp;auth=200C200C200C200C2008207A200D2078200C200C200C200C200C200C200C200C200C2008&amp;param1=ZmRwLjFfMzkxNzUxMTNORQ==&amp;unique=1677161431&amp;session=6365fb7a9edc69f8e4517c7c8da680ed&amp;hostname=78.8.217.118" xr:uid="{44EE3904-06B3-4307-B64A-6EDF44BE3108}"/>
    <hyperlink ref="H1208" r:id="rId273" display="https://sds.chemicalsafety.com/sds/pda/msds/getpdf.ashx?action=msdsdocument&amp;auth=200C200C200C200C2008207A200D2078200C200C200C200C200C200C200C200C200C2008&amp;param1=ZmRwLjFfODU4Nzc2MDNORQ==&amp;unique=1677161827&amp;session=6365fb7a9edc69f8e4517c7c8da680ed&amp;hostname=78.8.217.118" xr:uid="{5F455158-5B5C-4354-A33F-13482BC511E9}"/>
    <hyperlink ref="H1209" r:id="rId274" display="https://sds.chemicalsafety.com/sds/pda/msds/getpdf.ashx?action=msdsdocument&amp;auth=200C200C200C200C2008207A200D2078200C200C200C200C200C200C200C200C200C2008&amp;param1=ZmRwLjdfNzkyNjgxMjNORQ==&amp;unique=1677162960&amp;session=6365fb7a9edc69f8e4517c7c8da680ed&amp;hostname=78.8.217.118" xr:uid="{856CC581-2F4E-4D1C-88DF-EE137D079AF8}"/>
    <hyperlink ref="H1213" r:id="rId275" display="https://sds.chemicalsafety.com/sds/pda/msds/getpdf.ashx?action=msdsdocument&amp;auth=200C200C200C200C2008207A200D2078200C200C200C200C200C200C200C200C200C2008&amp;param1=ZmRwLjFfODk0OTI2MDNORQ==&amp;unique=1677074208&amp;session=6ea14deee4aa445e7572ca8b582550dc&amp;hostname=139.28.41.7" xr:uid="{B39689E2-8591-4636-80BD-CD24CF236DB9}"/>
    <hyperlink ref="H887" r:id="rId276" display="https://sds.chemicalsafety.com/sds/pda/msds/getpdf.ashx?action=msdsdocument&amp;auth=200C200C200C200C2008207A200D2078200C200C200C200C200C200C200C200C200C2008&amp;param1=ZmRwLjFfMzk4MjE3MDNORQ==&amp;unique=1677436096&amp;session=bdf11b8600b42b0c2a10febd77821c6b&amp;hostname=78.8.217.118" xr:uid="{B4600266-E9CD-4E83-A5E9-F50461937705}"/>
    <hyperlink ref="H113" r:id="rId277" display="https://sds.chemicalsafety.com/sds/pda/msds/getpdf.ashx?action=msdsdocument&amp;auth=200C200C200C200C2008207A200D2078200C200C200C200C200C200C200C200C200C2008&amp;param1=ZmRwLjFfNDA5Nzg1MDNORQ==&amp;unique=1677439482&amp;session=bdf11b8600b42b0c2a10febd77821c6b&amp;hostname=78.8.217.118" xr:uid="{3A22EE34-1DC1-44EC-B919-CDF6E80B5A62}"/>
    <hyperlink ref="H111" r:id="rId278" display="https://sds.chemicalsafety.com/sds/pda/msds/getpdf.ashx?action=msdsdocument&amp;auth=200C200C200C200C2008207A200D2078200C200C200C200C200C200C200C200C200C2008&amp;param1=ZmRwLjNfODA4NjgwMDNORQ==&amp;unique=1677439489&amp;session=bdf11b8600b42b0c2a10febd77821c6b&amp;hostname=78.8.217.118" xr:uid="{D3DBCC9F-34D3-40CC-8C85-4E2EB934373E}"/>
    <hyperlink ref="H272" r:id="rId279" display="https://sds.chemicalsafety.com/sds/pda/msds/getpdf.ashx?action=msdsdocument&amp;auth=200C200C200C200C2008207A200D2078200C200C200C200C200C200C200C200C200C2008&amp;param1=ZmRwLjFfNjc3NTUxMTNORQ==&amp;unique=1677498199&amp;session=49305c2cf7bf8e5ab1ba6b83c8fc70df&amp;hostname=139.28.41.7" xr:uid="{B5CEDD10-91FD-44C7-B237-F630F5F4AD5E}"/>
    <hyperlink ref="H79" r:id="rId280" display="https://sds.chemicalsafety.com/sds/pda/msds/getpdf.ashx?action=msdsdocument&amp;auth=200C200C200C200C2008207A200D2078200C200C200C200C200C200C200C200C200C2008&amp;param1=ZmRwLjFfOTEzNjMwMDNORQ==&amp;unique=1677498514&amp;session=49305c2cf7bf8e5ab1ba6b83c8fc70df&amp;hostname=139.28.41.7" xr:uid="{8259A82E-AE6A-4F32-8AF3-A0438CD47EAA}"/>
    <hyperlink ref="H80" r:id="rId281" display="https://sds.chemicalsafety.com/sds/pda/msds/getpdf.ashx?action=msdsdocument&amp;auth=200C200C200C200C2008207A200D2078200C200C200C200C200C200C200C200C200C2008&amp;param1=ZmRwLjFfNTQxMzIxMTNORQ==&amp;unique=1677498663&amp;session=49305c2cf7bf8e5ab1ba6b83c8fc70df&amp;hostname=139.28.41.7" xr:uid="{986AAFBC-9664-492C-8325-9A47567FAB11}"/>
    <hyperlink ref="H273" r:id="rId282" display="https://sds.chemicalsafety.com/sds/pda/msds/getpdf.ashx?action=msdsdocument&amp;auth=200C200C200C200C2008207A200D2078200C200C200C200C200C200C200C200C200C2008&amp;param1=ZmRwLjFfNzQ3NjIzMjNORQ==&amp;unique=1677499165&amp;session=49305c2cf7bf8e5ab1ba6b83c8fc70df&amp;hostname=139.28.41.7" xr:uid="{8D303DDB-CDC0-4C4C-A444-CC14A71860BE}"/>
    <hyperlink ref="H274" r:id="rId283" display="https://sds.chemicalsafety.com/sds/pda/msds/getpdf.ashx?action=msdsdocument&amp;auth=200C200C200C200C2008207A200D2078200C200C200C200C200C200C200C200C200C2008&amp;param1=ZmRwLjFfMzkxMTcxMTNORQ==&amp;unique=1677499267&amp;session=49305c2cf7bf8e5ab1ba6b83c8fc70df&amp;hostname=139.28.41.7" xr:uid="{DA87F255-A53B-484F-A865-7E88EA7F5CAC}"/>
    <hyperlink ref="H275" r:id="rId284" display="https://sds.chemicalsafety.com/sds/pda/msds/getpdf.ashx?action=msdsdocument&amp;auth=200C200C200C200C2008207A200D2078200C200C200C200C200C200C200C200C200C2008&amp;param1=ZmRwLjFfOTQ3NTQ1MjNORQ==&amp;unique=1677499359&amp;session=49305c2cf7bf8e5ab1ba6b83c8fc70df&amp;hostname=139.28.41.7" xr:uid="{CF0E24A8-EC72-4FCE-B2E1-BFC0368DBB8B}"/>
    <hyperlink ref="H279" r:id="rId285" display="https://sds.chemicalsafety.com/sds/pda/msds/getpdf.ashx?action=msdsdocument&amp;auth=200C200C200C200C2008207A200D2078200C200C200C200C200C200C200C200C200C2008&amp;param1=ZmRwLjFfOTg0NzI0MDNORQ==&amp;unique=1677500333&amp;session=49305c2cf7bf8e5ab1ba6b83c8fc70df&amp;hostname=139.28.41.7" xr:uid="{975C9447-FD93-499E-9777-39EED25C830D}"/>
    <hyperlink ref="H280" r:id="rId286" display="https://sds.chemicalsafety.com/sds/pda/msds/getpdf.ashx?action=msdsdocument&amp;auth=200C200C200C200C2008207A200D2078200C200C200C200C200C200C200C200C200C2008&amp;param1=ZmRwLjFfODQ5Nzg1MDNORQ==&amp;unique=1677500459&amp;session=49305c2cf7bf8e5ab1ba6b83c8fc70df&amp;hostname=139.28.41.7" xr:uid="{72CC384A-DF66-4EF4-8F74-FB7A2B49B5D6}"/>
    <hyperlink ref="H281" r:id="rId287" display="https://sds.chemicalsafety.com/sds/pda/msds/getpdf.ashx?action=msdsdocument&amp;auth=200C200C200C200C2008207A200D2078200C200C200C200C200C200C200C200C200C2008&amp;param1=ZmRwLjFfMzEyMDAzMTNORQ==&amp;unique=1677500534&amp;session=49305c2cf7bf8e5ab1ba6b83c8fc70df&amp;hostname=139.28.41.7" xr:uid="{6C4E8A1E-AB51-4A0E-B9EC-B68CE994AE0B}"/>
    <hyperlink ref="H813" r:id="rId288" display="https://sds.chemicalsafety.com/sds/pda/msds/getpdf.ashx?action=msdsdocument&amp;auth=200C200C200C200C2008207A200D2078200C200C200C200C200C200C200C200C200C2008&amp;param1=ZmRwLjJfOTk3MTQxMjNORQ==&amp;unique=1677500659&amp;session=49305c2cf7bf8e5ab1ba6b83c8fc70df&amp;hostname=139.28.41.7" xr:uid="{21A7326F-3452-4411-B647-4D7170436946}"/>
    <hyperlink ref="H814" r:id="rId289" display="https://sds.chemicalsafety.com/sds/pda/msds/getpdf.ashx?action=msdsdocument&amp;auth=200C200C200C200C2008207A200D2078200C200C200C200C200C200C200C200C200C2008&amp;param1=ZmRwLjFfNDc0MDAzMTNORQ==&amp;unique=1677500758&amp;session=49305c2cf7bf8e5ab1ba6b83c8fc70df&amp;hostname=139.28.41.7" xr:uid="{41565648-540C-4FEA-AAC9-CD4F9BAA3361}"/>
    <hyperlink ref="H815" r:id="rId290" display="https://sds.chemicalsafety.com/sds/pda/msds/getpdf.ashx?action=msdsdocument&amp;auth=200C200C200C200C2008207A200D2078200C200C200C200C200C200C200C200C200C2008&amp;param1=ZmRwLjFfMzYwOTUwMDNORQ==&amp;unique=1677500884&amp;session=49305c2cf7bf8e5ab1ba6b83c8fc70df&amp;hostname=139.28.41.7" xr:uid="{BECEE018-6399-42A0-9E7F-980855422AA8}"/>
    <hyperlink ref="H816" r:id="rId291" display="https://sds.chemicalsafety.com/sds/pda/msds/getpdf.ashx?action=msdsdocument&amp;auth=200C200C200C200C2008207A200D2078200C200C200C200C200C200C200C200C200C2008&amp;param1=ZmRwLjFfNTExMTAzMTNORQ==&amp;unique=1677501026&amp;session=49305c2cf7bf8e5ab1ba6b83c8fc70df&amp;hostname=139.28.41.7" xr:uid="{AF947EC4-C350-46A6-A95D-F9E6D1151056}"/>
    <hyperlink ref="H914" r:id="rId292" display="https://sds.chemicalsafety.com/sds/pda/msds/getpdf.ashx?action=msdsdocument&amp;auth=200C200C200C200C2008207A200D2078200C200C200C200C200C200C200C200C200C2008&amp;param1=ZmRwLjFfODUxNzkyMTNORQ==&amp;unique=1677529999&amp;session=196cbe312fdaa5177aa60b1a0780f7ae&amp;hostname=78.8.217.118" xr:uid="{E7921EED-57EA-429E-9889-00FDC0B2475F}"/>
    <hyperlink ref="H282" r:id="rId293" display="https://sds.chemicalsafety.com/sds/pda/msds/getpdf.ashx?action=msdsdocument&amp;auth=200C200C200C200C2008207A200D2078200C200C200C200C200C200C200C200C200C2008&amp;param1=ZmRwLjFfODY5MzgxMjNORQ==&amp;unique=1677532333&amp;session=f99c59d06bf130d9b71feb3ce96b8ec3&amp;hostname=139.28.41.7" xr:uid="{D1C97A96-EF07-4FAC-810D-FDE1864A0AED}"/>
    <hyperlink ref="H283" r:id="rId294" display="https://sds.chemicalsafety.com/sds/pda/msds/getpdf.ashx?action=msdsdocument&amp;auth=200C200C200C200C2008207A200D2078200C200C200C200C200C200C200C200C200C2008&amp;param1=ZmRwLjFfNTYwMDAzMTNORQ==&amp;unique=1677532504&amp;session=f99c59d06bf130d9b71feb3ce96b8ec3&amp;hostname=139.28.41.7" xr:uid="{5FA2C18E-DBD1-41E9-8B8B-E00614ADC51B}"/>
    <hyperlink ref="H284" r:id="rId295" display="https://sds.chemicalsafety.com/sds/pda/msds/getpdf.ashx?action=msdsdocument&amp;auth=200C200C200C200C2008207A200D2078200C200C200C200C200C200C200C200C200C2008&amp;param1=ZmRwLjFfMjk1Njk1MDNORQ==&amp;unique=1677532578&amp;session=f99c59d06bf130d9b71feb3ce96b8ec3&amp;hostname=139.28.41.7" xr:uid="{82B1073C-5971-438E-B6F0-2F5A72B6C5F4}"/>
    <hyperlink ref="H817" r:id="rId296" display="https://sds.chemicalsafety.com/sds/pda/msds/getpdf.ashx?action=msdsdocument&amp;auth=200C200C200C200C2008207A200D2078200C200C200C200C200C200C200C200C200C2008&amp;param1=ZmRwLjFfNzIxOTUwMDNORQ==&amp;unique=1677532713&amp;session=f99c59d06bf130d9b71feb3ce96b8ec3&amp;hostname=139.28.41.7" xr:uid="{A0EA6141-7A89-4CA1-A45C-C8C40AE0C690}"/>
    <hyperlink ref="H818" r:id="rId297" display="https://sds.chemicalsafety.com/sds/pda/msds/getpdf.ashx?action=msdsdocument&amp;auth=200C200C200C200C2008207A200D2078200C200C200C200C200C200C200C200C200C2008&amp;param1=ZmRwLjFfNzU4MzAzMTNORQ==&amp;unique=1677532802&amp;session=f99c59d06bf130d9b71feb3ce96b8ec3&amp;hostname=139.28.41.7" xr:uid="{B3314A23-4A8A-4C81-B62B-B23DDA779052}"/>
    <hyperlink ref="H285" r:id="rId298" display="https://sds.chemicalsafety.com/sds/pda/msds/getpdf.ashx?action=msdsdocument&amp;auth=200C200C200C200C2008207A200D2078200C200C200C200C200C200C200C200C200C2008&amp;param1=ZmRwLjFfNzU1MjgwMDNORQ==&amp;unique=1677532939&amp;session=f99c59d06bf130d9b71feb3ce96b8ec3&amp;hostname=139.28.41.7" xr:uid="{BC74BD58-230C-46A3-B135-229E48761E8D}"/>
    <hyperlink ref="H286" r:id="rId299" display="https://sds.chemicalsafety.com/sds/pda/msds/getpdf.ashx?action=msdsdocument&amp;auth=200C200C200C200C2008207A200D2078200C200C200C200C200C200C200C200C200C2008&amp;param1=ZmRwLjFfODMzMjAzMTNORQ==&amp;unique=1677533034&amp;session=f99c59d06bf130d9b71feb3ce96b8ec3&amp;hostname=139.28.41.7" xr:uid="{E84E7B0A-6B81-4BE5-98A7-C0EE1FB4BC5D}"/>
    <hyperlink ref="H287" r:id="rId300" display="https://sds.chemicalsafety.com/sds/pda/msds/getpdf.ashx?action=msdsdocument&amp;auth=200C200C200C200C2008207A200D2078200C200C200C200C200C200C200C200C200C2008&amp;param1=ZmRwLjFfMjE2Njg1MDNORQ==&amp;unique=1677533115&amp;session=f99c59d06bf130d9b71feb3ce96b8ec3&amp;hostname=139.28.41.7" xr:uid="{263CA522-9DDA-4556-B309-B496C8D105E4}"/>
    <hyperlink ref="H288" r:id="rId301" display="https://sds.chemicalsafety.com/sds/pda/msds/getpdf.ashx?action=msdsdocument&amp;auth=200C200C200C200C2008207A200D2078200C200C200C200C200C200C200C200C200C2008&amp;param1=ZmRwLjFfNzU2NDkxMjNORQ==&amp;unique=1677533262&amp;session=f99c59d06bf130d9b71feb3ce96b8ec3&amp;hostname=139.28.41.7" xr:uid="{4AC45411-64EE-470F-8545-134ED892717E}"/>
    <hyperlink ref="H289" r:id="rId302" display="https://sds.chemicalsafety.com/sds/pda/msds/getpdf.ashx?action=msdsdocument&amp;auth=200C200C200C200C2008207A200D2078200C200C200C200C200C200C200C200C200C2008&amp;param1=ZmRwLjFfMDM3MDAzMTNORQ==&amp;unique=1677533381&amp;session=f99c59d06bf130d9b71feb3ce96b8ec3&amp;hostname=139.28.41.7" xr:uid="{EA54814C-23A9-4F0E-91A3-1F6B38536094}"/>
    <hyperlink ref="H290" r:id="rId303" display="https://sds.chemicalsafety.com/sds/pda/msds/getpdf.ashx?action=msdsdocument&amp;auth=200C200C200C200C2008207A200D2078200C200C200C200C200C200C200C200C200C2008&amp;param1=ZmRwLjFfNDIwNzg1MDNORQ==&amp;unique=1677533492&amp;session=f99c59d06bf130d9b71feb3ce96b8ec3&amp;hostname=139.28.41.7" xr:uid="{12B23505-1145-408A-A65E-271EF89CC65D}"/>
    <hyperlink ref="H819" r:id="rId304" display="https://sds.chemicalsafety.com/sds/pda/msds/getpdf.ashx?action=msdsdocument&amp;auth=200C200C200C200C2008207A200D2078200C200C200C200C200C200C200C200C200C2008&amp;param1=ZmRwLjFfNjY2MjgwMDNORQ==&amp;unique=1677533648&amp;session=f99c59d06bf130d9b71feb3ce96b8ec3&amp;hostname=139.28.41.7" xr:uid="{01795403-9E0A-4404-A470-B2CC7CFE6039}"/>
    <hyperlink ref="H820" r:id="rId305" display="https://sds.chemicalsafety.com/sds/pda/msds/getpdf.ashx?action=msdsdocument&amp;auth=200C200C200C200C2008207A200D2078200C200C200C200C200C200C200C200C200C2008&amp;param1=ZmRwLjFfMjgwNDAzMTNORQ==&amp;unique=1677533807&amp;session=f99c59d06bf130d9b71feb3ce96b8ec3&amp;hostname=139.28.41.7" xr:uid="{84DE6320-C80E-4B4F-BA51-B710D82E0126}"/>
    <hyperlink ref="H821" r:id="rId306" display="https://sds.chemicalsafety.com/sds/pda/msds/getpdf.ashx?action=msdsdocument&amp;auth=200C200C200C200C2008207A200D2078200C200C200C200C200C200C200C200C200C2008&amp;param1=ZmRwLjFfNzQ3NjgxMjNORQ==&amp;unique=1677533913&amp;session=f99c59d06bf130d9b71feb3ce96b8ec3&amp;hostname=139.28.41.7" xr:uid="{26A4B66A-5DFD-4653-9BD8-2FCE6379DFDC}"/>
    <hyperlink ref="H822" r:id="rId307" display="https://sds.chemicalsafety.com/sds/pda/msds/getpdf.ashx?action=msdsdocument&amp;auth=200C200C200C200C2008207A200D2078200C200C200C200C200C200C200C200C200C2008&amp;param1=ZmRwLjFfNTA3MDEzMTNORQ==&amp;unique=1677534002&amp;session=f99c59d06bf130d9b71feb3ce96b8ec3&amp;hostname=139.28.41.7" xr:uid="{3E99D7B5-7AF7-4A54-BCE5-946932E5C5BE}"/>
    <hyperlink ref="H291" r:id="rId308" display="https://sds.chemicalsafety.com/sds/pda/msds/getpdf.ashx?action=msdsdocument&amp;auth=200C200C200C200C2008207A200D2078200C200C200C200C200C200C200C200C200C2008&amp;param1=ZmRwLjFfNDc3MjMzMjNORQ==&amp;unique=1677534151&amp;session=f99c59d06bf130d9b71feb3ce96b8ec3&amp;hostname=139.28.41.7" xr:uid="{E660C21A-24B9-4191-A3FC-62DED87FC3C4}"/>
    <hyperlink ref="H292" r:id="rId309" display="https://sds.chemicalsafety.com/sds/pda/msds/getpdf.ashx?action=msdsdocument&amp;auth=200C200C200C200C2008207A200D2078200C200C200C200C200C200C200C200C200C2008&amp;param1=ZmRwLjFfMzY5NzMxMjNORQ==&amp;unique=1677534243&amp;session=f99c59d06bf130d9b71feb3ce96b8ec3&amp;hostname=139.28.41.7" xr:uid="{0609EF58-C4DC-4B99-90F4-6C575A324B2E}"/>
    <hyperlink ref="H293" r:id="rId310" display="https://sds.chemicalsafety.com/sds/pda/msds/getpdf.ashx?action=msdsdocument&amp;auth=200C200C200C200C2008207A200D2078200C200C200C200C200C200C200C200C200C2008&amp;param1=ZmRwLjFfNjA4MTAzMTNORQ==&amp;unique=1677534305&amp;session=f99c59d06bf130d9b71feb3ce96b8ec3&amp;hostname=139.28.41.7" xr:uid="{7D27E354-2861-4E19-A207-363E5237C840}"/>
    <hyperlink ref="H294" r:id="rId311" display="https://sds.chemicalsafety.com/sds/pda/msds/getpdf.ashx?action=msdsdocument&amp;auth=200C200C200C200C2008207A200D2078200C200C200C200C200C200C200C200C200C2008&amp;param1=ZmRwLjFfNzAwNjczMjNORQ==&amp;unique=1677534391&amp;session=f99c59d06bf130d9b71feb3ce96b8ec3&amp;hostname=139.28.41.7" xr:uid="{9673CF32-0B94-4DEA-BF5A-67271EA213DA}"/>
    <hyperlink ref="H1176" r:id="rId312" display="https://sds.chemicalsafety.com/sds/pda/msds/getpdf.ashx?action=msdsdocument&amp;auth=200C200C200C200C2008207A200D2078200C200C200C200C200C200C200C200C200C2008&amp;param1=ZmRwLjFfNDcwMzgwMDNORQ==&amp;unique=1677535977&amp;session=f99c59d06bf130d9b71feb3ce96b8ec3&amp;hostname=139.28.41.7" xr:uid="{7D28B5E7-1F28-4E1C-841F-A169E459B24A}"/>
    <hyperlink ref="H295" r:id="rId313" display="https://sds.chemicalsafety.com/sds/pda/msds/getpdf.ashx?action=msdsdocument&amp;auth=200C200C200C200C2008207A200D2078200C200C200C200C200C200C200C200C200C2008&amp;param1=ZmRwLjFfNDk3MjAzMTNORQ==&amp;unique=1677534502&amp;session=f99c59d06bf130d9b71feb3ce96b8ec3&amp;hostname=139.28.41.7" xr:uid="{55732B50-C8D9-49BE-BEF7-C77CB532CFF8}"/>
    <hyperlink ref="H296" r:id="rId314" display="https://sds.chemicalsafety.com/sds/pda/msds/getpdf.ashx?action=msdsdocument&amp;auth=200C200C200C200C2008207A200D2078200C200C200C200C200C200C200C200C200C2008&amp;param1=ZmRwLjFfMDk0NjQ1MjNORQ==&amp;unique=1677534560&amp;session=f99c59d06bf130d9b71feb3ce96b8ec3&amp;hostname=139.28.41.7" xr:uid="{A06C7C3B-2C4D-42E8-817F-04ED39B2E67E}"/>
    <hyperlink ref="H823" r:id="rId315" display="https://sds.chemicalsafety.com/sds/pda/msds/getpdf.ashx?action=msdsdocument&amp;auth=200C200C200C200C2008207A200D2078200C200C200C200C200C200C200C200C200C2008&amp;param1=ZmRwLjFfNTk5MTcwMDNORQ==&amp;unique=1677535506&amp;session=f99c59d06bf130d9b71feb3ce96b8ec3&amp;hostname=139.28.41.7" xr:uid="{984F03EB-7227-4935-AB5C-0944693903C1}"/>
    <hyperlink ref="H824" r:id="rId316" display="https://sds.chemicalsafety.com/sds/pda/msds/getpdf.ashx?action=msdsdocument&amp;auth=200C200C200C200C2008207A200D2078200C200C200C200C200C200C200C200C200C2008&amp;param1=ZmRwLjFfMTc1MTYxMTNORQ==&amp;unique=1677535599&amp;session=f99c59d06bf130d9b71feb3ce96b8ec3&amp;hostname=139.28.41.7" xr:uid="{E1BBDE14-F3B5-4973-8597-EE47EE646D41}"/>
    <hyperlink ref="H1174" r:id="rId317" display="https://sds.chemicalsafety.com/sds/pda/msds/getpdf.ashx?action=msdsdocument&amp;auth=200C200C200C200C2008207A200D2078200C200C200C200C200C200C200C200C200C2008&amp;param1=ZmRwLjFfNTQwNjE0MDNORQ==&amp;unique=1677535674&amp;session=f99c59d06bf130d9b71feb3ce96b8ec3&amp;hostname=139.28.41.7" xr:uid="{53E40CD6-6F81-4C82-BD34-DDE07957B88F}"/>
    <hyperlink ref="H1175" r:id="rId318" display="https://sds.chemicalsafety.com/sds/pda/msds/getpdf.ashx?action=msdsdocument&amp;auth=200C200C200C200C2008207A200D2078200C200C200C200C200C200C200C200C200C2008&amp;param1=ZmRwLjFfNjg0NDAyMTNORQ==&amp;unique=1677535855&amp;session=f99c59d06bf130d9b71feb3ce96b8ec3&amp;hostname=139.28.41.7" xr:uid="{FFBCD1D2-A907-4FF8-88C0-E779479CDC67}"/>
    <hyperlink ref="H1177" r:id="rId319" display="https://sds.chemicalsafety.com/sds/pda/msds/getpdf.ashx?action=msdsdocument&amp;auth=200C200C200C200C2008207A200D2078200C200C200C200C200C200C200C200C200C2008&amp;param1=ZmRwLjFfNDkwMzgwMDNORQ==&amp;unique=1677536152&amp;session=f99c59d06bf130d9b71feb3ce96b8ec3&amp;hostname=139.28.41.7" xr:uid="{3B1815A2-607E-4D19-A34B-792635354185}"/>
    <hyperlink ref="H1178" r:id="rId320" display="https://sds.chemicalsafety.com/sds/pda/msds/getpdf.ashx?action=msdsdocument&amp;auth=200C200C200C200C2008207A200D2078200C200C200C200C200C200C200C200C200C2008&amp;param1=ZmRwLjFfODA4MzMwMDNORQ==&amp;unique=1677536363&amp;session=f99c59d06bf130d9b71feb3ce96b8ec3&amp;hostname=139.28.41.7" xr:uid="{4704B9A3-4DBE-447C-AEDE-C687376CC981}"/>
    <hyperlink ref="H297" r:id="rId321" display="https://sds.chemicalsafety.com/sds/pda/msds/getpdf.ashx?action=msdsdocument&amp;auth=200C200C200C200C2008207A200D2078200C200C200C200C200C200C200C200C200C2008&amp;param1=ZmRwLjFfNjgzNzUwMDNORQ==&amp;unique=1677536643&amp;session=f99c59d06bf130d9b71feb3ce96b8ec3&amp;hostname=139.28.41.7" xr:uid="{EFCB5B8C-6E91-41AC-8EFF-5CC365BD4627}"/>
    <hyperlink ref="H298" r:id="rId322" display="https://sds.chemicalsafety.com/sds/pda/msds/getpdf.ashx?action=msdsdocument&amp;auth=200C200C200C200C2008207A200D2078200C200C200C200C200C200C200C200C200C2008&amp;param1=ZmRwLjFfOTc1NDAzMTNORQ==&amp;unique=1677536670&amp;session=f99c59d06bf130d9b71feb3ce96b8ec3&amp;hostname=139.28.41.7" xr:uid="{215C5D81-05AD-42D0-B06E-517790B1F6B0}"/>
    <hyperlink ref="H299" r:id="rId323" display="https://sds.chemicalsafety.com/sds/pda/msds/getpdf.ashx?action=msdsdocument&amp;auth=200C200C200C200C2008207A200D2078200C200C200C200C200C200C200C200C200C2008&amp;param1=ZmRwLjFfNzQ5Nzg1MDNORQ==&amp;unique=1677536719&amp;session=f99c59d06bf130d9b71feb3ce96b8ec3&amp;hostname=139.28.41.7" xr:uid="{978C891C-BCBD-466E-96EE-D4E8816D6147}"/>
    <hyperlink ref="H300" r:id="rId324" display="https://sds.chemicalsafety.com/sds/pda/msds/getpdf.ashx?action=msdsdocument&amp;auth=200C200C200C200C2008207A200D2078200C200C200C200C200C200C200C200C200C2008&amp;param1=ZmRwLjFfMzE0MDYwMDNORQ==&amp;unique=1677581007&amp;session=2769514b688cb754cd0d8f1507d36947&amp;hostname=139.28.41.7" xr:uid="{E938E7D2-76F3-46B1-83C1-8521AA06DC3D}"/>
    <hyperlink ref="H301" r:id="rId325" display="https://sds.chemicalsafety.com/sds/pda/msds/getpdf.ashx?action=msdsdocument&amp;auth=200C200C200C200C2008207A200D2078200C200C200C200C200C200C200C200C200C2008&amp;param1=ZmRwLjFfODcyNDAzMTNORQ==&amp;unique=1677581111&amp;session=2769514b688cb754cd0d8f1507d36947&amp;hostname=139.28.41.7" xr:uid="{F68E8E3D-8E60-4022-8AE1-324E9A790B23}"/>
    <hyperlink ref="H302" r:id="rId326" display="https://sds.chemicalsafety.com/sds/pda/msds/getpdf.ashx?action=msdsdocument&amp;auth=200C200C200C200C2008207A200D2078200C200C200C200C200C200C200C200C200C2008&amp;param1=ZmRwLjFfMDUzOTUxMTNORQ==&amp;unique=1677581168&amp;session=2769514b688cb754cd0d8f1507d36947&amp;hostname=139.28.41.7" xr:uid="{1BBD5B96-02BB-4013-A2A3-4198C3451D52}"/>
    <hyperlink ref="H303" r:id="rId327" display="https://sds.chemicalsafety.com/sds/pda/msds/getpdf.ashx?action=msdsdocument&amp;auth=200C200C200C200C2008207A200D2078200C200C200C200C200C200C200C200C200C2008&amp;param1=ZmRwLjFfNDI0MDYwMDNORQ==&amp;unique=1677581351&amp;session=2769514b688cb754cd0d8f1507d36947&amp;hostname=139.28.41.7" xr:uid="{27017216-DDA9-47E1-8CF1-9B58EDC9AEB9}"/>
    <hyperlink ref="H304" r:id="rId328" display="https://sds.chemicalsafety.com/sds/pda/msds/getpdf.ashx?action=msdsdocument&amp;auth=200C200C200C200C2008207A200D2078200C200C200C200C200C200C200C200C200C2008&amp;param1=ZmRwLjFfNzUyNDAzMTNORQ==&amp;unique=1677581445&amp;session=2769514b688cb754cd0d8f1507d36947&amp;hostname=139.28.41.7" xr:uid="{703F37A4-9152-460C-B5C2-54654C0F285D}"/>
    <hyperlink ref="H305" r:id="rId329" display="https://sds.chemicalsafety.com/sds/pda/msds/getpdf.ashx?action=msdsdocument&amp;auth=200C200C200C200C2008207A200D2078200C200C200C200C200C200C200C200C200C2008&amp;param1=ZmRwLjFfNzA2NDYxMTNORQ==&amp;unique=1677581491&amp;session=2769514b688cb754cd0d8f1507d36947&amp;hostname=139.28.41.7" xr:uid="{8CF3A208-BDB5-4788-B88D-A7E9D6898FB0}"/>
    <hyperlink ref="H306" r:id="rId330" display="https://sds.chemicalsafety.com/sds/pda/msds/getpdf.ashx?action=msdsdocument&amp;auth=200C200C200C200C2008207A200D2078200C200C200C200C200C200C200C200C200C2008&amp;param1=ZmRwLjFfMzQ0MDYwMDNORQ==&amp;unique=1677581629&amp;session=2769514b688cb754cd0d8f1507d36947&amp;hostname=139.28.41.7" xr:uid="{4BE7A34E-E20E-4358-8FDD-902A72DA3FF1}"/>
    <hyperlink ref="H307" r:id="rId331" display="https://sds.chemicalsafety.com/sds/pda/msds/getpdf.ashx?action=msdsdocument&amp;auth=200C200C200C200C2008207A200D2078200C200C200C200C200C200C200C200C200C2008&amp;param1=ZmRwLjFfMTMzNjAzMTNORQ==&amp;unique=1677581707&amp;session=2769514b688cb754cd0d8f1507d36947&amp;hostname=139.28.41.7" xr:uid="{861EA7E9-21E9-44BA-B9C4-404D88D787B5}"/>
    <hyperlink ref="H308" r:id="rId332" display="https://sds.chemicalsafety.com/sds/pda/msds/getpdf.ashx?action=msdsdocument&amp;auth=200C200C200C200C2008207A200D2078200C200C200C200C200C200C200C200C200C2008&amp;param1=ZmRwLjFfOTI0NTYxMTNORQ==&amp;unique=1677581737&amp;session=2769514b688cb754cd0d8f1507d36947&amp;hostname=139.28.41.7" xr:uid="{9C67FF71-C219-4737-96B8-D520A1311DD5}"/>
    <hyperlink ref="H309" r:id="rId333" display="https://sds.chemicalsafety.com/sds/pda/msds/getpdf.ashx?action=msdsdocument&amp;auth=200C200C200C200C2008207A200D2078200C200C200C200C200C200C200C200C200C2008&amp;param1=ZmRwLjFfNzY0MDYwMDNORQ==&amp;unique=1677581850&amp;session=2769514b688cb754cd0d8f1507d36947&amp;hostname=139.28.41.7" xr:uid="{117BC550-5BFB-48E1-8A64-10ADCB310EA0}"/>
    <hyperlink ref="H310" r:id="rId334" display="https://sds.chemicalsafety.com/sds/pda/msds/getpdf.ashx?action=msdsdocument&amp;auth=200C200C200C200C2008207A200D2078200C200C200C200C200C200C200C200C200C2008&amp;param1=ZmRwLjFfMzQxMTAzMTNORQ==&amp;unique=1677581939&amp;session=2769514b688cb754cd0d8f1507d36947&amp;hostname=139.28.41.7" xr:uid="{9586EA8A-7AAE-4228-9816-703CA572D707}"/>
    <hyperlink ref="H311" r:id="rId335" display="https://sds.chemicalsafety.com/sds/pda/msds/getpdf.ashx?action=msdsdocument&amp;auth=200C200C200C200C2008207A200D2078200C200C200C200C200C200C200C200C200C2008&amp;param1=ZmRwLjFfODczMTYxMTNORQ==&amp;unique=1677581999&amp;session=2769514b688cb754cd0d8f1507d36947&amp;hostname=139.28.41.7" xr:uid="{D6F15E25-5767-4B98-B755-F5F5A3AC6B82}"/>
    <hyperlink ref="H312" r:id="rId336" display="https://sds.chemicalsafety.com/sds/pda/msds/getpdf.ashx?action=msdsdocument&amp;auth=200C200C200C200C2008207A200D2078200C200C200C200C200C200C200C200C200C2008&amp;param1=ZmRwLjFfOTY0MDYwMDNORQ==&amp;unique=1677582083&amp;session=2769514b688cb754cd0d8f1507d36947&amp;hostname=139.28.41.7" xr:uid="{3627F15B-AE97-4363-B7CB-516E25D8E81E}"/>
    <hyperlink ref="H313" r:id="rId337" display="https://sds.chemicalsafety.com/sds/pda/msds/getpdf.ashx?action=msdsdocument&amp;auth=200C200C200C200C2008207A200D2078200C200C200C200C200C200C200C200C200C2008&amp;param1=ZmRwLjFfMTY4MDAzMTNORQ==&amp;unique=1677582164&amp;session=2769514b688cb754cd0d8f1507d36947&amp;hostname=139.28.41.7" xr:uid="{7D8F0E34-D3D3-4286-9ACB-0DBCF2CF78DC}"/>
    <hyperlink ref="H314" r:id="rId338" display="https://sds.chemicalsafety.com/sds/pda/msds/getpdf.ashx?action=msdsdocument&amp;auth=200C200C200C200C2008207A200D2078200C200C200C200C200C200C200C200C200C2008&amp;param1=ZmRwLjFfMDA1OTUxMTNORQ==&amp;unique=1677582206&amp;session=2769514b688cb754cd0d8f1507d36947&amp;hostname=139.28.41.7" xr:uid="{421EF67F-E587-4195-AE63-1B6CCC3E287B}"/>
    <hyperlink ref="H935" r:id="rId339" display="https://sds.chemicalsafety.com/sds/pda/msds/getpdf.ashx?action=msdsdocument&amp;auth=200C200C200C200C2008207A200D2078200C200C200C200C200C200C200C200C200C2008&amp;param1=ZmRwLjFfNzY5MzgxMjNORQ==&amp;unique=1677598945&amp;session=2c544a1300c519092899afa4112f269c&amp;hostname=78.8.217.118" xr:uid="{2640BC3E-3825-43A3-A266-D19C15CF93F2}"/>
    <hyperlink ref="H1181" r:id="rId340" xr:uid="{4C090916-07B3-4040-B280-1B6C407D676B}"/>
    <hyperlink ref="H333" r:id="rId341" display="https://sds.chemicalsafety.com/sds/pda/msds/getpdf.ashx?action=msdsdocument&amp;auth=200C200C200C200C2008207A200D2078200C200C200C200C200C200C200C200C200C2008&amp;param1=ZmRwLjJfMjY4MTI0MDNORQ==&amp;unique=1677620120&amp;session=2769514b688cb754cd0d8f1507d36947&amp;hostname=139.28.41.7" xr:uid="{3FA25D08-5840-448F-A7AB-0AE1FF56ADAC}"/>
    <hyperlink ref="H336" r:id="rId342" display="https://sds.chemicalsafety.com/sds/pda/msds/getpdf.ashx?action=msdsdocument&amp;auth=200C200C200C200C2008207A200D2078200C200C200C200C200C200C200C200C200C2008&amp;param1=ZmRwLjNfODU5OTE0MDNORQ==&amp;unique=1677530272&amp;session=196cbe312fdaa5177aa60b1a0780f7ae&amp;hostname=78.8.217.118" xr:uid="{B33534CC-0BB9-4619-ACDF-CEEE30210C77}"/>
    <hyperlink ref="H337" r:id="rId343" display="https://sds.chemicalsafety.com/sds/pda/msds/getpdf.ashx?action=msdsdocument&amp;auth=200C200C200C200C2008207A200D2078200C200C200C200C200C200C200C200C200C2008&amp;param1=ZmRwLjFfMjcwNTAzMTNORQ==&amp;unique=1677530255&amp;session=196cbe312fdaa5177aa60b1a0780f7ae&amp;hostname=78.8.217.118" xr:uid="{2568DD71-BD90-4568-AFBF-5551C82A898F}"/>
    <hyperlink ref="H338" r:id="rId344" display="https://sds.chemicalsafety.com/sds/pda/msds/getpdf.ashx?action=msdsdocument&amp;auth=200C200C200C200C2008207A200D2078200C200C200C200C200C200C200C200C200C2008&amp;param1=ZmRwLjFfMzEwODg1MDNORQ==&amp;unique=1677530250&amp;session=196cbe312fdaa5177aa60b1a0780f7ae&amp;hostname=78.8.217.118" xr:uid="{0FF696EB-A57C-423D-A110-0797ABDD7D18}"/>
    <hyperlink ref="H833" r:id="rId345" display="https://sds.chemicalsafety.com/sds/pda/msds/getpdf.ashx?action=msdsdocument&amp;auth=200C200C200C200C2008207A200D2078200C200C200C200C200C200C200C200C200C2008&amp;param1=ZmRwLjFfMzI5NTgxMjNORQ==&amp;unique=1677620532&amp;session=2769514b688cb754cd0d8f1507d36947&amp;hostname=139.28.41.7" xr:uid="{E4E99EDA-0C3C-41E8-97AC-B39136360557}"/>
    <hyperlink ref="H834" r:id="rId346" display="https://sds.chemicalsafety.com/sds/pda/msds/getpdf.ashx?action=msdsdocument&amp;auth=200C200C200C200C2008207A200D2078200C200C200C200C200C200C200C200C200C2008&amp;param1=ZmRwLjFfNzMxMTcxMTNORQ==&amp;unique=1677620594&amp;session=2769514b688cb754cd0d8f1507d36947&amp;hostname=139.28.41.7" xr:uid="{8A9F8B5C-3B46-4C6D-ADA5-3E342EB71CA1}"/>
    <hyperlink ref="H1182" r:id="rId347" display="https://sds.chemicalsafety.com/sds/pda/msds/getpdf.ashx?action=msdsdocument&amp;auth=200C200C200C200C2008207A200D2078200C200C200C200C200C200C200C200C200C2008&amp;param1=ZmRwLjFfMTk0MDI2MDNORQ==&amp;unique=1677620673&amp;session=2769514b688cb754cd0d8f1507d36947&amp;hostname=139.28.41.7" xr:uid="{B5A18EC2-6C79-4E80-9417-87E7BD30898E}"/>
    <hyperlink ref="H711" r:id="rId348" display="https://sds.chemicalsafety.com/sds/pda/msds/getpdf.ashx?action=msdsdocument&amp;auth=200C200C200C200C2008207A200D2078200C200C200C200C200C200C200C200C200C2008&amp;param1=ZmRwLjFfNDk2MzgxMjNORQ==&amp;unique=1676931271&amp;session=557fdb86592034636826dc01208cc657&amp;hostname=139.28.41.7" xr:uid="{BF23E99F-1053-40D7-9E07-66A27A7EF8F8}"/>
    <hyperlink ref="H712" r:id="rId349" display="https://sds.chemicalsafety.com/sds/pda/msds/getpdf.ashx?action=msdsdocument&amp;auth=200C200C200C200C2008207A200D2078200C200C200C200C200C200C200C200C200C2008&amp;param1=ZmRwLjFfMTkyMTEzMTNORQ==&amp;unique=1676931398&amp;session=557fdb86592034636826dc01208cc657&amp;hostname=139.28.41.7" xr:uid="{65C83737-0770-4D4C-8A96-A658D0696850}"/>
    <hyperlink ref="H339" r:id="rId350" display="https://sds.chemicalsafety.com/sds/pda/msds/getpdf.ashx?action=msdsdocument&amp;auth=200C200C200C200C2008207A200D2078200C200C200C200C200C200C200C200C200C2008&amp;param1=ZmRwLjFfMDY1NDQxMDNORQ==&amp;unique=1677667135&amp;session=cee9c3e3124a7c78e3d61a62e6a5f1a2&amp;hostname=139.28.41.7" xr:uid="{A667975F-B116-4ADE-987E-A4E7D5B3ED3D}"/>
    <hyperlink ref="H340" r:id="rId351" display="https://sds.chemicalsafety.com/sds/pda/msds/getpdf.ashx?action=msdsdocument&amp;auth=200C200C200C200C2008207A200D2078200C200C200C200C200C200C200C200C200C2008&amp;param1=ZmRwLjFfMTAxMTAzMTNORQ==&amp;unique=1677667224&amp;session=cee9c3e3124a7c78e3d61a62e6a5f1a2&amp;hostname=139.28.41.7" xr:uid="{04E703F1-C259-417C-8615-F0527DC3124D}"/>
    <hyperlink ref="H341" r:id="rId352" display="https://sds.chemicalsafety.com/sds/pda/msds/getpdf.ashx?action=msdsdocument&amp;auth=200C200C200C200C2008207A200D2078200C200C200C200C200C200C200C200C200C2008&amp;param1=ZmRwLjFfNDE3OTUxMTNORQ==&amp;unique=1677667281&amp;session=cee9c3e3124a7c78e3d61a62e6a5f1a2&amp;hostname=139.28.41.7" xr:uid="{B12F7723-A58B-4066-865C-ECA15AAE93EE}"/>
    <hyperlink ref="H95" r:id="rId353" display="https://sds.chemicalsafety.com/sds/pda/msds/getpdf.ashx?action=msdsdocument&amp;auth=200C200C200C200C2008207A200D2078200C200C200C200C200C200C200C200C200C2008&amp;param1=ZmRwLjFfNDQyMzMwMDNORQ==&amp;unique=1677667973&amp;session=cee9c3e3124a7c78e3d61a62e6a5f1a2&amp;hostname=139.28.41.7" xr:uid="{E4A365E4-D938-435F-BFB8-E78052A9A33E}"/>
    <hyperlink ref="H96" r:id="rId354" display="https://sds.chemicalsafety.com/sds/pda/msds/getpdf.ashx?action=msdsdocument&amp;auth=200C200C200C200C2008207A200D2078200C200C200C200C200C200C200C200C200C2008&amp;param1=ZmRwLjFfMTA3MzkyMTNORQ==&amp;unique=1677668082&amp;session=cee9c3e3124a7c78e3d61a62e6a5f1a2&amp;hostname=139.28.41.7" xr:uid="{B52F5399-2FDB-48EF-AE50-87F20891A74A}"/>
    <hyperlink ref="H97" r:id="rId355" display="https://sds.chemicalsafety.com/sds/pda/msds/getpdf.ashx?action=msdsdocument&amp;auth=200C200C200C200C2008207A200D2078200C200C200C200C200C200C200C200C200C2008&amp;param1=ZmRwLjFfNjkyNDUxMTNORQ==&amp;unique=1677668141&amp;session=cee9c3e3124a7c78e3d61a62e6a5f1a2&amp;hostname=139.28.41.7" xr:uid="{51ECFA88-2E12-4C7F-A394-05DF6A13C230}"/>
    <hyperlink ref="H98" r:id="rId356" display="https://sds.chemicalsafety.com/sds/pda/msds/getpdf.ashx?action=msdsdocument&amp;auth=200C200C200C200C2008207A200D2078200C200C200C200C200C200C200C200C200C2008&amp;param1=ZmRwLjFfMDY3Nzg1MDNORQ==&amp;unique=1677668208&amp;session=cee9c3e3124a7c78e3d61a62e6a5f1a2&amp;hostname=139.28.41.7" xr:uid="{0D2F8335-BB5E-4AD0-8710-54B15A96C6F1}"/>
    <hyperlink ref="H1184" r:id="rId357" display="https://sds.chemicalsafety.com/sds/pda/msds/getpdf.ashx?action=msdsdocument&amp;auth=200C200C200C200C2008207A200D2078200C200C200C200C200C200C200C200C200C2008&amp;param1=ZmRwLjFfNzYwMjgwMDNORQ==&amp;unique=1677668332&amp;session=cee9c3e3124a7c78e3d61a62e6a5f1a2&amp;hostname=139.28.41.7" xr:uid="{8A93E72B-809F-4F58-BD51-338F8C241C6A}"/>
    <hyperlink ref="H1185" r:id="rId358" display="https://sds.chemicalsafety.com/sds/pda/msds/getpdf.ashx?action=msdsdocument&amp;auth=200C200C200C200C2008207A200D2078200C200C200C200C200C200C200C200C200C2008&amp;param1=ZmRwLjFfNDA3MDkwMTNORQ==&amp;unique=1677666988&amp;session=cee9c3e3124a7c78e3d61a62e6a5f1a2&amp;hostname=139.28.41.7" xr:uid="{31776DE2-9AF1-4BD2-BA2D-A41E2C732F17}"/>
    <hyperlink ref="H835" r:id="rId359" display="https://sds.chemicalsafety.com/sds/pda/msds/getpdf.ashx?action=msdsdocument&amp;auth=200C200C200C200C2008207A200D2078200C200C200C200C200C200C200C200C200C2008&amp;param1=ZmRwLjFfMDM0Njc2MDNORQ==&amp;unique=1677668483&amp;session=cee9c3e3124a7c78e3d61a62e6a5f1a2&amp;hostname=139.28.41.7" xr:uid="{D2D451BC-B1DC-4A5D-8C32-49B687AF9D40}"/>
    <hyperlink ref="H836" r:id="rId360" display="https://sds.chemicalsafety.com/sds/pda/msds/getpdf.ashx?action=msdsdocument&amp;auth=200C200C200C200C2008207A200D2078200C200C200C200C200C200C200C200C200C2008&amp;param1=ZmRwLjFfMDA3NDUxMTNORQ==&amp;unique=1677668586&amp;session=cee9c3e3124a7c78e3d61a62e6a5f1a2&amp;hostname=139.28.41.7" xr:uid="{581905DF-50A4-48C0-B26F-A888A6280296}"/>
    <hyperlink ref="H396" r:id="rId361" display="https://sds.chemicalsafety.com/sds/pda/msds/getpdf.ashx?action=msdsdocument&amp;auth=200C200C200C200C2008207A200D2078200C200C200C200C200C200C200C200C200C2008&amp;param1=ZmRwLjFfMTEzMDM2MDNORQ==&amp;unique=1677953669&amp;session=0e1da735f43fe643971f4dc37256385c&amp;hostname=78.8.217.118" xr:uid="{031F064F-C837-42F1-8B9D-CAB7FC61E838}"/>
    <hyperlink ref="H950" r:id="rId362" display="https://sds.chemicalsafety.com/sds/pda/msds/getpdf.ashx?action=msdsdocument&amp;auth=200C200C200C200C2008207A200D2078200C200C200C200C200C200C200C200C200C2008&amp;param1=ZmRwLjFfNzU2NTQ1MjNORQ==&amp;unique=1677953943&amp;session=0e1da735f43fe643971f4dc37256385c&amp;hostname=78.8.217.118" xr:uid="{D0887AD2-28A0-4F3B-81F1-68B12B2C6D7A}"/>
    <hyperlink ref="H142" r:id="rId363" display="https://sds.chemicalsafety.com/sds/pda/msds/getpdf.ashx?action=msdsdocument&amp;auth=200C200C200C200C2008207A200D2078200C200C200C200C200C200C200C200C200C2008&amp;param1=ZmRwLjFfNzYxNzg1MDNORQ==&amp;unique=1677953151&amp;session=0e1da735f43fe643971f4dc37256385c&amp;hostname=78.8.217.118" xr:uid="{93116198-8DEB-4654-99E3-466EB4AFF03B}"/>
    <hyperlink ref="H126" r:id="rId364" display="https://sds.chemicalsafety.com/sds/pda/msds/getpdf.ashx?action=msdsdocument&amp;auth=200C200C200C200C2008207A200D2078200C200C200C200C200C200C200C200C200C2008&amp;param1=ZmRwLjFfOTIzNzg1MDNORQ==&amp;unique=1677951715&amp;session=0e1da735f43fe643971f4dc37256385c&amp;hostname=78.8.217.118" xr:uid="{8EC6FE9C-37A5-4E76-AC60-BC0B25A9A1F2}"/>
    <hyperlink ref="H948" r:id="rId365" display="https://sds.chemicalsafety.com/sds/pda/msds/getpdf.ashx?action=msdsdocument&amp;auth=200C200C200C200C2008207A200D2078200C200C200C200C200C200C200C200C200C2008&amp;param1=ZmRwLjFfOTM3Njg1MDNORQ==&amp;unique=1677951329&amp;session=0e1da735f43fe643971f4dc37256385c&amp;hostname=78.8.217.118" xr:uid="{BB36C1A1-BB59-42E4-9914-BD71092BACDE}"/>
    <hyperlink ref="H409" r:id="rId366" display="https://sds.chemicalsafety.com/sds/pda/msds/getpdf.ashx?action=msdsdocument&amp;auth=200C200C200C200C2008207A200D2078200C200C200C200C200C200C200C200C200C2008&amp;param1=ZmRwLjJfMDkzMDAzMTNORQ==&amp;unique=1677959369&amp;session=0e1da735f43fe643971f4dc37256385c&amp;hostname=78.8.217.118" xr:uid="{9E3F21A4-FDAF-49A5-980D-D94EF934BF5B}"/>
    <hyperlink ref="H1245" r:id="rId367" display="https://sds.chemicalsafety.com/sds/pda/msds/getpdf.ashx?action=msdsdocument&amp;auth=200C200C200C200C2008207A200D2078200C200C200C200C200C200C200C200C200C2008&amp;param1=ZmRwLjFfODA1MDEyMTNORQ==&amp;unique=1677963433&amp;session=0e1da735f43fe643971f4dc37256385c&amp;hostname=78.8.217.118" xr:uid="{85668FFA-F12C-4DFB-9080-5DDD9D4B2F37}"/>
    <hyperlink ref="H982" r:id="rId368" display="https://sds.chemicalsafety.com/sds/pda/msds/getpdf.ashx?action=msdsdocument&amp;auth=200C200C200C200C2008207A200D2078200C200C200C200C200C200C200C200C200C2008&amp;param1=ZmRwLjFfNzIzMDQxMTNORQ==&amp;unique=1677965282&amp;session=0e1da735f43fe643971f4dc37256385c&amp;hostname=78.8.217.118" xr:uid="{4755ECDC-7369-4555-BC5D-6C46E26459AC}"/>
    <hyperlink ref="H1010" r:id="rId369" display="https://sds.chemicalsafety.com/sds/pda/msds/getpdf.ashx?action=msdsdocument&amp;auth=200C200C200C200C2008207A200D2078200C200C200C200C200C200C200C200C200C2008&amp;param1=ZmRwLjFfMTIzNjkwMDNORQ==&amp;unique=1677969831&amp;session=0e1da735f43fe643971f4dc37256385c&amp;hostname=78.8.217.118" xr:uid="{D197426A-DF2D-478B-B501-505F5A5909FC}"/>
    <hyperlink ref="H487" r:id="rId370" display="https://sds.chemicalsafety.com/sds/pda/msds/getpdf.ashx?action=msdsdocument&amp;auth=200C200C200C200C2008207A200D2078200C200C200C200C200C200C200C200C200C2008&amp;param1=ZmRwLjFfMTcwNzI0MDNORQ==&amp;unique=1678020957&amp;session=0e1da735f43fe643971f4dc37256385c&amp;hostname=78.8.217.118" xr:uid="{D19B2ABD-6A25-4A8D-9C94-75C32588876E}"/>
    <hyperlink ref="H1348" r:id="rId371" display="https://sds.chemicalsafety.com/sds/pda/msds/getpdf.ashx?action=msdsdocument&amp;auth=200C200C200C200C2008207A200D2078200C200C200C200C200C200C200C200C200C2008&amp;param1=ZmRwLjFfMTE4MzUyMDNORQ==&amp;unique=1678221917&amp;session=ffe609ad4d87d36f4049e78c6027dbfe&amp;hostname=139.28.41.7" xr:uid="{5700B528-438B-4FCE-A7A4-A7CF28E179DA}"/>
    <hyperlink ref="H631" r:id="rId372" display="https://sds.chemicalsafety.com/sds/pda/msds/getpdf.ashx?action=msdsdocument&amp;auth=200C200C200C200C2008207A200D2078200C200C200C200C200C200C200C200C200C2008&amp;param1=ZmRwLjFfNzk4NDAzMTNORQ==&amp;unique=1678279315&amp;session=16a6a8da7e51bf4b79e724bfec6661d4&amp;hostname=139.28.41.7" xr:uid="{E8F77CDE-6C68-4DF6-83AC-EC91AEFFEC0C}"/>
    <hyperlink ref="H210" r:id="rId373" display="https://sds.chemicalsafety.com/sds/pda/msds/getpdf.ashx?action=msdsdocument&amp;auth=200C200C200C200C2008207A200D2078200C200C200C200C200C200C200C200C200C2008&amp;param1=ZmRwLjFfODIwNDgxMjNORQ==&amp;unique=1676929302&amp;session=557fdb86592034636826dc01208cc657&amp;hostname=139.28.41.7" xr:uid="{95207267-FCDA-4399-B762-FFF79AB7D8B6}"/>
    <hyperlink ref="H379" r:id="rId374" display="https://sds.chemicalsafety.com/sds/pda/msds/getpdf.ashx?action=msdsdocument&amp;auth=200C200C200C200C2008207A200D2078200C200C200C200C200C200C200C200C200C2008&amp;param1=ZmRwLjFfMDAyODAzMTNORQ==&amp;unique=1677442469&amp;session=bdf11b8600b42b0c2a10febd77821c6b&amp;hostname=78.8.217.118" xr:uid="{A6951303-6A97-4C8A-90E9-084FF10E819C}"/>
    <hyperlink ref="H913" r:id="rId375" display="https://sds.chemicalsafety.com/sds/pda/msds/getpdf.ashx?action=msdsdocument&amp;auth=200C200C200C200C2008207A200D2078200C200C200C200C200C200C200C200C200C2008&amp;param1=ZmRwLjFfNzI0NTkwMTNORQ==&amp;unique=1677529999&amp;session=196cbe312fdaa5177aa60b1a0780f7ae&amp;hostname=78.8.217.118" xr:uid="{3DE079A3-6B43-4976-A81D-9C61FF75EC10}"/>
    <hyperlink ref="H212" r:id="rId376" display="https://sds.chemicalsafety.com/sds/pda/msds/getpdf.ashx?action=msdsdocument&amp;auth=200C200C200C200C2008207A200D2078200C200C200C200C200C200C200C200C200C2008&amp;param1=ZmRwLjFfMDcxNjg1MDNORQ==&amp;unique=1676929641&amp;session=557fdb86592034636826dc01208cc657&amp;hostname=139.28.41.7" xr:uid="{380FA707-9393-4817-952A-831F65643E6D}"/>
    <hyperlink ref="H326" r:id="rId377" display="https://sds.chemicalsafety.com/sds/pda/msds/getpdf.ashx?action=msdsdocument&amp;auth=200C200C200C200C2008207A200D2078200C200C200C200C200C200C200C200C200C2008&amp;param1=ZmRwLjFfNjM1Njk1MDNORQ==&amp;unique=1677583734&amp;session=2769514b688cb754cd0d8f1507d36947&amp;hostname=139.28.41.7" xr:uid="{D956AD44-6893-44D7-AD91-BC13BA528ABF}"/>
    <hyperlink ref="H206" r:id="rId378" display="https://sds.chemicalsafety.com/sds/pda/msds/getpdf.ashx?action=msdsdocument&amp;auth=200C200C200C200C2008207A200D2078200C200C200C200C200C200C200C200C200C2008&amp;param1=ZmRwLjFfOTA5Nzk3MjNORQ==&amp;unique=1678366241&amp;session=2430283b0df3d656d5ac4650fb9d03d8&amp;hostname=78.8.217.118" xr:uid="{EAC2516D-2B65-43EF-ADEE-70B4BB9615C6}"/>
    <hyperlink ref="H1172" r:id="rId379" display="https://sds.chemicalsafety.com/sds/pda/msds/getpdf.ashx?action=msdsdocument&amp;auth=200C200C200C200C2008207A200D2078200C200C200C200C200C200C200C200C200C2008&amp;param1=ZmRwLjFfODg1NDgxMjNORQ==&amp;unique=1677535264&amp;session=f99c59d06bf130d9b71feb3ce96b8ec3&amp;hostname=139.28.41.7" xr:uid="{48D3836E-F924-46DA-B567-1AF8BFE71739}"/>
    <hyperlink ref="H18" r:id="rId380" display="https://sds.chemicalsafety.com/sds/pda/msds/getpdf.ashx?action=msdsdocument&amp;auth=200C200C200C200C2008207A200D2078200C200C200C200C200C200C200C200C200C2008&amp;param1=ZmRwLjFfMDI3Nzg1MDNORQ==&amp;unique=1677949261&amp;session=0e1da735f43fe643971f4dc37256385c&amp;hostname=78.8.217.118" xr:uid="{32809FDD-711A-40A0-8994-B89B8F9AB71C}"/>
    <hyperlink ref="H1362" r:id="rId381" display="https://sds.chemicalsafety.com/sds/pda/msds/getpdf.ashx?action=msdsdocument&amp;auth=200C200C200C200C2008207A200D2078200C200C200C200C200C200C200C200C200C2008&amp;param1=ZmRwLjFfODU0MDUyMTNORQ==&amp;unique=1679316677&amp;session=3cd0771000dd374891812967ae95c61b&amp;hostname=149.156.235.87" xr:uid="{A025A01F-8D69-45F1-A579-6CC47BE38697}"/>
    <hyperlink ref="H9" r:id="rId382" display="https://sds.chemicalsafety.com/sds/pda/msds/getpdf.ashx?action=msdsdocument&amp;auth=200C200C200C200C2008207A200D2078200C200C200C200C200C200C200C200C200C2008&amp;param1=ZmRwLjFfNjA1NjkxMDNORQ==&amp;unique=1678220961&amp;session=ffe609ad4d87d36f4049e78c6027dbfe&amp;hostname=139.28.41.7" xr:uid="{F34E0A13-F973-4E80-8FE5-1F0735BADCDE}"/>
    <hyperlink ref="H8" r:id="rId383" display="https://sds.chemicalsafety.com/sds/pda/msds/getpdf.ashx?action=msdsdocument&amp;auth=200C200C200C200C2008207A200D2078200C200C200C200C200C200C200C200C200C2008&amp;param1=ZmRwLjFfOTE3MTM0MjNORQ==&amp;unique=1678220866&amp;session=ffe609ad4d87d36f4049e78c6027dbfe&amp;hostname=139.28.41.7" xr:uid="{9BC8CD20-A15C-448F-A735-64D4D04BA63F}"/>
  </hyperlinks>
  <pageMargins left="0.7" right="0.7" top="0.75" bottom="0.75" header="0.3" footer="0.3"/>
  <drawing r:id="rId3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4233-8486-4AC2-A947-2C6819E72DDD}">
  <dimension ref="A1:AI188"/>
  <sheetViews>
    <sheetView zoomScale="55" zoomScaleNormal="55" workbookViewId="0">
      <selection activeCell="J20" sqref="J20:K20"/>
    </sheetView>
  </sheetViews>
  <sheetFormatPr defaultRowHeight="14.5" x14ac:dyDescent="0.35"/>
  <cols>
    <col min="1" max="1" width="14.54296875" style="16" customWidth="1"/>
    <col min="2" max="2" width="10" style="16" customWidth="1"/>
    <col min="3" max="3" width="19.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f>IF(AVERAGE(D7:D16)&lt;100, AVERAGE(D7:D16), 99.999)</f>
        <v>66.5</v>
      </c>
      <c r="E6" s="55">
        <f>IF(AVERAGE(E7:E16)&lt;100, AVERAGE(E7:E16), 99.999)</f>
        <v>97.833333333333329</v>
      </c>
      <c r="F6" s="55">
        <f>IF(AVERAGE(F7:F16)&gt;0, AVERAGE(F7:F16), 0.001)</f>
        <v>326.7833333333333</v>
      </c>
      <c r="G6" s="55">
        <f>IF(AVERAGE(G7:G16)&gt;0, AVERAGE(G7:G16), 0.001)</f>
        <v>200.0965474842767</v>
      </c>
      <c r="H6" s="73">
        <f>IF(AVERAGE(H7:H16)&gt;0, AVERAGE(H7:H16), 0.001)</f>
        <v>15.833333333333334</v>
      </c>
      <c r="I6" s="55">
        <f>IF(AVERAGE(I7:I16)&gt;0, AVERAGE(I7:I16), 0.001)</f>
        <v>91.315386686733618</v>
      </c>
    </row>
    <row r="7" spans="1:9" ht="14" customHeight="1" x14ac:dyDescent="0.35">
      <c r="B7" s="54" t="s">
        <v>3404</v>
      </c>
      <c r="C7" s="56" t="s">
        <v>3458</v>
      </c>
      <c r="D7" s="57">
        <v>83</v>
      </c>
      <c r="E7" s="57">
        <v>99</v>
      </c>
      <c r="F7" s="58">
        <f>SUM(E21:E35)-1</f>
        <v>158.04899999999998</v>
      </c>
      <c r="G7" s="59">
        <f>H21</f>
        <v>40.525177358490566</v>
      </c>
      <c r="H7" s="74">
        <f>3+(25/60)</f>
        <v>3.4166666666666665</v>
      </c>
      <c r="I7" s="58">
        <f>M25</f>
        <v>46.210568776705898</v>
      </c>
    </row>
    <row r="8" spans="1:9" x14ac:dyDescent="0.35">
      <c r="B8" s="54" t="s">
        <v>3405</v>
      </c>
      <c r="C8" s="56" t="s">
        <v>3511</v>
      </c>
      <c r="D8" s="57">
        <v>62</v>
      </c>
      <c r="E8" s="57">
        <v>96</v>
      </c>
      <c r="F8" s="58">
        <f>SUM(E38:E52)-1</f>
        <v>499.702</v>
      </c>
      <c r="G8" s="59">
        <f>H38</f>
        <v>360.03927307032586</v>
      </c>
      <c r="H8" s="74">
        <f>28+(15/60)</f>
        <v>28.25</v>
      </c>
      <c r="I8" s="58">
        <f>N25</f>
        <v>138.19189556555045</v>
      </c>
    </row>
    <row r="9" spans="1:9" x14ac:dyDescent="0.35">
      <c r="B9" s="54" t="s">
        <v>3406</v>
      </c>
      <c r="C9" s="56" t="s">
        <v>3512</v>
      </c>
      <c r="D9" s="57">
        <v>65</v>
      </c>
      <c r="E9" s="57">
        <v>100</v>
      </c>
      <c r="F9" s="58">
        <f>SUM(E55:E69)-1</f>
        <v>131.434</v>
      </c>
      <c r="G9" s="59">
        <f>H55</f>
        <v>37.189119897084048</v>
      </c>
      <c r="H9" s="74">
        <f>3+(25/60)</f>
        <v>3.4166666666666665</v>
      </c>
      <c r="I9" s="58">
        <f>O25</f>
        <v>46.210568776705898</v>
      </c>
    </row>
    <row r="10" spans="1:9" x14ac:dyDescent="0.35">
      <c r="B10" s="54" t="s">
        <v>3407</v>
      </c>
      <c r="C10" s="56" t="s">
        <v>3513</v>
      </c>
      <c r="D10" s="57">
        <v>40</v>
      </c>
      <c r="E10" s="57">
        <v>96</v>
      </c>
      <c r="F10" s="58">
        <f>SUM(E72:E86)-1</f>
        <v>543.65800000000002</v>
      </c>
      <c r="G10" s="59">
        <f>H72</f>
        <v>367.46684614065174</v>
      </c>
      <c r="H10" s="74">
        <f>28+(15/60)</f>
        <v>28.25</v>
      </c>
      <c r="I10" s="58">
        <f>P25</f>
        <v>138.19189556555045</v>
      </c>
    </row>
    <row r="11" spans="1:9" x14ac:dyDescent="0.35">
      <c r="B11" s="54" t="s">
        <v>3408</v>
      </c>
      <c r="C11" s="56" t="s">
        <v>3514</v>
      </c>
      <c r="D11" s="57">
        <v>84</v>
      </c>
      <c r="E11" s="57">
        <v>99</v>
      </c>
      <c r="F11" s="58">
        <f>SUM(E89:E103)-1</f>
        <v>129.054</v>
      </c>
      <c r="G11" s="59">
        <f>H89</f>
        <v>36.023167066895368</v>
      </c>
      <c r="H11" s="74">
        <f>3+(25/60)</f>
        <v>3.4166666666666665</v>
      </c>
      <c r="I11" s="58">
        <f>Q25</f>
        <v>46.210568776705898</v>
      </c>
    </row>
    <row r="12" spans="1:9" x14ac:dyDescent="0.35">
      <c r="B12" s="54" t="s">
        <v>3426</v>
      </c>
      <c r="C12" s="56" t="s">
        <v>3515</v>
      </c>
      <c r="D12" s="57">
        <v>65</v>
      </c>
      <c r="E12" s="57">
        <v>97</v>
      </c>
      <c r="F12" s="58">
        <f>SUM(E106:E120)-1</f>
        <v>498.803</v>
      </c>
      <c r="G12" s="59">
        <f>H106</f>
        <v>359.33570137221267</v>
      </c>
      <c r="H12" s="74">
        <f>28+(15/60)</f>
        <v>28.25</v>
      </c>
      <c r="I12" s="58">
        <f>R25</f>
        <v>132.87682265918312</v>
      </c>
    </row>
    <row r="13" spans="1:9" x14ac:dyDescent="0.35">
      <c r="B13" s="54" t="s">
        <v>3427</v>
      </c>
      <c r="C13" s="56" t="s">
        <v>3414</v>
      </c>
      <c r="D13" s="57" t="s">
        <v>3414</v>
      </c>
      <c r="E13" s="57" t="s">
        <v>3414</v>
      </c>
      <c r="F13" s="60" t="s">
        <v>3414</v>
      </c>
      <c r="G13" s="59" t="s">
        <v>3414</v>
      </c>
      <c r="H13" s="74" t="s">
        <v>3414</v>
      </c>
      <c r="I13" s="58" t="s">
        <v>3414</v>
      </c>
    </row>
    <row r="14" spans="1:9" x14ac:dyDescent="0.35">
      <c r="B14" s="54" t="s">
        <v>3428</v>
      </c>
      <c r="C14" s="56" t="s">
        <v>3414</v>
      </c>
      <c r="D14" s="57" t="s">
        <v>3414</v>
      </c>
      <c r="E14" s="57" t="s">
        <v>3414</v>
      </c>
      <c r="F14" s="60" t="s">
        <v>3414</v>
      </c>
      <c r="G14" s="59" t="s">
        <v>3414</v>
      </c>
      <c r="H14" s="74" t="s">
        <v>3414</v>
      </c>
      <c r="I14" s="58" t="s">
        <v>3414</v>
      </c>
    </row>
    <row r="15" spans="1:9" x14ac:dyDescent="0.35">
      <c r="B15" s="54" t="s">
        <v>3429</v>
      </c>
      <c r="C15" s="56" t="s">
        <v>3414</v>
      </c>
      <c r="D15" s="57" t="s">
        <v>3414</v>
      </c>
      <c r="E15" s="57" t="s">
        <v>3414</v>
      </c>
      <c r="F15" s="60" t="s">
        <v>3414</v>
      </c>
      <c r="G15" s="59" t="s">
        <v>3414</v>
      </c>
      <c r="H15" s="74" t="s">
        <v>3414</v>
      </c>
      <c r="I15" s="58" t="s">
        <v>3414</v>
      </c>
    </row>
    <row r="16" spans="1:9" x14ac:dyDescent="0.35">
      <c r="B16" s="54" t="s">
        <v>3430</v>
      </c>
      <c r="C16" s="56" t="s">
        <v>3414</v>
      </c>
      <c r="D16" s="57" t="s">
        <v>3414</v>
      </c>
      <c r="E16" s="57" t="s">
        <v>3414</v>
      </c>
      <c r="F16" s="60" t="s">
        <v>3414</v>
      </c>
      <c r="G16" s="59" t="s">
        <v>3414</v>
      </c>
      <c r="H16" s="74" t="s">
        <v>3414</v>
      </c>
      <c r="I16" s="58" t="s">
        <v>3414</v>
      </c>
    </row>
    <row r="18" spans="2:35" x14ac:dyDescent="0.35">
      <c r="B18" s="169" t="s">
        <v>3435</v>
      </c>
      <c r="C18" s="170"/>
      <c r="D18" s="170"/>
      <c r="E18" s="170"/>
      <c r="F18" s="170"/>
      <c r="G18" s="170"/>
      <c r="H18" s="171"/>
      <c r="I18" s="52"/>
    </row>
    <row r="19" spans="2:35" x14ac:dyDescent="0.35">
      <c r="B19" s="172" t="str">
        <f>C7</f>
        <v>Mech. O1</v>
      </c>
      <c r="C19" s="173"/>
      <c r="D19" s="173"/>
      <c r="E19" s="173"/>
      <c r="F19" s="173"/>
      <c r="G19" s="173"/>
      <c r="H19" s="174"/>
      <c r="I19" s="52"/>
    </row>
    <row r="20" spans="2:35" ht="31.5" customHeight="1" x14ac:dyDescent="0.35">
      <c r="B20" s="18"/>
      <c r="C20" s="18" t="s">
        <v>1</v>
      </c>
      <c r="D20" s="53" t="s">
        <v>2</v>
      </c>
      <c r="E20" s="18" t="s">
        <v>3434</v>
      </c>
      <c r="F20" s="18" t="s">
        <v>3418</v>
      </c>
      <c r="G20" s="18" t="s">
        <v>3</v>
      </c>
      <c r="H20" s="75" t="s">
        <v>4</v>
      </c>
      <c r="J20" s="175" t="str">
        <f>I5</f>
        <v xml:space="preserve">G3/B3: Energy </v>
      </c>
      <c r="K20" s="176"/>
      <c r="L20" s="50" t="s">
        <v>3396</v>
      </c>
      <c r="M20" s="54" t="str">
        <f>C7</f>
        <v>Mech. O1</v>
      </c>
      <c r="N20" s="54" t="str">
        <f>C8</f>
        <v>Sol. O1</v>
      </c>
      <c r="O20" s="54" t="str">
        <f>C9</f>
        <v>Mech. O2</v>
      </c>
      <c r="P20" s="54" t="str">
        <f>C10</f>
        <v>Sol. O2</v>
      </c>
      <c r="Q20" s="54" t="str">
        <f>C11</f>
        <v>Mech. O3</v>
      </c>
      <c r="R20" s="54" t="str">
        <f>C12</f>
        <v>Sol. O3</v>
      </c>
      <c r="S20" s="54" t="str">
        <f>C13</f>
        <v>…</v>
      </c>
      <c r="T20" s="54" t="str">
        <f>C14</f>
        <v>…</v>
      </c>
      <c r="U20" s="54" t="str">
        <f>C15</f>
        <v>…</v>
      </c>
      <c r="V20" s="54" t="str">
        <f>C16</f>
        <v>…</v>
      </c>
    </row>
    <row r="21" spans="2:35" ht="15.5" x14ac:dyDescent="0.35">
      <c r="B21" s="18">
        <v>1</v>
      </c>
      <c r="C21" s="43" t="s">
        <v>3327</v>
      </c>
      <c r="D21" s="61" t="s">
        <v>3328</v>
      </c>
      <c r="E21" s="62">
        <v>0.90700000000000003</v>
      </c>
      <c r="F21" s="77">
        <v>3.6659999999999999</v>
      </c>
      <c r="G21" s="21">
        <f>(F21/5.83)*E21</f>
        <v>0.57033653516295024</v>
      </c>
      <c r="H21" s="177">
        <f>SUM(G21:G35)</f>
        <v>40.525177358490566</v>
      </c>
      <c r="I21" s="51"/>
      <c r="J21" s="180" t="s">
        <v>5</v>
      </c>
      <c r="K21" s="181"/>
      <c r="L21" s="63">
        <v>1</v>
      </c>
      <c r="M21" s="64">
        <v>2</v>
      </c>
      <c r="N21" s="64">
        <v>3</v>
      </c>
      <c r="O21" s="64">
        <v>2</v>
      </c>
      <c r="P21" s="64">
        <v>3</v>
      </c>
      <c r="Q21" s="64">
        <v>2</v>
      </c>
      <c r="R21" s="64">
        <v>2</v>
      </c>
      <c r="S21" s="64"/>
      <c r="T21" s="64"/>
      <c r="U21" s="64"/>
      <c r="V21" s="64"/>
      <c r="W21" s="65"/>
    </row>
    <row r="22" spans="2:35" ht="15.5" x14ac:dyDescent="0.35">
      <c r="B22" s="18">
        <v>2</v>
      </c>
      <c r="C22" s="43" t="s">
        <v>821</v>
      </c>
      <c r="D22" s="61" t="s">
        <v>822</v>
      </c>
      <c r="E22" s="62">
        <v>2.2090000000000001</v>
      </c>
      <c r="F22" s="77">
        <v>2.0830000000000002</v>
      </c>
      <c r="G22" s="21">
        <f t="shared" ref="G22:G35" si="0">(F22/5.83)*E22</f>
        <v>0.78925334476843922</v>
      </c>
      <c r="H22" s="178"/>
      <c r="I22" s="51"/>
      <c r="J22" s="180" t="s">
        <v>6</v>
      </c>
      <c r="K22" s="181"/>
      <c r="L22" s="63">
        <v>2</v>
      </c>
      <c r="M22" s="64">
        <v>3</v>
      </c>
      <c r="N22" s="64">
        <v>3</v>
      </c>
      <c r="O22" s="64">
        <v>3</v>
      </c>
      <c r="P22" s="64">
        <v>3</v>
      </c>
      <c r="Q22" s="64">
        <v>3</v>
      </c>
      <c r="R22" s="64">
        <v>3</v>
      </c>
      <c r="S22" s="64"/>
      <c r="T22" s="64"/>
      <c r="U22" s="64"/>
      <c r="V22" s="64"/>
      <c r="W22" s="65"/>
    </row>
    <row r="23" spans="2:35" ht="14.5" customHeight="1" x14ac:dyDescent="0.35">
      <c r="B23" s="18">
        <v>3</v>
      </c>
      <c r="C23" s="43" t="s">
        <v>3332</v>
      </c>
      <c r="D23" s="61" t="s">
        <v>3333</v>
      </c>
      <c r="E23" s="62">
        <v>0.59199999999999997</v>
      </c>
      <c r="F23" s="77">
        <v>7</v>
      </c>
      <c r="G23" s="21">
        <f t="shared" si="0"/>
        <v>0.7108061749571184</v>
      </c>
      <c r="H23" s="178"/>
      <c r="I23" s="51"/>
      <c r="J23" s="180" t="s">
        <v>7</v>
      </c>
      <c r="K23" s="181"/>
      <c r="L23" s="63">
        <v>3</v>
      </c>
      <c r="M23" s="64">
        <v>3</v>
      </c>
      <c r="N23" s="64">
        <v>3</v>
      </c>
      <c r="O23" s="64">
        <v>3</v>
      </c>
      <c r="P23" s="64">
        <v>3</v>
      </c>
      <c r="Q23" s="64">
        <v>3</v>
      </c>
      <c r="R23" s="64">
        <v>3</v>
      </c>
      <c r="S23" s="64"/>
      <c r="T23" s="64"/>
      <c r="U23" s="64"/>
      <c r="V23" s="64"/>
      <c r="W23" s="65"/>
    </row>
    <row r="24" spans="2:35" ht="14.5" customHeight="1" x14ac:dyDescent="0.35">
      <c r="B24" s="18">
        <v>4</v>
      </c>
      <c r="C24" s="43" t="s">
        <v>555</v>
      </c>
      <c r="D24" s="61" t="s">
        <v>556</v>
      </c>
      <c r="E24" s="62">
        <v>66.5</v>
      </c>
      <c r="F24" s="77">
        <v>3.0830000000000002</v>
      </c>
      <c r="G24" s="21">
        <f t="shared" si="0"/>
        <v>35.166295025728992</v>
      </c>
      <c r="H24" s="178"/>
      <c r="I24" s="51"/>
      <c r="J24" s="180" t="s">
        <v>8</v>
      </c>
      <c r="K24" s="181"/>
      <c r="L24" s="63">
        <v>4</v>
      </c>
      <c r="M24" s="64">
        <v>2</v>
      </c>
      <c r="N24" s="64">
        <v>2</v>
      </c>
      <c r="O24" s="64">
        <v>2</v>
      </c>
      <c r="P24" s="64">
        <v>2</v>
      </c>
      <c r="Q24" s="64">
        <v>2</v>
      </c>
      <c r="R24" s="64">
        <v>2</v>
      </c>
      <c r="S24" s="64"/>
      <c r="T24" s="64"/>
      <c r="U24" s="64"/>
      <c r="V24" s="64"/>
      <c r="W24" s="65"/>
    </row>
    <row r="25" spans="2:35" ht="14.5" customHeight="1" x14ac:dyDescent="0.35">
      <c r="B25" s="18">
        <v>5</v>
      </c>
      <c r="C25" s="43" t="s">
        <v>2733</v>
      </c>
      <c r="D25" s="61" t="s">
        <v>2734</v>
      </c>
      <c r="E25" s="62">
        <v>4.8</v>
      </c>
      <c r="F25" s="77">
        <v>3.5</v>
      </c>
      <c r="G25" s="21">
        <f t="shared" si="0"/>
        <v>2.8816466552315609</v>
      </c>
      <c r="H25" s="178"/>
      <c r="I25" s="51"/>
      <c r="J25" s="188"/>
      <c r="K25" s="189"/>
      <c r="L25" s="66" t="s">
        <v>0</v>
      </c>
      <c r="M25" s="76">
        <f>($L21*M21+$L22*M22+$L23*M23+$L24*M24)*(H7^(1/2))</f>
        <v>46.210568776705898</v>
      </c>
      <c r="N25" s="76">
        <f>($L21*N21+$L22*N22+$L23*N23+$L24*N24)*(H8^(1/2))</f>
        <v>138.19189556555045</v>
      </c>
      <c r="O25" s="76">
        <f>($L21*O21+$L22*O22+$L23*O23+$L24*O24)*(H9^(1/2))</f>
        <v>46.210568776705898</v>
      </c>
      <c r="P25" s="76">
        <f>($L21*P21+$L22*P22+$L23*P23+$L24*P24)*(H10^(1/2))</f>
        <v>138.19189556555045</v>
      </c>
      <c r="Q25" s="76">
        <f>($L21*Q21+$L22*Q22+$L23*Q23+$L24*Q24)*(H11^(1/2))</f>
        <v>46.210568776705898</v>
      </c>
      <c r="R25" s="76">
        <f>($L21*R21+$L22*R22+$L23*R23+$L24*R24)*(H12^(1/2))</f>
        <v>132.87682265918312</v>
      </c>
      <c r="S25" s="76" t="e">
        <f>($L21*S21+$L22*S22+$L23*S23+$L24*S24)*(H13^(1/2))</f>
        <v>#VALUE!</v>
      </c>
      <c r="T25" s="76" t="e">
        <f>($L21*T21+$L22*T22+$L23*T23+$L24*T24)*(H14^(1/2))</f>
        <v>#VALUE!</v>
      </c>
      <c r="U25" s="76" t="e">
        <f>($L21*U21+$L22*U22+$L23*U23+$L24*U24)*(H15^(1/2))</f>
        <v>#VALUE!</v>
      </c>
      <c r="V25" s="76" t="e">
        <f>($L21*V21+$L22*V22+$L23*V23+$L24*V24)*(H16^(1/2))</f>
        <v>#VALUE!</v>
      </c>
      <c r="W25" s="65"/>
    </row>
    <row r="26" spans="2:35" ht="15.5" x14ac:dyDescent="0.35">
      <c r="B26" s="18">
        <v>6</v>
      </c>
      <c r="C26" s="43" t="s">
        <v>233</v>
      </c>
      <c r="D26" s="61" t="s">
        <v>234</v>
      </c>
      <c r="E26" s="62">
        <v>6.3250000000000002</v>
      </c>
      <c r="F26" s="77">
        <v>0.375</v>
      </c>
      <c r="G26" s="21">
        <f t="shared" si="0"/>
        <v>0.40683962264150941</v>
      </c>
      <c r="H26" s="178"/>
      <c r="I26" s="51"/>
    </row>
    <row r="27" spans="2:35" ht="14.5" customHeight="1" x14ac:dyDescent="0.35">
      <c r="B27" s="18">
        <v>7</v>
      </c>
      <c r="C27" s="43" t="s">
        <v>3436</v>
      </c>
      <c r="D27" s="61" t="s">
        <v>3437</v>
      </c>
      <c r="E27" s="62">
        <v>77.715999999999994</v>
      </c>
      <c r="F27" s="77">
        <v>0</v>
      </c>
      <c r="G27" s="21">
        <f t="shared" si="0"/>
        <v>0</v>
      </c>
      <c r="H27" s="178"/>
      <c r="I27" s="51"/>
    </row>
    <row r="28" spans="2:35" ht="28.5" customHeight="1" thickBot="1" x14ac:dyDescent="0.4">
      <c r="B28" s="18">
        <v>8</v>
      </c>
      <c r="C28" s="43"/>
      <c r="D28" s="61"/>
      <c r="E28" s="62"/>
      <c r="F28" s="43"/>
      <c r="G28" s="21">
        <f t="shared" si="0"/>
        <v>0</v>
      </c>
      <c r="H28" s="178"/>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2:35" ht="27.5" thickBot="1" x14ac:dyDescent="0.4">
      <c r="B29" s="18">
        <v>9</v>
      </c>
      <c r="C29" s="43"/>
      <c r="D29" s="61"/>
      <c r="E29" s="62"/>
      <c r="F29" s="43"/>
      <c r="G29" s="21">
        <f t="shared" si="0"/>
        <v>0</v>
      </c>
      <c r="H29" s="178"/>
      <c r="I29" s="51"/>
      <c r="J29" s="67"/>
      <c r="K29" s="102" t="str">
        <f>C7</f>
        <v>Mech. O1</v>
      </c>
      <c r="L29" s="103"/>
      <c r="M29" s="103"/>
      <c r="N29" s="104"/>
      <c r="O29" s="67"/>
      <c r="P29" s="102" t="str">
        <f>C8</f>
        <v>Sol. O1</v>
      </c>
      <c r="Q29" s="103"/>
      <c r="R29" s="103"/>
      <c r="S29" s="104"/>
      <c r="T29" s="67"/>
      <c r="U29" s="102" t="str">
        <f>C9</f>
        <v>Mech. O2</v>
      </c>
      <c r="V29" s="103"/>
      <c r="W29" s="103"/>
      <c r="X29" s="104"/>
      <c r="Y29" s="67"/>
      <c r="Z29" s="102" t="str">
        <f>C10</f>
        <v>Sol. O2</v>
      </c>
      <c r="AA29" s="103"/>
      <c r="AB29" s="103"/>
      <c r="AC29" s="104"/>
      <c r="AD29" s="67"/>
      <c r="AE29" s="102" t="str">
        <f>C11</f>
        <v>Mech. O3</v>
      </c>
      <c r="AF29" s="103"/>
      <c r="AG29" s="103"/>
      <c r="AH29" s="104"/>
      <c r="AI29" s="67"/>
    </row>
    <row r="30" spans="2:35" ht="16" thickBot="1" x14ac:dyDescent="0.4">
      <c r="B30" s="18">
        <v>10</v>
      </c>
      <c r="C30" s="43"/>
      <c r="D30" s="61"/>
      <c r="E30" s="62"/>
      <c r="F30" s="43"/>
      <c r="G30" s="21">
        <f t="shared" si="0"/>
        <v>0</v>
      </c>
      <c r="H30" s="178"/>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2:35" ht="15" customHeight="1" x14ac:dyDescent="0.35">
      <c r="B31" s="18">
        <v>11</v>
      </c>
      <c r="C31" s="43"/>
      <c r="D31" s="61"/>
      <c r="E31" s="62"/>
      <c r="F31" s="43"/>
      <c r="G31" s="21">
        <f t="shared" si="0"/>
        <v>0</v>
      </c>
      <c r="H31" s="178"/>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2:35" ht="16.5" customHeight="1" x14ac:dyDescent="0.35">
      <c r="B32" s="18">
        <v>12</v>
      </c>
      <c r="C32" s="43"/>
      <c r="D32" s="61"/>
      <c r="E32" s="62"/>
      <c r="F32" s="43"/>
      <c r="G32" s="21">
        <f t="shared" si="0"/>
        <v>0</v>
      </c>
      <c r="H32" s="178"/>
      <c r="J32" s="44"/>
      <c r="K32" s="112">
        <f>100*(1/(1+((100-D7)/(100-D$6))))</f>
        <v>66.336633663366328</v>
      </c>
      <c r="L32" s="113"/>
      <c r="M32" s="112">
        <f>100*(1/(1+((100-E7)/(100-E$6))))</f>
        <v>68.421052631578988</v>
      </c>
      <c r="N32" s="113"/>
      <c r="O32" s="44"/>
      <c r="P32" s="112">
        <f>100*(1/(1+((100-D8)/(100-D6))))</f>
        <v>46.85314685314686</v>
      </c>
      <c r="Q32" s="113"/>
      <c r="R32" s="112">
        <f>100*(1/(1+((100-E8)/(100-E6))))</f>
        <v>35.135135135135179</v>
      </c>
      <c r="S32" s="113"/>
      <c r="T32" s="44"/>
      <c r="U32" s="112">
        <f>100*(1/(1+((100-D9)/(100-D6))))</f>
        <v>48.9051094890511</v>
      </c>
      <c r="V32" s="113"/>
      <c r="W32" s="112">
        <f>100*(1/(1+((100-E9)/(100-E6))))</f>
        <v>100</v>
      </c>
      <c r="X32" s="113"/>
      <c r="Y32" s="44"/>
      <c r="Z32" s="112">
        <f>100*(1/(1+((100-D10)/(100-D6))))</f>
        <v>35.8288770053476</v>
      </c>
      <c r="AA32" s="113"/>
      <c r="AB32" s="112">
        <f>100*(1/(1+((100-E10)/(100-E6))))</f>
        <v>35.135135135135179</v>
      </c>
      <c r="AC32" s="113"/>
      <c r="AD32" s="44"/>
      <c r="AE32" s="112">
        <f>100*(1/(1+((100-D11)/(100-D6))))</f>
        <v>67.676767676767682</v>
      </c>
      <c r="AF32" s="113"/>
      <c r="AG32" s="112">
        <f>100*(1/(1+((100-E11)/(100-E6))))</f>
        <v>68.421052631578988</v>
      </c>
      <c r="AH32" s="113"/>
      <c r="AI32" s="44"/>
    </row>
    <row r="33" spans="2:35" ht="16.5" customHeight="1" thickBot="1" x14ac:dyDescent="0.4">
      <c r="B33" s="18">
        <v>13</v>
      </c>
      <c r="C33" s="43"/>
      <c r="D33" s="61"/>
      <c r="E33" s="62"/>
      <c r="F33" s="43"/>
      <c r="G33" s="21">
        <f t="shared" si="0"/>
        <v>0</v>
      </c>
      <c r="H33" s="178"/>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2:35" ht="16.5" customHeight="1" x14ac:dyDescent="0.35">
      <c r="B34" s="18">
        <v>14</v>
      </c>
      <c r="C34" s="43"/>
      <c r="D34" s="61"/>
      <c r="E34" s="62"/>
      <c r="F34" s="43"/>
      <c r="G34" s="21">
        <f t="shared" si="0"/>
        <v>0</v>
      </c>
      <c r="H34" s="178"/>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2:35" ht="16.5" customHeight="1" x14ac:dyDescent="0.35">
      <c r="B35" s="18">
        <v>15</v>
      </c>
      <c r="C35" s="43"/>
      <c r="D35" s="61"/>
      <c r="E35" s="62"/>
      <c r="F35" s="43"/>
      <c r="G35" s="21">
        <f t="shared" si="0"/>
        <v>0</v>
      </c>
      <c r="H35" s="179"/>
      <c r="I35" s="51"/>
      <c r="J35" s="44"/>
      <c r="K35" s="123"/>
      <c r="L35" s="128">
        <f>100*(1/(1+(G7/G$6)))</f>
        <v>83.158138615716652</v>
      </c>
      <c r="M35" s="129"/>
      <c r="N35" s="127"/>
      <c r="O35" s="44"/>
      <c r="P35" s="123"/>
      <c r="Q35" s="114">
        <f>100*(1/(1+(G8/G6)))</f>
        <v>35.722862231191854</v>
      </c>
      <c r="R35" s="129"/>
      <c r="S35" s="127"/>
      <c r="T35" s="44"/>
      <c r="U35" s="123"/>
      <c r="V35" s="114">
        <f>100*(1/(1+(G9/G6)))</f>
        <v>84.327279305363845</v>
      </c>
      <c r="W35" s="129"/>
      <c r="X35" s="127"/>
      <c r="Y35" s="44"/>
      <c r="Z35" s="123"/>
      <c r="AA35" s="114">
        <f>100*(1/(1+(G10/G6)))</f>
        <v>35.255365256433279</v>
      </c>
      <c r="AB35" s="129"/>
      <c r="AC35" s="127"/>
      <c r="AD35" s="44"/>
      <c r="AE35" s="123"/>
      <c r="AF35" s="114">
        <f>100*(1/(1+(G11/G6)))</f>
        <v>84.743685153368077</v>
      </c>
      <c r="AG35" s="129"/>
      <c r="AH35" s="127"/>
      <c r="AI35" s="44"/>
    </row>
    <row r="36" spans="2:35" ht="16.5" customHeight="1" x14ac:dyDescent="0.35">
      <c r="B36" s="172" t="str">
        <f>C8</f>
        <v>Sol. O1</v>
      </c>
      <c r="C36" s="173"/>
      <c r="D36" s="173"/>
      <c r="E36" s="173"/>
      <c r="F36" s="173"/>
      <c r="G36" s="173"/>
      <c r="H36" s="174"/>
      <c r="I36" s="51"/>
      <c r="J36" s="44"/>
      <c r="K36" s="139">
        <f>100*(1/(1+(F7/F$6)))</f>
        <v>67.401307806066285</v>
      </c>
      <c r="L36" s="128"/>
      <c r="M36" s="129"/>
      <c r="N36" s="132">
        <f>100*(1/(1+(I7/I$6)))</f>
        <v>66.39865644199017</v>
      </c>
      <c r="O36" s="44"/>
      <c r="P36" s="139">
        <f>100*(1/(1+(F8/F6)))</f>
        <v>39.538914987803778</v>
      </c>
      <c r="Q36" s="130"/>
      <c r="R36" s="131"/>
      <c r="S36" s="132">
        <f>100*(1/(1+(I8/I6)))</f>
        <v>39.787577017428099</v>
      </c>
      <c r="T36" s="44"/>
      <c r="U36" s="139">
        <f>100*(1/(1+(F9/F6)))</f>
        <v>71.316231307996489</v>
      </c>
      <c r="V36" s="130"/>
      <c r="W36" s="131"/>
      <c r="X36" s="132">
        <f>100*(1/(1+(I9/I6)))</f>
        <v>66.39865644199017</v>
      </c>
      <c r="Y36" s="44"/>
      <c r="Z36" s="139">
        <f>100*(1/(1+(F10/F6)))</f>
        <v>37.542258256731067</v>
      </c>
      <c r="AA36" s="130"/>
      <c r="AB36" s="131"/>
      <c r="AC36" s="132">
        <f>100*(1/(1+(I10/I6)))</f>
        <v>39.787577017428099</v>
      </c>
      <c r="AD36" s="44"/>
      <c r="AE36" s="139">
        <f>100*(1/(1+(F11/F6)))</f>
        <v>71.688584816805985</v>
      </c>
      <c r="AF36" s="130"/>
      <c r="AG36" s="131"/>
      <c r="AH36" s="132">
        <f>100*(1/(1+(I11/I6)))</f>
        <v>66.39865644199017</v>
      </c>
      <c r="AI36" s="44"/>
    </row>
    <row r="37" spans="2:35" ht="16.5" customHeight="1" x14ac:dyDescent="0.35">
      <c r="B37" s="18"/>
      <c r="C37" s="18" t="s">
        <v>1</v>
      </c>
      <c r="D37" s="53" t="s">
        <v>2</v>
      </c>
      <c r="E37" s="18" t="s">
        <v>3434</v>
      </c>
      <c r="F37" s="18" t="s">
        <v>3418</v>
      </c>
      <c r="G37" s="18" t="s">
        <v>3</v>
      </c>
      <c r="H37" s="75" t="s">
        <v>4</v>
      </c>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2:35" ht="16.5" customHeight="1" x14ac:dyDescent="0.35">
      <c r="B38" s="18">
        <v>1</v>
      </c>
      <c r="C38" s="43" t="s">
        <v>3327</v>
      </c>
      <c r="D38" s="61" t="s">
        <v>3328</v>
      </c>
      <c r="E38" s="62">
        <v>1.22</v>
      </c>
      <c r="F38" s="77">
        <v>3.6659999999999999</v>
      </c>
      <c r="G38" s="21">
        <f>(F38/5.83)*E38</f>
        <v>0.76715608919382505</v>
      </c>
      <c r="H38" s="177">
        <f>SUM(G38:G52)</f>
        <v>360.03927307032586</v>
      </c>
      <c r="I38" s="51"/>
      <c r="J38" s="44"/>
      <c r="K38" s="140"/>
      <c r="L38" s="159">
        <f>100*(1/(1+(H7/H$6)))</f>
        <v>82.251082251082252</v>
      </c>
      <c r="M38" s="136"/>
      <c r="N38" s="142"/>
      <c r="O38" s="44"/>
      <c r="P38" s="144"/>
      <c r="Q38" s="135">
        <f>100*(1/(1+(H8/H6)))</f>
        <v>35.916824196597354</v>
      </c>
      <c r="R38" s="136"/>
      <c r="S38" s="133"/>
      <c r="T38" s="44"/>
      <c r="U38" s="144"/>
      <c r="V38" s="135">
        <f>100*(1/(1+(H9/H6)))</f>
        <v>82.251082251082252</v>
      </c>
      <c r="W38" s="136"/>
      <c r="X38" s="133"/>
      <c r="Y38" s="44"/>
      <c r="Z38" s="144"/>
      <c r="AA38" s="135">
        <f>100*(1/(1+(H10/H6)))</f>
        <v>35.916824196597354</v>
      </c>
      <c r="AB38" s="136"/>
      <c r="AC38" s="133"/>
      <c r="AD38" s="44"/>
      <c r="AE38" s="144"/>
      <c r="AF38" s="135">
        <f>100*(1/(1+(H11/H6)))</f>
        <v>82.251082251082252</v>
      </c>
      <c r="AG38" s="136"/>
      <c r="AH38" s="133"/>
      <c r="AI38" s="44"/>
    </row>
    <row r="39" spans="2:35" ht="16.5" customHeight="1" thickBot="1" x14ac:dyDescent="0.4">
      <c r="B39" s="18">
        <v>2</v>
      </c>
      <c r="C39" s="43" t="s">
        <v>821</v>
      </c>
      <c r="D39" s="61" t="s">
        <v>822</v>
      </c>
      <c r="E39" s="62">
        <v>2.476</v>
      </c>
      <c r="F39" s="77">
        <v>2.0830000000000002</v>
      </c>
      <c r="G39" s="21">
        <f t="shared" ref="G39:G52" si="1">(F39/5.83)*E39</f>
        <v>0.88464974271012009</v>
      </c>
      <c r="H39" s="178"/>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2:35" ht="16.5" customHeight="1" thickBot="1" x14ac:dyDescent="0.4">
      <c r="B40" s="18">
        <v>3</v>
      </c>
      <c r="C40" s="43" t="s">
        <v>1978</v>
      </c>
      <c r="D40" s="61" t="s">
        <v>1979</v>
      </c>
      <c r="E40" s="62">
        <v>0.19500000000000001</v>
      </c>
      <c r="F40" s="77">
        <v>3</v>
      </c>
      <c r="G40" s="21">
        <f t="shared" si="1"/>
        <v>0.10034305317324185</v>
      </c>
      <c r="H40" s="178"/>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2:35" ht="28.5" customHeight="1" thickBot="1" x14ac:dyDescent="0.4">
      <c r="B41" s="18">
        <v>4</v>
      </c>
      <c r="C41" s="43" t="s">
        <v>3332</v>
      </c>
      <c r="D41" s="61" t="s">
        <v>3333</v>
      </c>
      <c r="E41" s="62">
        <v>1.3240000000000001</v>
      </c>
      <c r="F41" s="77">
        <v>7</v>
      </c>
      <c r="G41" s="21">
        <f t="shared" si="1"/>
        <v>1.5897084048027446</v>
      </c>
      <c r="H41" s="178"/>
      <c r="I41" s="51"/>
      <c r="J41" s="44"/>
      <c r="K41" s="46" t="s">
        <v>3400</v>
      </c>
      <c r="L41" s="146">
        <f>GEOMEAN(K32,K32,M32,M32)</f>
        <v>67.370782267114592</v>
      </c>
      <c r="M41" s="147"/>
      <c r="N41" s="45" t="s">
        <v>3403</v>
      </c>
      <c r="O41" s="44"/>
      <c r="P41" s="46" t="s">
        <v>3400</v>
      </c>
      <c r="Q41" s="146">
        <f>GEOMEAN(P32,P32,R32,R32)</f>
        <v>40.573287347609003</v>
      </c>
      <c r="R41" s="147"/>
      <c r="S41" s="45" t="s">
        <v>3403</v>
      </c>
      <c r="T41" s="44"/>
      <c r="U41" s="46" t="s">
        <v>3400</v>
      </c>
      <c r="V41" s="146">
        <f>GEOMEAN(U32,U32,W32,W32)</f>
        <v>69.932188217623434</v>
      </c>
      <c r="W41" s="147"/>
      <c r="X41" s="45" t="s">
        <v>3403</v>
      </c>
      <c r="Y41" s="44"/>
      <c r="Z41" s="46" t="s">
        <v>3400</v>
      </c>
      <c r="AA41" s="146">
        <f>GEOMEAN(Z32,Z32,AB32,AB32)</f>
        <v>35.48031053025079</v>
      </c>
      <c r="AB41" s="147"/>
      <c r="AC41" s="45" t="s">
        <v>3403</v>
      </c>
      <c r="AD41" s="44"/>
      <c r="AE41" s="46" t="s">
        <v>3400</v>
      </c>
      <c r="AF41" s="146">
        <f>GEOMEAN(AE32,AE32,AG32,AG32)</f>
        <v>68.047892569478336</v>
      </c>
      <c r="AG41" s="147"/>
      <c r="AH41" s="45" t="s">
        <v>3403</v>
      </c>
      <c r="AI41" s="44"/>
    </row>
    <row r="42" spans="2:35" ht="28.5" customHeight="1" thickBot="1" x14ac:dyDescent="0.4">
      <c r="B42" s="18">
        <v>5</v>
      </c>
      <c r="C42" s="43" t="s">
        <v>139</v>
      </c>
      <c r="D42" s="61" t="s">
        <v>140</v>
      </c>
      <c r="E42" s="62">
        <v>19.292999999999999</v>
      </c>
      <c r="F42" s="77">
        <v>2.6880000000000002</v>
      </c>
      <c r="G42" s="21">
        <f t="shared" si="1"/>
        <v>8.8952974271012</v>
      </c>
      <c r="H42" s="178"/>
      <c r="I42" s="51"/>
      <c r="J42" s="44"/>
      <c r="K42" s="47" t="s">
        <v>3401</v>
      </c>
      <c r="L42" s="146">
        <f>GEOMEAN(K36,L35,L35,N36)</f>
        <v>74.586337769851099</v>
      </c>
      <c r="M42" s="147"/>
      <c r="N42" s="155">
        <f>GEOMEAN(K32,M32,K36,L35,L38,N36)</f>
        <v>71.967463465067638</v>
      </c>
      <c r="O42" s="44"/>
      <c r="P42" s="47" t="s">
        <v>3401</v>
      </c>
      <c r="Q42" s="146">
        <f>GEOMEAN(P36,Q35,Q35,S36)</f>
        <v>37.641436095486846</v>
      </c>
      <c r="R42" s="147"/>
      <c r="S42" s="151">
        <f>GEOMEAN(P32,R32,P36,Q35,Q38,S36)</f>
        <v>38.629237447546856</v>
      </c>
      <c r="T42" s="44"/>
      <c r="U42" s="47" t="s">
        <v>3401</v>
      </c>
      <c r="V42" s="146">
        <f>GEOMEAN(U36,V35,V35,X36)</f>
        <v>76.176491011737042</v>
      </c>
      <c r="W42" s="147"/>
      <c r="X42" s="151">
        <f>GEOMEAN(U32,W32,U36,V35,V38,X36)</f>
        <v>73.728478269144944</v>
      </c>
      <c r="Y42" s="44"/>
      <c r="Z42" s="47" t="s">
        <v>3401</v>
      </c>
      <c r="AA42" s="146">
        <f>GEOMEAN(Z36,AA35,AA35,AC36)</f>
        <v>36.913020215887009</v>
      </c>
      <c r="AB42" s="147"/>
      <c r="AC42" s="151">
        <f>GEOMEAN(Z32,AB32,Z36,AA35,AA38,AC36)</f>
        <v>36.542167965100752</v>
      </c>
      <c r="AD42" s="44"/>
      <c r="AE42" s="47" t="s">
        <v>3401</v>
      </c>
      <c r="AF42" s="146">
        <f>GEOMEAN(AE36,AF35,AF35,AH36)</f>
        <v>76.463821189553755</v>
      </c>
      <c r="AG42" s="147"/>
      <c r="AH42" s="151">
        <f>GEOMEAN(AE32,AG32,AE36,AF35,AF38,AH36)</f>
        <v>73.183740702924752</v>
      </c>
      <c r="AI42" s="44"/>
    </row>
    <row r="43" spans="2:35" ht="28.5" customHeight="1" thickBot="1" x14ac:dyDescent="0.4">
      <c r="B43" s="18">
        <v>6</v>
      </c>
      <c r="C43" s="43" t="s">
        <v>555</v>
      </c>
      <c r="D43" s="61" t="s">
        <v>556</v>
      </c>
      <c r="E43" s="62">
        <v>26.6</v>
      </c>
      <c r="F43" s="77">
        <v>3.0830000000000002</v>
      </c>
      <c r="G43" s="21">
        <f t="shared" si="1"/>
        <v>14.066518010291595</v>
      </c>
      <c r="H43" s="178"/>
      <c r="I43" s="52"/>
      <c r="J43" s="44"/>
      <c r="K43" s="48" t="s">
        <v>3402</v>
      </c>
      <c r="L43" s="153">
        <f>GEOMEAN(K36,L38,L38,N36)</f>
        <v>74.178443170243355</v>
      </c>
      <c r="M43" s="154"/>
      <c r="N43" s="156"/>
      <c r="O43" s="44"/>
      <c r="P43" s="48" t="s">
        <v>3402</v>
      </c>
      <c r="Q43" s="153">
        <f>GEOMEAN(P36,Q38,Q38,S36)</f>
        <v>37.743487314801222</v>
      </c>
      <c r="R43" s="154"/>
      <c r="S43" s="152"/>
      <c r="T43" s="44"/>
      <c r="U43" s="48" t="s">
        <v>3402</v>
      </c>
      <c r="V43" s="153">
        <f>GEOMEAN(U36,V38,V38,X36)</f>
        <v>75.232887317472375</v>
      </c>
      <c r="W43" s="154"/>
      <c r="X43" s="152"/>
      <c r="Y43" s="44"/>
      <c r="Z43" s="48" t="s">
        <v>3402</v>
      </c>
      <c r="AA43" s="153">
        <f>GEOMEAN(Z36,AA38,AA38,AC36)</f>
        <v>37.257690934977553</v>
      </c>
      <c r="AB43" s="154"/>
      <c r="AC43" s="152"/>
      <c r="AD43" s="44"/>
      <c r="AE43" s="48" t="s">
        <v>3402</v>
      </c>
      <c r="AF43" s="153">
        <f>GEOMEAN(AE36,AF38,AF38,AH36)</f>
        <v>75.330896380133694</v>
      </c>
      <c r="AG43" s="154"/>
      <c r="AH43" s="152"/>
      <c r="AI43" s="44"/>
    </row>
    <row r="44" spans="2:35" ht="18" customHeight="1" thickBot="1" x14ac:dyDescent="0.4">
      <c r="B44" s="18">
        <v>7</v>
      </c>
      <c r="C44" s="43" t="s">
        <v>2733</v>
      </c>
      <c r="D44" s="61" t="s">
        <v>2734</v>
      </c>
      <c r="E44" s="62">
        <v>1.68</v>
      </c>
      <c r="F44" s="77">
        <v>3.5</v>
      </c>
      <c r="G44" s="21">
        <f t="shared" si="1"/>
        <v>1.0085763293310464</v>
      </c>
      <c r="H44" s="178"/>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2:35" ht="26.5" customHeight="1" thickBot="1" x14ac:dyDescent="0.4">
      <c r="B45" s="18">
        <v>8</v>
      </c>
      <c r="C45" s="43" t="s">
        <v>233</v>
      </c>
      <c r="D45" s="61" t="s">
        <v>234</v>
      </c>
      <c r="E45" s="62">
        <v>2.214</v>
      </c>
      <c r="F45" s="77">
        <v>0.375</v>
      </c>
      <c r="G45" s="21">
        <f t="shared" si="1"/>
        <v>0.14240994854202402</v>
      </c>
      <c r="H45" s="178"/>
      <c r="I45" s="51"/>
      <c r="J45" s="44"/>
      <c r="K45" s="161" t="str">
        <f>IF(L42=M93, K29 &amp; " seems most green", K29 &amp; " seems not most green")</f>
        <v>Mech. O1 seems not most green</v>
      </c>
      <c r="L45" s="162"/>
      <c r="M45" s="162"/>
      <c r="N45" s="163"/>
      <c r="O45" s="44"/>
      <c r="P45" s="161" t="str">
        <f>IF(Q42=M93, P29 &amp; " seems most green", P29 &amp; " seems not most green")</f>
        <v>Sol. O1 seems not most green</v>
      </c>
      <c r="Q45" s="162"/>
      <c r="R45" s="162"/>
      <c r="S45" s="163"/>
      <c r="T45" s="44"/>
      <c r="U45" s="161" t="str">
        <f>IF(V42=M93, U29 &amp; " seems most green", U29 &amp; " seems not most green")</f>
        <v>Mech. O2 seems not most green</v>
      </c>
      <c r="V45" s="162"/>
      <c r="W45" s="162"/>
      <c r="X45" s="163"/>
      <c r="Y45" s="44"/>
      <c r="Z45" s="161" t="str">
        <f>IF(AA42=M93, Z29 &amp; " seems most green", Z29 &amp; " seems not most green")</f>
        <v>Sol. O2 seems not most green</v>
      </c>
      <c r="AA45" s="162"/>
      <c r="AB45" s="162"/>
      <c r="AC45" s="163"/>
      <c r="AD45" s="44"/>
      <c r="AE45" s="161" t="str">
        <f>IF(AF42=M93, AE29 &amp; " seems most green", AE29 &amp; " seems not most green")</f>
        <v>Mech. O3 seems most green</v>
      </c>
      <c r="AF45" s="162"/>
      <c r="AG45" s="162"/>
      <c r="AH45" s="163"/>
      <c r="AI45" s="44"/>
    </row>
    <row r="46" spans="2:35" ht="26.5" customHeight="1" thickBot="1" x14ac:dyDescent="0.4">
      <c r="B46" s="18">
        <v>9</v>
      </c>
      <c r="C46" s="43" t="s">
        <v>3436</v>
      </c>
      <c r="D46" s="61" t="s">
        <v>3437</v>
      </c>
      <c r="E46" s="62">
        <v>27.2</v>
      </c>
      <c r="F46" s="77">
        <v>0</v>
      </c>
      <c r="G46" s="21">
        <f t="shared" si="1"/>
        <v>0</v>
      </c>
      <c r="H46" s="178"/>
      <c r="I46" s="51"/>
      <c r="J46" s="44"/>
      <c r="K46" s="161" t="str">
        <f>IF(N42=O93, K29 &amp; " seems most white", K29 &amp; " seems not most white")</f>
        <v>Mech. O1 seems not most white</v>
      </c>
      <c r="L46" s="162"/>
      <c r="M46" s="162"/>
      <c r="N46" s="163"/>
      <c r="O46" s="44"/>
      <c r="P46" s="161" t="str">
        <f>IF(S42=O93, P29 &amp; " seems most white", P29 &amp; " seems not most white")</f>
        <v>Sol. O1 seems not most white</v>
      </c>
      <c r="Q46" s="162"/>
      <c r="R46" s="162"/>
      <c r="S46" s="163"/>
      <c r="T46" s="44"/>
      <c r="U46" s="161" t="str">
        <f>IF(X42=O93, U29 &amp; " seems most white", U29 &amp; " seems not most white")</f>
        <v>Mech. O2 seems most white</v>
      </c>
      <c r="V46" s="162"/>
      <c r="W46" s="162"/>
      <c r="X46" s="163"/>
      <c r="Y46" s="44"/>
      <c r="Z46" s="161" t="str">
        <f>IF(AC42=O93, Z29 &amp; " seems most white", Z29 &amp; " seems not most white")</f>
        <v>Sol. O2 seems not most white</v>
      </c>
      <c r="AA46" s="162"/>
      <c r="AB46" s="162"/>
      <c r="AC46" s="163"/>
      <c r="AD46" s="44"/>
      <c r="AE46" s="161" t="str">
        <f>IF(AH42=O93, AE29 &amp; " seems most white", AE29 &amp; " seems not most white")</f>
        <v>Mech. O3 seems not most white</v>
      </c>
      <c r="AF46" s="162"/>
      <c r="AG46" s="162"/>
      <c r="AH46" s="163"/>
      <c r="AI46" s="44"/>
    </row>
    <row r="47" spans="2:35" ht="27" customHeight="1" x14ac:dyDescent="0.35">
      <c r="B47" s="18">
        <v>10</v>
      </c>
      <c r="C47" s="43" t="s">
        <v>591</v>
      </c>
      <c r="D47" s="61" t="s">
        <v>592</v>
      </c>
      <c r="E47" s="62">
        <v>45.1</v>
      </c>
      <c r="F47" s="77">
        <v>2.3330000000000002</v>
      </c>
      <c r="G47" s="21">
        <f t="shared" si="1"/>
        <v>18.047735849056608</v>
      </c>
      <c r="H47" s="178"/>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2:35" ht="13.5" customHeight="1" thickBot="1" x14ac:dyDescent="0.4">
      <c r="B48" s="18">
        <v>11</v>
      </c>
      <c r="C48" s="43" t="s">
        <v>669</v>
      </c>
      <c r="D48" s="61" t="s">
        <v>670</v>
      </c>
      <c r="E48" s="62">
        <v>293.39999999999998</v>
      </c>
      <c r="F48" s="77">
        <v>6.25</v>
      </c>
      <c r="G48" s="21">
        <f t="shared" si="1"/>
        <v>314.53687821612345</v>
      </c>
      <c r="H48" s="178"/>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2:35" ht="34.5" customHeight="1" thickBot="1" x14ac:dyDescent="0.4">
      <c r="B49" s="18">
        <v>12</v>
      </c>
      <c r="C49" s="43" t="s">
        <v>2729</v>
      </c>
      <c r="D49" s="61" t="s">
        <v>3336</v>
      </c>
      <c r="E49" s="62">
        <v>80</v>
      </c>
      <c r="F49" s="77">
        <v>0</v>
      </c>
      <c r="G49" s="21">
        <f t="shared" si="1"/>
        <v>0</v>
      </c>
      <c r="H49" s="178"/>
      <c r="I49" s="51"/>
      <c r="J49" s="49"/>
      <c r="K49" s="102" t="str">
        <f>C12</f>
        <v>Sol. O3</v>
      </c>
      <c r="L49" s="103"/>
      <c r="M49" s="103"/>
      <c r="N49" s="104"/>
      <c r="O49" s="67"/>
      <c r="P49" s="102" t="str">
        <f>C13</f>
        <v>…</v>
      </c>
      <c r="Q49" s="102"/>
      <c r="R49" s="102"/>
      <c r="S49" s="165"/>
      <c r="T49" s="67"/>
      <c r="U49" s="102" t="str">
        <f>C14</f>
        <v>…</v>
      </c>
      <c r="V49" s="103"/>
      <c r="W49" s="103"/>
      <c r="X49" s="104"/>
      <c r="Y49" s="67"/>
      <c r="Z49" s="102" t="str">
        <f>C15</f>
        <v>…</v>
      </c>
      <c r="AA49" s="103"/>
      <c r="AB49" s="103"/>
      <c r="AC49" s="104"/>
      <c r="AD49" s="67"/>
      <c r="AE49" s="102" t="str">
        <f>C16</f>
        <v>…</v>
      </c>
      <c r="AF49" s="103"/>
      <c r="AG49" s="103"/>
      <c r="AH49" s="104"/>
      <c r="AI49" s="67"/>
    </row>
    <row r="50" spans="2:35" ht="20" customHeight="1" thickBot="1" x14ac:dyDescent="0.4">
      <c r="B50" s="18">
        <v>13</v>
      </c>
      <c r="C50" s="43"/>
      <c r="D50" s="61"/>
      <c r="E50" s="62"/>
      <c r="F50" s="43"/>
      <c r="G50" s="21">
        <f t="shared" si="1"/>
        <v>0</v>
      </c>
      <c r="H50" s="178"/>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2:35" ht="17" customHeight="1" x14ac:dyDescent="0.35">
      <c r="B51" s="18">
        <v>14</v>
      </c>
      <c r="C51" s="43"/>
      <c r="D51" s="61"/>
      <c r="E51" s="62"/>
      <c r="F51" s="43"/>
      <c r="G51" s="21">
        <f t="shared" si="1"/>
        <v>0</v>
      </c>
      <c r="H51" s="178"/>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2:35" ht="15.5" customHeight="1" x14ac:dyDescent="0.35">
      <c r="B52" s="18">
        <v>15</v>
      </c>
      <c r="C52" s="43"/>
      <c r="D52" s="61"/>
      <c r="E52" s="62"/>
      <c r="F52" s="43"/>
      <c r="G52" s="21">
        <f t="shared" si="1"/>
        <v>0</v>
      </c>
      <c r="H52" s="179"/>
      <c r="I52" s="51"/>
      <c r="J52" s="44"/>
      <c r="K52" s="112">
        <f>100*(1/(1+((100-D12)/(100-D6))))</f>
        <v>48.9051094890511</v>
      </c>
      <c r="L52" s="113"/>
      <c r="M52" s="112">
        <f>100*(1/(1+((100-E12)/(100-E6))))</f>
        <v>41.935483870967801</v>
      </c>
      <c r="N52" s="113"/>
      <c r="O52" s="44"/>
      <c r="P52" s="112" t="e">
        <f>100*(1/(1+((100-D13)/(100-D6))))</f>
        <v>#VALUE!</v>
      </c>
      <c r="Q52" s="112"/>
      <c r="R52" s="112" t="e">
        <f>100*(1/(1+((100-E13)/(100-E6))))</f>
        <v>#VALUE!</v>
      </c>
      <c r="S52" s="139"/>
      <c r="T52" s="44"/>
      <c r="U52" s="112" t="e">
        <f>100*(1/(1+((100-D14)/(100-D6))))</f>
        <v>#VALUE!</v>
      </c>
      <c r="V52" s="113"/>
      <c r="W52" s="112" t="e">
        <f>100*(1/(1+((100-E14)/(100-E6))))</f>
        <v>#VALUE!</v>
      </c>
      <c r="X52" s="113"/>
      <c r="Y52" s="44"/>
      <c r="Z52" s="112" t="e">
        <f>100*(1/(1+((100-D15)/(100-D6))))</f>
        <v>#VALUE!</v>
      </c>
      <c r="AA52" s="113"/>
      <c r="AB52" s="112" t="e">
        <f>100*(1/(1+((100-E15)/(100-E6))))</f>
        <v>#VALUE!</v>
      </c>
      <c r="AC52" s="113"/>
      <c r="AD52" s="44"/>
      <c r="AE52" s="112" t="e">
        <f>100*(1/(1+((100-D16)/(100-D6))))</f>
        <v>#VALUE!</v>
      </c>
      <c r="AF52" s="113"/>
      <c r="AG52" s="112" t="e">
        <f>100*(1/(1+((100-E16)/(100-E6))))</f>
        <v>#VALUE!</v>
      </c>
      <c r="AH52" s="113"/>
      <c r="AI52" s="44"/>
    </row>
    <row r="53" spans="2:35" ht="20" customHeight="1" thickBot="1" x14ac:dyDescent="0.4">
      <c r="B53" s="172" t="str">
        <f>C9</f>
        <v>Mech. O2</v>
      </c>
      <c r="C53" s="173"/>
      <c r="D53" s="173"/>
      <c r="E53" s="173"/>
      <c r="F53" s="173"/>
      <c r="G53" s="173"/>
      <c r="H53" s="17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2:35" ht="15.5" customHeight="1" thickBot="1" x14ac:dyDescent="0.4">
      <c r="B54" s="18"/>
      <c r="C54" s="18" t="s">
        <v>1</v>
      </c>
      <c r="D54" s="53" t="s">
        <v>2</v>
      </c>
      <c r="E54" s="18" t="s">
        <v>3434</v>
      </c>
      <c r="F54" s="18" t="s">
        <v>3418</v>
      </c>
      <c r="G54" s="18" t="s">
        <v>3</v>
      </c>
      <c r="H54" s="75" t="s">
        <v>4</v>
      </c>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2:35" ht="21" customHeight="1" x14ac:dyDescent="0.35">
      <c r="B55" s="18">
        <v>1</v>
      </c>
      <c r="C55" s="43" t="s">
        <v>3342</v>
      </c>
      <c r="D55" s="61" t="s">
        <v>3343</v>
      </c>
      <c r="E55" s="62">
        <v>1.0900000000000001</v>
      </c>
      <c r="F55" s="77">
        <v>2.5</v>
      </c>
      <c r="G55" s="21">
        <f>(F55/5.83)*E55</f>
        <v>0.467409948542024</v>
      </c>
      <c r="H55" s="177">
        <f>SUM(G55:G69)</f>
        <v>37.189119897084048</v>
      </c>
      <c r="I55" s="52"/>
      <c r="J55" s="44"/>
      <c r="K55" s="123"/>
      <c r="L55" s="128">
        <f>100*(1/(1+(G12/G6)))</f>
        <v>35.767789199368679</v>
      </c>
      <c r="M55" s="129"/>
      <c r="N55" s="127"/>
      <c r="O55" s="44"/>
      <c r="P55" s="122"/>
      <c r="Q55" s="114" t="e">
        <f>100*(1/(1+(G13/G6)))</f>
        <v>#VALUE!</v>
      </c>
      <c r="R55" s="114"/>
      <c r="S55" s="126"/>
      <c r="T55" s="44"/>
      <c r="U55" s="123"/>
      <c r="V55" s="114" t="e">
        <f>100*(1/(1+(G14/G6)))</f>
        <v>#VALUE!</v>
      </c>
      <c r="W55" s="129"/>
      <c r="X55" s="127"/>
      <c r="Y55" s="44"/>
      <c r="Z55" s="123"/>
      <c r="AA55" s="114" t="e">
        <f>100*(1/(1+(G15/G6)))</f>
        <v>#VALUE!</v>
      </c>
      <c r="AB55" s="129"/>
      <c r="AC55" s="127"/>
      <c r="AD55" s="44"/>
      <c r="AE55" s="123"/>
      <c r="AF55" s="114" t="e">
        <f>100*(1/(1+(G16/G6)))</f>
        <v>#VALUE!</v>
      </c>
      <c r="AG55" s="129"/>
      <c r="AH55" s="127"/>
      <c r="AI55" s="44"/>
    </row>
    <row r="56" spans="2:35" ht="15.5" customHeight="1" x14ac:dyDescent="0.35">
      <c r="B56" s="18">
        <v>2</v>
      </c>
      <c r="C56" s="43" t="s">
        <v>821</v>
      </c>
      <c r="D56" s="61" t="s">
        <v>822</v>
      </c>
      <c r="E56" s="62">
        <v>3.3180000000000001</v>
      </c>
      <c r="F56" s="77">
        <v>2.0830000000000002</v>
      </c>
      <c r="G56" s="21">
        <f t="shared" ref="G56:G69" si="2">(F56/5.83)*E56</f>
        <v>1.1854878216123501</v>
      </c>
      <c r="H56" s="178"/>
      <c r="J56" s="44"/>
      <c r="K56" s="139">
        <f>100*(1/(1+(F12/F6)))</f>
        <v>39.581969824274388</v>
      </c>
      <c r="L56" s="128"/>
      <c r="M56" s="129"/>
      <c r="N56" s="132">
        <f>100*(1/(1+(I12/I6)))</f>
        <v>40.730847406851147</v>
      </c>
      <c r="O56" s="44"/>
      <c r="P56" s="139" t="e">
        <f>100*(1/(1+(F13/F6)))</f>
        <v>#VALUE!</v>
      </c>
      <c r="Q56" s="114"/>
      <c r="R56" s="114"/>
      <c r="S56" s="132" t="e">
        <f>100*(1/(1+(I13/I6)))</f>
        <v>#VALUE!</v>
      </c>
      <c r="T56" s="44"/>
      <c r="U56" s="139" t="e">
        <f>100*(1/(1+(F14/F6)))</f>
        <v>#VALUE!</v>
      </c>
      <c r="V56" s="130"/>
      <c r="W56" s="131"/>
      <c r="X56" s="132" t="e">
        <f>100*(1/(1+(I14/I6)))</f>
        <v>#VALUE!</v>
      </c>
      <c r="Y56" s="44"/>
      <c r="Z56" s="139" t="e">
        <f>100*(1/(1+(F15/F6)))</f>
        <v>#VALUE!</v>
      </c>
      <c r="AA56" s="130"/>
      <c r="AB56" s="131"/>
      <c r="AC56" s="132" t="e">
        <f>100*(1/(1+(I15/I6)))</f>
        <v>#VALUE!</v>
      </c>
      <c r="AD56" s="44"/>
      <c r="AE56" s="139" t="e">
        <f>100*(1/(1+(F16/F6)))</f>
        <v>#VALUE!</v>
      </c>
      <c r="AF56" s="130"/>
      <c r="AG56" s="131"/>
      <c r="AH56" s="132" t="e">
        <f>100*(1/(1+(I16/I6)))</f>
        <v>#VALUE!</v>
      </c>
      <c r="AI56" s="44"/>
    </row>
    <row r="57" spans="2:35" ht="14.5" customHeight="1" x14ac:dyDescent="0.35">
      <c r="B57" s="18">
        <v>3</v>
      </c>
      <c r="C57" s="43" t="s">
        <v>3332</v>
      </c>
      <c r="D57" s="61" t="s">
        <v>3333</v>
      </c>
      <c r="E57" s="62">
        <v>0.89</v>
      </c>
      <c r="F57" s="77">
        <v>7</v>
      </c>
      <c r="G57" s="21">
        <f t="shared" si="2"/>
        <v>1.0686106346483706</v>
      </c>
      <c r="H57" s="178"/>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2:35" ht="16" customHeight="1" x14ac:dyDescent="0.35">
      <c r="B58" s="18">
        <v>4</v>
      </c>
      <c r="C58" s="43" t="s">
        <v>3438</v>
      </c>
      <c r="D58" s="61" t="s">
        <v>133</v>
      </c>
      <c r="E58" s="62">
        <v>0.65600000000000003</v>
      </c>
      <c r="F58" s="77">
        <v>3.125</v>
      </c>
      <c r="G58" s="21">
        <f t="shared" si="2"/>
        <v>0.35162950257289877</v>
      </c>
      <c r="H58" s="178"/>
      <c r="I58" s="51"/>
      <c r="J58" s="44"/>
      <c r="K58" s="140"/>
      <c r="L58" s="159">
        <f>100*(1/(1+(H12/H6)))</f>
        <v>35.916824196597354</v>
      </c>
      <c r="M58" s="136"/>
      <c r="N58" s="142"/>
      <c r="O58" s="44"/>
      <c r="P58" s="139"/>
      <c r="Q58" s="135" t="e">
        <f>100*(1/(1+(H13/H6)))</f>
        <v>#VALUE!</v>
      </c>
      <c r="R58" s="135"/>
      <c r="S58" s="132"/>
      <c r="T58" s="44"/>
      <c r="U58" s="144"/>
      <c r="V58" s="135" t="e">
        <f>100*(1/(1+(H14/H6)))</f>
        <v>#VALUE!</v>
      </c>
      <c r="W58" s="136"/>
      <c r="X58" s="133"/>
      <c r="Y58" s="44"/>
      <c r="Z58" s="144"/>
      <c r="AA58" s="135" t="e">
        <f>100*(1/(1+(H15/H6)))</f>
        <v>#VALUE!</v>
      </c>
      <c r="AB58" s="136"/>
      <c r="AC58" s="133"/>
      <c r="AD58" s="44"/>
      <c r="AE58" s="144"/>
      <c r="AF58" s="135" t="e">
        <f>100*(1/(1+(H16/H6)))</f>
        <v>#VALUE!</v>
      </c>
      <c r="AG58" s="136"/>
      <c r="AH58" s="133"/>
      <c r="AI58" s="44"/>
    </row>
    <row r="59" spans="2:35" ht="18" customHeight="1" thickBot="1" x14ac:dyDescent="0.4">
      <c r="B59" s="18">
        <v>5</v>
      </c>
      <c r="C59" s="43" t="s">
        <v>555</v>
      </c>
      <c r="D59" s="61" t="s">
        <v>556</v>
      </c>
      <c r="E59" s="62">
        <v>59.85</v>
      </c>
      <c r="F59" s="77">
        <v>3.0830000000000002</v>
      </c>
      <c r="G59" s="21">
        <f t="shared" si="2"/>
        <v>31.649665523156091</v>
      </c>
      <c r="H59" s="178"/>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2:35" ht="15.5" customHeight="1" thickBot="1" x14ac:dyDescent="0.4">
      <c r="B60" s="18">
        <v>6</v>
      </c>
      <c r="C60" s="43" t="s">
        <v>2733</v>
      </c>
      <c r="D60" s="61" t="s">
        <v>2734</v>
      </c>
      <c r="E60" s="62">
        <v>3.6</v>
      </c>
      <c r="F60" s="77">
        <v>3.5</v>
      </c>
      <c r="G60" s="21">
        <f t="shared" si="2"/>
        <v>2.161234991423671</v>
      </c>
      <c r="H60" s="178"/>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2:35" ht="35" customHeight="1" thickBot="1" x14ac:dyDescent="0.4">
      <c r="B61" s="18">
        <v>7</v>
      </c>
      <c r="C61" s="43" t="s">
        <v>233</v>
      </c>
      <c r="D61" s="61" t="s">
        <v>234</v>
      </c>
      <c r="E61" s="62">
        <v>4.7430000000000003</v>
      </c>
      <c r="F61" s="77">
        <v>0.375</v>
      </c>
      <c r="G61" s="21">
        <f t="shared" si="2"/>
        <v>0.30508147512864497</v>
      </c>
      <c r="H61" s="178"/>
      <c r="I61" s="51"/>
      <c r="J61" s="44"/>
      <c r="K61" s="46" t="s">
        <v>3400</v>
      </c>
      <c r="L61" s="146">
        <f>GEOMEAN(K52,K52,M52,M52)</f>
        <v>45.286415514876168</v>
      </c>
      <c r="M61" s="147"/>
      <c r="N61" s="45" t="s">
        <v>3403</v>
      </c>
      <c r="O61" s="44"/>
      <c r="P61" s="46" t="s">
        <v>3400</v>
      </c>
      <c r="Q61" s="146" t="e">
        <f>GEOMEAN(P52,P52,R52,R52)</f>
        <v>#VALUE!</v>
      </c>
      <c r="R61" s="146"/>
      <c r="S61" s="45" t="s">
        <v>3403</v>
      </c>
      <c r="T61" s="44"/>
      <c r="U61" s="46" t="s">
        <v>3400</v>
      </c>
      <c r="V61" s="146" t="e">
        <f>GEOMEAN(U52,U52,W52,W52)</f>
        <v>#VALUE!</v>
      </c>
      <c r="W61" s="147"/>
      <c r="X61" s="45" t="s">
        <v>3403</v>
      </c>
      <c r="Y61" s="44"/>
      <c r="Z61" s="46" t="s">
        <v>3400</v>
      </c>
      <c r="AA61" s="146" t="e">
        <f>GEOMEAN(Z52,Z52,AB52,AB52)</f>
        <v>#VALUE!</v>
      </c>
      <c r="AB61" s="147"/>
      <c r="AC61" s="45" t="s">
        <v>3403</v>
      </c>
      <c r="AD61" s="44"/>
      <c r="AE61" s="46" t="s">
        <v>3400</v>
      </c>
      <c r="AF61" s="146" t="e">
        <f>GEOMEAN(AE52,AE52,AG52,AG52)</f>
        <v>#VALUE!</v>
      </c>
      <c r="AG61" s="147"/>
      <c r="AH61" s="45" t="s">
        <v>3403</v>
      </c>
      <c r="AI61" s="44"/>
    </row>
    <row r="62" spans="2:35" ht="35" customHeight="1" thickBot="1" x14ac:dyDescent="0.4">
      <c r="B62" s="18">
        <v>8</v>
      </c>
      <c r="C62" s="43" t="s">
        <v>3436</v>
      </c>
      <c r="D62" s="61" t="s">
        <v>3437</v>
      </c>
      <c r="E62" s="62">
        <v>58.286999999999999</v>
      </c>
      <c r="F62" s="77">
        <v>0</v>
      </c>
      <c r="G62" s="21">
        <f t="shared" si="2"/>
        <v>0</v>
      </c>
      <c r="H62" s="178"/>
      <c r="I62" s="51"/>
      <c r="J62" s="44"/>
      <c r="K62" s="47" t="s">
        <v>3401</v>
      </c>
      <c r="L62" s="146">
        <f>GEOMEAN(K56,L55,L55,N56)</f>
        <v>37.896688408497177</v>
      </c>
      <c r="M62" s="147"/>
      <c r="N62" s="155">
        <f>GEOMEAN(K52,M52,K56,L55,L58,N56)</f>
        <v>40.243072236326597</v>
      </c>
      <c r="O62" s="44"/>
      <c r="P62" s="47" t="s">
        <v>3401</v>
      </c>
      <c r="Q62" s="146" t="e">
        <f>GEOMEAN(P56,Q55,Q55,S56)</f>
        <v>#VALUE!</v>
      </c>
      <c r="R62" s="146"/>
      <c r="S62" s="151" t="e">
        <f>GEOMEAN(P52,R52,P56,Q55,Q58,S56)</f>
        <v>#VALUE!</v>
      </c>
      <c r="T62" s="44"/>
      <c r="U62" s="47" t="s">
        <v>3401</v>
      </c>
      <c r="V62" s="146" t="e">
        <f>GEOMEAN(U56,V55,V55,X56)</f>
        <v>#VALUE!</v>
      </c>
      <c r="W62" s="147"/>
      <c r="X62" s="151" t="e">
        <f>GEOMEAN(U52,W52,U56,V55,V58,X56)</f>
        <v>#VALUE!</v>
      </c>
      <c r="Y62" s="44"/>
      <c r="Z62" s="47" t="s">
        <v>3401</v>
      </c>
      <c r="AA62" s="146" t="e">
        <f>GEOMEAN(Z56,AA55,AA55,AC56)</f>
        <v>#VALUE!</v>
      </c>
      <c r="AB62" s="147"/>
      <c r="AC62" s="151" t="e">
        <f>GEOMEAN(Z52,AB52,Z56,AA55,AA58,AC56)</f>
        <v>#VALUE!</v>
      </c>
      <c r="AD62" s="44"/>
      <c r="AE62" s="47" t="s">
        <v>3401</v>
      </c>
      <c r="AF62" s="146" t="e">
        <f>GEOMEAN(AE56,AF55,AF55,AH56)</f>
        <v>#VALUE!</v>
      </c>
      <c r="AG62" s="147"/>
      <c r="AH62" s="151" t="e">
        <f>GEOMEAN(AE52,AG52,AE56,AF55,AF58,AH56)</f>
        <v>#VALUE!</v>
      </c>
      <c r="AI62" s="44"/>
    </row>
    <row r="63" spans="2:35" ht="35" customHeight="1" thickBot="1" x14ac:dyDescent="0.4">
      <c r="B63" s="18">
        <v>9</v>
      </c>
      <c r="C63" s="43"/>
      <c r="D63" s="61"/>
      <c r="E63" s="62"/>
      <c r="F63" s="43"/>
      <c r="G63" s="21">
        <f t="shared" si="2"/>
        <v>0</v>
      </c>
      <c r="H63" s="178"/>
      <c r="I63" s="51"/>
      <c r="J63" s="44"/>
      <c r="K63" s="48" t="s">
        <v>3402</v>
      </c>
      <c r="L63" s="153">
        <f>GEOMEAN(K56,L58,L58,N56)</f>
        <v>37.975559116470365</v>
      </c>
      <c r="M63" s="154"/>
      <c r="N63" s="156"/>
      <c r="O63" s="44"/>
      <c r="P63" s="48" t="s">
        <v>3402</v>
      </c>
      <c r="Q63" s="153" t="e">
        <f>GEOMEAN(P56,Q58,Q58,S56)</f>
        <v>#VALUE!</v>
      </c>
      <c r="R63" s="153"/>
      <c r="S63" s="151"/>
      <c r="T63" s="44"/>
      <c r="U63" s="48" t="s">
        <v>3402</v>
      </c>
      <c r="V63" s="153" t="e">
        <f>GEOMEAN(U56,V58,V58,X56)</f>
        <v>#VALUE!</v>
      </c>
      <c r="W63" s="154"/>
      <c r="X63" s="152"/>
      <c r="Y63" s="44"/>
      <c r="Z63" s="48" t="s">
        <v>3402</v>
      </c>
      <c r="AA63" s="153" t="e">
        <f>GEOMEAN(Z56,AA58,AA58,AC56)</f>
        <v>#VALUE!</v>
      </c>
      <c r="AB63" s="154"/>
      <c r="AC63" s="152"/>
      <c r="AD63" s="44"/>
      <c r="AE63" s="48" t="s">
        <v>3402</v>
      </c>
      <c r="AF63" s="153" t="e">
        <f>GEOMEAN(AE56,AF58,AF58,AH56)</f>
        <v>#VALUE!</v>
      </c>
      <c r="AG63" s="154"/>
      <c r="AH63" s="152"/>
      <c r="AI63" s="44"/>
    </row>
    <row r="64" spans="2:35" ht="21.5" customHeight="1" thickBot="1" x14ac:dyDescent="0.4">
      <c r="B64" s="18">
        <v>10</v>
      </c>
      <c r="C64" s="43"/>
      <c r="D64" s="61"/>
      <c r="E64" s="62"/>
      <c r="F64" s="43"/>
      <c r="G64" s="21">
        <f t="shared" si="2"/>
        <v>0</v>
      </c>
      <c r="H64" s="178"/>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2:35" ht="30.5" customHeight="1" thickBot="1" x14ac:dyDescent="0.4">
      <c r="B65" s="18">
        <v>11</v>
      </c>
      <c r="C65" s="43"/>
      <c r="D65" s="61"/>
      <c r="E65" s="62"/>
      <c r="F65" s="43"/>
      <c r="G65" s="21">
        <f t="shared" si="2"/>
        <v>0</v>
      </c>
      <c r="H65" s="178"/>
      <c r="I65" s="51"/>
      <c r="J65" s="44"/>
      <c r="K65" s="161" t="str">
        <f>IF(L62=M93, K49 &amp; " seems most green", K49 &amp; " seems not most green")</f>
        <v>Sol. O3 seems not most green</v>
      </c>
      <c r="L65" s="162"/>
      <c r="M65" s="162"/>
      <c r="N65" s="163"/>
      <c r="O65" s="44"/>
      <c r="P65" s="161" t="e">
        <f>IF(Q62=M93, P49 &amp; " seems most green", P49 &amp; " seems not most green")</f>
        <v>#VALUE!</v>
      </c>
      <c r="Q65" s="161"/>
      <c r="R65" s="161"/>
      <c r="S65" s="168"/>
      <c r="T65" s="44"/>
      <c r="U65" s="161" t="e">
        <f>IF(V62=M93, U49 &amp; " seems most green", U49 &amp; " seems not most green")</f>
        <v>#VALUE!</v>
      </c>
      <c r="V65" s="162"/>
      <c r="W65" s="162"/>
      <c r="X65" s="163"/>
      <c r="Y65" s="44"/>
      <c r="Z65" s="161" t="e">
        <f>IF(AA62=M93, Z49 &amp; " seems most green", Z49 &amp; " seems not most green")</f>
        <v>#VALUE!</v>
      </c>
      <c r="AA65" s="162"/>
      <c r="AB65" s="162"/>
      <c r="AC65" s="163"/>
      <c r="AD65" s="44"/>
      <c r="AE65" s="161" t="e">
        <f>IF(AF62=M93, AE49 &amp; " seems most green", AE49 &amp; " seems not most green")</f>
        <v>#VALUE!</v>
      </c>
      <c r="AF65" s="162"/>
      <c r="AG65" s="162"/>
      <c r="AH65" s="163"/>
      <c r="AI65" s="44"/>
    </row>
    <row r="66" spans="2:35" ht="29" customHeight="1" thickBot="1" x14ac:dyDescent="0.4">
      <c r="B66" s="18">
        <v>12</v>
      </c>
      <c r="C66" s="43"/>
      <c r="D66" s="61"/>
      <c r="E66" s="62"/>
      <c r="F66" s="43"/>
      <c r="G66" s="21">
        <f t="shared" si="2"/>
        <v>0</v>
      </c>
      <c r="H66" s="178"/>
      <c r="I66" s="51"/>
      <c r="J66" s="44"/>
      <c r="K66" s="161" t="str">
        <f>IF(N62=O93, K49 &amp; " seems most white", K49 &amp; " seems not most white")</f>
        <v>Sol. O3 seems not most white</v>
      </c>
      <c r="L66" s="162"/>
      <c r="M66" s="162"/>
      <c r="N66" s="163"/>
      <c r="O66" s="44"/>
      <c r="P66" s="161" t="e">
        <f>IF(S62=O93, P49 &amp; " seems most white", P49 &amp; " seems not most white")</f>
        <v>#VALUE!</v>
      </c>
      <c r="Q66" s="161"/>
      <c r="R66" s="161"/>
      <c r="S66" s="168"/>
      <c r="T66" s="44"/>
      <c r="U66" s="161" t="e">
        <f>IF(X62=O93, U49 &amp; " seems most white", U49 &amp; " seems not most white")</f>
        <v>#VALUE!</v>
      </c>
      <c r="V66" s="162"/>
      <c r="W66" s="162"/>
      <c r="X66" s="163"/>
      <c r="Y66" s="44"/>
      <c r="Z66" s="161" t="e">
        <f>IF(AC62=O93, Z49 &amp; " seems most white", Z49 &amp; " seems not most white")</f>
        <v>#VALUE!</v>
      </c>
      <c r="AA66" s="162"/>
      <c r="AB66" s="162"/>
      <c r="AC66" s="163"/>
      <c r="AD66" s="44"/>
      <c r="AE66" s="161" t="e">
        <f>IF(AH62=O93, AE49 &amp; " seems most white", AE49 &amp; " seems not most white")</f>
        <v>#VALUE!</v>
      </c>
      <c r="AF66" s="162"/>
      <c r="AG66" s="162"/>
      <c r="AH66" s="163"/>
      <c r="AI66" s="44"/>
    </row>
    <row r="67" spans="2:35" ht="32" customHeight="1" x14ac:dyDescent="0.35">
      <c r="B67" s="18">
        <v>13</v>
      </c>
      <c r="C67" s="43"/>
      <c r="D67" s="61"/>
      <c r="E67" s="62"/>
      <c r="F67" s="43"/>
      <c r="G67" s="21">
        <f t="shared" si="2"/>
        <v>0</v>
      </c>
      <c r="H67" s="178"/>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2:35" ht="34" customHeight="1" x14ac:dyDescent="0.35">
      <c r="B68" s="18">
        <v>14</v>
      </c>
      <c r="C68" s="43"/>
      <c r="D68" s="61"/>
      <c r="E68" s="62"/>
      <c r="F68" s="43"/>
      <c r="G68" s="21">
        <f t="shared" si="2"/>
        <v>0</v>
      </c>
      <c r="H68" s="178"/>
    </row>
    <row r="69" spans="2:35" ht="14.5" customHeight="1" x14ac:dyDescent="0.35">
      <c r="B69" s="18">
        <v>15</v>
      </c>
      <c r="C69" s="43"/>
      <c r="D69" s="61"/>
      <c r="E69" s="62"/>
      <c r="F69" s="43"/>
      <c r="G69" s="21">
        <f t="shared" si="2"/>
        <v>0</v>
      </c>
      <c r="H69" s="179"/>
      <c r="I69" s="51"/>
    </row>
    <row r="70" spans="2:35" ht="14.5" customHeight="1" x14ac:dyDescent="0.35">
      <c r="B70" s="172" t="str">
        <f>C10</f>
        <v>Sol. O2</v>
      </c>
      <c r="C70" s="173"/>
      <c r="D70" s="173"/>
      <c r="E70" s="173"/>
      <c r="F70" s="173"/>
      <c r="G70" s="173"/>
      <c r="H70" s="174"/>
      <c r="I70" s="51"/>
      <c r="K70" s="41" t="s">
        <v>3409</v>
      </c>
      <c r="L70" s="41" t="s">
        <v>3410</v>
      </c>
      <c r="M70" s="41" t="s">
        <v>3411</v>
      </c>
      <c r="N70" s="41" t="s">
        <v>3412</v>
      </c>
      <c r="O70" s="41" t="s">
        <v>3413</v>
      </c>
    </row>
    <row r="71" spans="2:35" ht="14.5" customHeight="1" x14ac:dyDescent="0.35">
      <c r="B71" s="18"/>
      <c r="C71" s="18" t="s">
        <v>1</v>
      </c>
      <c r="D71" s="53" t="s">
        <v>2</v>
      </c>
      <c r="E71" s="18" t="s">
        <v>3434</v>
      </c>
      <c r="F71" s="18" t="s">
        <v>3418</v>
      </c>
      <c r="G71" s="18" t="s">
        <v>3</v>
      </c>
      <c r="H71" s="75" t="s">
        <v>4</v>
      </c>
      <c r="I71" s="51"/>
      <c r="K71" s="16" t="str">
        <f t="shared" ref="K71:K80" si="3">C7</f>
        <v>Mech. O1</v>
      </c>
      <c r="L71" s="68">
        <f>L41</f>
        <v>67.370782267114592</v>
      </c>
      <c r="M71" s="68">
        <f>L42</f>
        <v>74.586337769851099</v>
      </c>
      <c r="N71" s="68">
        <f>L43</f>
        <v>74.178443170243355</v>
      </c>
      <c r="O71" s="69">
        <f>N42</f>
        <v>71.967463465067638</v>
      </c>
    </row>
    <row r="72" spans="2:35" ht="14.5" customHeight="1" x14ac:dyDescent="0.35">
      <c r="B72" s="18">
        <v>1</v>
      </c>
      <c r="C72" s="43" t="s">
        <v>3342</v>
      </c>
      <c r="D72" s="61" t="s">
        <v>3343</v>
      </c>
      <c r="E72" s="62">
        <v>1.786</v>
      </c>
      <c r="F72" s="77">
        <v>2.5</v>
      </c>
      <c r="G72" s="21">
        <f>(F72/5.83)*E72</f>
        <v>0.76586620926243565</v>
      </c>
      <c r="H72" s="177">
        <f>SUM(G72:G86)</f>
        <v>367.46684614065174</v>
      </c>
      <c r="I72" s="51"/>
      <c r="K72" s="16" t="str">
        <f t="shared" si="3"/>
        <v>Sol. O1</v>
      </c>
      <c r="L72" s="68">
        <f>Q41</f>
        <v>40.573287347609003</v>
      </c>
      <c r="M72" s="68">
        <f>Q42</f>
        <v>37.641436095486846</v>
      </c>
      <c r="N72" s="68">
        <f>Q43</f>
        <v>37.743487314801222</v>
      </c>
      <c r="O72" s="69">
        <f>S42</f>
        <v>38.629237447546856</v>
      </c>
    </row>
    <row r="73" spans="2:35" ht="14.5" customHeight="1" x14ac:dyDescent="0.35">
      <c r="B73" s="18">
        <v>2</v>
      </c>
      <c r="C73" s="43" t="s">
        <v>821</v>
      </c>
      <c r="D73" s="61" t="s">
        <v>822</v>
      </c>
      <c r="E73" s="62">
        <v>4.5359999999999996</v>
      </c>
      <c r="F73" s="77">
        <v>2.0830000000000002</v>
      </c>
      <c r="G73" s="21">
        <f t="shared" ref="G73:G86" si="4">(F73/5.83)*E73</f>
        <v>1.6206668953687822</v>
      </c>
      <c r="H73" s="178"/>
      <c r="I73" s="51"/>
      <c r="K73" s="16" t="str">
        <f t="shared" si="3"/>
        <v>Mech. O2</v>
      </c>
      <c r="L73" s="68">
        <f>V41</f>
        <v>69.932188217623434</v>
      </c>
      <c r="M73" s="68">
        <f>V42</f>
        <v>76.176491011737042</v>
      </c>
      <c r="N73" s="68">
        <f>V43</f>
        <v>75.232887317472375</v>
      </c>
      <c r="O73" s="69">
        <f>X42</f>
        <v>73.728478269144944</v>
      </c>
    </row>
    <row r="74" spans="2:35" ht="14.5" customHeight="1" x14ac:dyDescent="0.35">
      <c r="B74" s="18">
        <v>3</v>
      </c>
      <c r="C74" s="43" t="s">
        <v>1978</v>
      </c>
      <c r="D74" s="61" t="s">
        <v>1979</v>
      </c>
      <c r="E74" s="62">
        <v>0.375</v>
      </c>
      <c r="F74" s="77">
        <v>3</v>
      </c>
      <c r="G74" s="21">
        <f t="shared" si="4"/>
        <v>0.192967409948542</v>
      </c>
      <c r="H74" s="178"/>
      <c r="I74" s="51"/>
      <c r="K74" s="16" t="str">
        <f t="shared" si="3"/>
        <v>Sol. O2</v>
      </c>
      <c r="L74" s="68">
        <f>AA41</f>
        <v>35.48031053025079</v>
      </c>
      <c r="M74" s="68">
        <f>AA42</f>
        <v>36.913020215887009</v>
      </c>
      <c r="N74" s="68">
        <f>AA43</f>
        <v>37.257690934977553</v>
      </c>
      <c r="O74" s="69">
        <f>AC42</f>
        <v>36.542167965100752</v>
      </c>
    </row>
    <row r="75" spans="2:35" ht="14.5" customHeight="1" x14ac:dyDescent="0.35">
      <c r="B75" s="18">
        <v>4</v>
      </c>
      <c r="C75" s="43" t="s">
        <v>3332</v>
      </c>
      <c r="D75" s="61" t="s">
        <v>3333</v>
      </c>
      <c r="E75" s="62">
        <v>2.423</v>
      </c>
      <c r="F75" s="77">
        <v>7</v>
      </c>
      <c r="G75" s="21">
        <f t="shared" si="4"/>
        <v>2.9092624356775301</v>
      </c>
      <c r="H75" s="178"/>
      <c r="I75" s="51"/>
      <c r="K75" s="16" t="str">
        <f t="shared" si="3"/>
        <v>Mech. O3</v>
      </c>
      <c r="L75" s="68">
        <f>AF41</f>
        <v>68.047892569478336</v>
      </c>
      <c r="M75" s="68">
        <f>AF42</f>
        <v>76.463821189553755</v>
      </c>
      <c r="N75" s="68">
        <f>AF43</f>
        <v>75.330896380133694</v>
      </c>
      <c r="O75" s="69">
        <f>AH42</f>
        <v>73.183740702924752</v>
      </c>
    </row>
    <row r="76" spans="2:35" ht="14.5" customHeight="1" x14ac:dyDescent="0.35">
      <c r="B76" s="18">
        <v>5</v>
      </c>
      <c r="C76" s="43" t="s">
        <v>139</v>
      </c>
      <c r="D76" s="61" t="s">
        <v>140</v>
      </c>
      <c r="E76" s="62">
        <v>28.25</v>
      </c>
      <c r="F76" s="77">
        <v>2.6880000000000002</v>
      </c>
      <c r="G76" s="21">
        <f t="shared" si="4"/>
        <v>13.025042881646655</v>
      </c>
      <c r="H76" s="178"/>
      <c r="I76" s="51"/>
      <c r="K76" s="16" t="str">
        <f t="shared" si="3"/>
        <v>Sol. O3</v>
      </c>
      <c r="L76" s="68">
        <f>L61</f>
        <v>45.286415514876168</v>
      </c>
      <c r="M76" s="68">
        <f>L62</f>
        <v>37.896688408497177</v>
      </c>
      <c r="N76" s="68">
        <f>L63</f>
        <v>37.975559116470365</v>
      </c>
      <c r="O76" s="69">
        <f>N62</f>
        <v>40.243072236326597</v>
      </c>
    </row>
    <row r="77" spans="2:35" ht="14.5" customHeight="1" x14ac:dyDescent="0.35">
      <c r="B77" s="18">
        <v>6</v>
      </c>
      <c r="C77" s="43" t="s">
        <v>555</v>
      </c>
      <c r="D77" s="61" t="s">
        <v>556</v>
      </c>
      <c r="E77" s="62">
        <v>26.6</v>
      </c>
      <c r="F77" s="77">
        <v>3.0830000000000002</v>
      </c>
      <c r="G77" s="21">
        <f t="shared" si="4"/>
        <v>14.066518010291595</v>
      </c>
      <c r="H77" s="178"/>
      <c r="I77" s="51"/>
      <c r="K77" s="16" t="str">
        <f t="shared" si="3"/>
        <v>…</v>
      </c>
      <c r="L77" s="68" t="e">
        <f>Q61</f>
        <v>#VALUE!</v>
      </c>
      <c r="M77" s="68" t="e">
        <f>Q62</f>
        <v>#VALUE!</v>
      </c>
      <c r="N77" s="68" t="e">
        <f>Q63</f>
        <v>#VALUE!</v>
      </c>
      <c r="O77" s="69" t="e">
        <f>S62</f>
        <v>#VALUE!</v>
      </c>
    </row>
    <row r="78" spans="2:35" ht="14.5" customHeight="1" x14ac:dyDescent="0.35">
      <c r="B78" s="18">
        <v>7</v>
      </c>
      <c r="C78" s="43" t="s">
        <v>2733</v>
      </c>
      <c r="D78" s="61" t="s">
        <v>2734</v>
      </c>
      <c r="E78" s="62">
        <v>3.36</v>
      </c>
      <c r="F78" s="77">
        <v>3.5</v>
      </c>
      <c r="G78" s="21">
        <f t="shared" si="4"/>
        <v>2.0171526586620927</v>
      </c>
      <c r="H78" s="178"/>
      <c r="I78" s="51"/>
      <c r="K78" s="16" t="str">
        <f t="shared" si="3"/>
        <v>…</v>
      </c>
      <c r="L78" s="68" t="e">
        <f>V61</f>
        <v>#VALUE!</v>
      </c>
      <c r="M78" s="68" t="e">
        <f>V62</f>
        <v>#VALUE!</v>
      </c>
      <c r="N78" s="68" t="e">
        <f>V63</f>
        <v>#VALUE!</v>
      </c>
      <c r="O78" s="69" t="e">
        <f>X62</f>
        <v>#VALUE!</v>
      </c>
    </row>
    <row r="79" spans="2:35" ht="14.5" customHeight="1" x14ac:dyDescent="0.35">
      <c r="B79" s="18">
        <v>8</v>
      </c>
      <c r="C79" s="43" t="s">
        <v>233</v>
      </c>
      <c r="D79" s="61" t="s">
        <v>234</v>
      </c>
      <c r="E79" s="62">
        <v>4.4269999999999996</v>
      </c>
      <c r="F79" s="77">
        <v>0.375</v>
      </c>
      <c r="G79" s="21">
        <f t="shared" si="4"/>
        <v>0.28475557461406514</v>
      </c>
      <c r="H79" s="178"/>
      <c r="I79" s="52"/>
      <c r="K79" s="16" t="str">
        <f t="shared" si="3"/>
        <v>…</v>
      </c>
      <c r="L79" s="68" t="e">
        <f>AA61</f>
        <v>#VALUE!</v>
      </c>
      <c r="M79" s="68" t="e">
        <f>AA62</f>
        <v>#VALUE!</v>
      </c>
      <c r="N79" s="68" t="e">
        <f>AA63</f>
        <v>#VALUE!</v>
      </c>
      <c r="O79" s="69" t="e">
        <f>AC62</f>
        <v>#VALUE!</v>
      </c>
    </row>
    <row r="80" spans="2:35" ht="14.5" customHeight="1" x14ac:dyDescent="0.35">
      <c r="B80" s="18">
        <v>9</v>
      </c>
      <c r="C80" s="43" t="s">
        <v>3436</v>
      </c>
      <c r="D80" s="61" t="s">
        <v>3437</v>
      </c>
      <c r="E80" s="62">
        <v>54.401000000000003</v>
      </c>
      <c r="F80" s="77">
        <v>0</v>
      </c>
      <c r="G80" s="21">
        <f t="shared" si="4"/>
        <v>0</v>
      </c>
      <c r="H80" s="178"/>
      <c r="K80" s="16" t="str">
        <f t="shared" si="3"/>
        <v>…</v>
      </c>
      <c r="L80" s="68" t="e">
        <f>AF61</f>
        <v>#VALUE!</v>
      </c>
      <c r="M80" s="68" t="e">
        <f>AF62</f>
        <v>#VALUE!</v>
      </c>
      <c r="N80" s="68" t="e">
        <f>AF63</f>
        <v>#VALUE!</v>
      </c>
      <c r="O80" s="69" t="e">
        <f>AH62</f>
        <v>#VALUE!</v>
      </c>
    </row>
    <row r="81" spans="2:15" ht="14.5" customHeight="1" x14ac:dyDescent="0.35">
      <c r="B81" s="18">
        <v>10</v>
      </c>
      <c r="C81" s="43" t="s">
        <v>591</v>
      </c>
      <c r="D81" s="61" t="s">
        <v>592</v>
      </c>
      <c r="E81" s="62">
        <v>45.1</v>
      </c>
      <c r="F81" s="77">
        <v>2.3330000000000002</v>
      </c>
      <c r="G81" s="21">
        <f t="shared" si="4"/>
        <v>18.047735849056608</v>
      </c>
      <c r="H81" s="178"/>
      <c r="I81" s="51"/>
    </row>
    <row r="82" spans="2:15" ht="14.5" customHeight="1" x14ac:dyDescent="0.35">
      <c r="B82" s="18">
        <v>11</v>
      </c>
      <c r="C82" s="43" t="s">
        <v>669</v>
      </c>
      <c r="D82" s="61" t="s">
        <v>670</v>
      </c>
      <c r="E82" s="62">
        <v>293.39999999999998</v>
      </c>
      <c r="F82" s="77">
        <v>6.25</v>
      </c>
      <c r="G82" s="21">
        <f t="shared" si="4"/>
        <v>314.53687821612345</v>
      </c>
      <c r="H82" s="178"/>
      <c r="I82" s="51"/>
      <c r="K82" s="16" t="str">
        <f t="shared" ref="K82:K91" si="5">K71</f>
        <v>Mech. O1</v>
      </c>
      <c r="L82" s="68">
        <f t="shared" ref="L82:O91" si="6">IFERROR(L71, "…")</f>
        <v>67.370782267114592</v>
      </c>
      <c r="M82" s="68">
        <f t="shared" si="6"/>
        <v>74.586337769851099</v>
      </c>
      <c r="N82" s="68">
        <f t="shared" si="6"/>
        <v>74.178443170243355</v>
      </c>
      <c r="O82" s="68">
        <f t="shared" si="6"/>
        <v>71.967463465067638</v>
      </c>
    </row>
    <row r="83" spans="2:15" ht="14.5" customHeight="1" x14ac:dyDescent="0.35">
      <c r="B83" s="18">
        <v>12</v>
      </c>
      <c r="C83" s="43" t="s">
        <v>2729</v>
      </c>
      <c r="D83" s="61" t="s">
        <v>3336</v>
      </c>
      <c r="E83" s="62">
        <v>80</v>
      </c>
      <c r="F83" s="77">
        <v>0</v>
      </c>
      <c r="G83" s="21">
        <f t="shared" si="4"/>
        <v>0</v>
      </c>
      <c r="H83" s="178"/>
      <c r="I83" s="51"/>
      <c r="K83" s="16" t="str">
        <f t="shared" si="5"/>
        <v>Sol. O1</v>
      </c>
      <c r="L83" s="68">
        <f t="shared" si="6"/>
        <v>40.573287347609003</v>
      </c>
      <c r="M83" s="68">
        <f t="shared" si="6"/>
        <v>37.641436095486846</v>
      </c>
      <c r="N83" s="68">
        <f t="shared" si="6"/>
        <v>37.743487314801222</v>
      </c>
      <c r="O83" s="68">
        <f t="shared" si="6"/>
        <v>38.629237447546856</v>
      </c>
    </row>
    <row r="84" spans="2:15" ht="14.5" customHeight="1" x14ac:dyDescent="0.35">
      <c r="B84" s="18">
        <v>13</v>
      </c>
      <c r="C84" s="43"/>
      <c r="D84" s="61"/>
      <c r="E84" s="62"/>
      <c r="F84" s="43"/>
      <c r="G84" s="21">
        <f t="shared" si="4"/>
        <v>0</v>
      </c>
      <c r="H84" s="178"/>
      <c r="I84" s="51"/>
      <c r="K84" s="16" t="str">
        <f t="shared" si="5"/>
        <v>Mech. O2</v>
      </c>
      <c r="L84" s="68">
        <f t="shared" si="6"/>
        <v>69.932188217623434</v>
      </c>
      <c r="M84" s="68">
        <f t="shared" si="6"/>
        <v>76.176491011737042</v>
      </c>
      <c r="N84" s="68">
        <f t="shared" si="6"/>
        <v>75.232887317472375</v>
      </c>
      <c r="O84" s="68">
        <f t="shared" si="6"/>
        <v>73.728478269144944</v>
      </c>
    </row>
    <row r="85" spans="2:15" ht="14.5" customHeight="1" x14ac:dyDescent="0.35">
      <c r="B85" s="18">
        <v>14</v>
      </c>
      <c r="C85" s="43"/>
      <c r="D85" s="61"/>
      <c r="E85" s="62"/>
      <c r="F85" s="43"/>
      <c r="G85" s="21">
        <f t="shared" si="4"/>
        <v>0</v>
      </c>
      <c r="H85" s="178"/>
      <c r="I85" s="51"/>
      <c r="K85" s="16" t="str">
        <f t="shared" si="5"/>
        <v>Sol. O2</v>
      </c>
      <c r="L85" s="68">
        <f t="shared" si="6"/>
        <v>35.48031053025079</v>
      </c>
      <c r="M85" s="68">
        <f t="shared" si="6"/>
        <v>36.913020215887009</v>
      </c>
      <c r="N85" s="68">
        <f t="shared" si="6"/>
        <v>37.257690934977553</v>
      </c>
      <c r="O85" s="68">
        <f t="shared" si="6"/>
        <v>36.542167965100752</v>
      </c>
    </row>
    <row r="86" spans="2:15" ht="14.5" customHeight="1" x14ac:dyDescent="0.35">
      <c r="B86" s="18">
        <v>15</v>
      </c>
      <c r="C86" s="43"/>
      <c r="D86" s="61"/>
      <c r="E86" s="62"/>
      <c r="F86" s="43"/>
      <c r="G86" s="21">
        <f t="shared" si="4"/>
        <v>0</v>
      </c>
      <c r="H86" s="179"/>
      <c r="I86" s="51"/>
      <c r="K86" s="16" t="str">
        <f t="shared" si="5"/>
        <v>Mech. O3</v>
      </c>
      <c r="L86" s="68">
        <f t="shared" si="6"/>
        <v>68.047892569478336</v>
      </c>
      <c r="M86" s="68">
        <f t="shared" si="6"/>
        <v>76.463821189553755</v>
      </c>
      <c r="N86" s="68">
        <f t="shared" si="6"/>
        <v>75.330896380133694</v>
      </c>
      <c r="O86" s="68">
        <f t="shared" si="6"/>
        <v>73.183740702924752</v>
      </c>
    </row>
    <row r="87" spans="2:15" ht="14.5" customHeight="1" x14ac:dyDescent="0.35">
      <c r="B87" s="172" t="str">
        <f>C11</f>
        <v>Mech. O3</v>
      </c>
      <c r="C87" s="173"/>
      <c r="D87" s="173"/>
      <c r="E87" s="173"/>
      <c r="F87" s="173"/>
      <c r="G87" s="173"/>
      <c r="H87" s="174"/>
      <c r="I87" s="51"/>
      <c r="K87" s="16" t="str">
        <f t="shared" si="5"/>
        <v>Sol. O3</v>
      </c>
      <c r="L87" s="68">
        <f t="shared" si="6"/>
        <v>45.286415514876168</v>
      </c>
      <c r="M87" s="68">
        <f t="shared" si="6"/>
        <v>37.896688408497177</v>
      </c>
      <c r="N87" s="68">
        <f t="shared" si="6"/>
        <v>37.975559116470365</v>
      </c>
      <c r="O87" s="68">
        <f t="shared" si="6"/>
        <v>40.243072236326597</v>
      </c>
    </row>
    <row r="88" spans="2:15" ht="14.5" customHeight="1" x14ac:dyDescent="0.35">
      <c r="B88" s="18"/>
      <c r="C88" s="18" t="s">
        <v>1</v>
      </c>
      <c r="D88" s="53" t="s">
        <v>2</v>
      </c>
      <c r="E88" s="18" t="s">
        <v>3434</v>
      </c>
      <c r="F88" s="18" t="s">
        <v>3418</v>
      </c>
      <c r="G88" s="18" t="s">
        <v>3</v>
      </c>
      <c r="H88" s="75" t="s">
        <v>4</v>
      </c>
      <c r="I88" s="51"/>
      <c r="K88" s="16" t="str">
        <f t="shared" si="5"/>
        <v>…</v>
      </c>
      <c r="L88" s="68" t="str">
        <f t="shared" si="6"/>
        <v>…</v>
      </c>
      <c r="M88" s="68" t="str">
        <f t="shared" si="6"/>
        <v>…</v>
      </c>
      <c r="N88" s="68" t="str">
        <f t="shared" si="6"/>
        <v>…</v>
      </c>
      <c r="O88" s="68" t="str">
        <f t="shared" si="6"/>
        <v>…</v>
      </c>
    </row>
    <row r="89" spans="2:15" ht="14.5" customHeight="1" x14ac:dyDescent="0.35">
      <c r="B89" s="18">
        <v>1</v>
      </c>
      <c r="C89" s="43" t="s">
        <v>3348</v>
      </c>
      <c r="D89" s="61" t="s">
        <v>3349</v>
      </c>
      <c r="E89" s="62">
        <v>0.93899999999999995</v>
      </c>
      <c r="F89" s="62">
        <v>3.0830000000000002</v>
      </c>
      <c r="G89" s="21">
        <f>(F89/5.83)*E89</f>
        <v>0.49655866209262434</v>
      </c>
      <c r="H89" s="177">
        <f>SUM(G89:G103)</f>
        <v>36.023167066895368</v>
      </c>
      <c r="I89" s="51"/>
      <c r="K89" s="16" t="str">
        <f t="shared" si="5"/>
        <v>…</v>
      </c>
      <c r="L89" s="68" t="str">
        <f t="shared" si="6"/>
        <v>…</v>
      </c>
      <c r="M89" s="68" t="str">
        <f t="shared" si="6"/>
        <v>…</v>
      </c>
      <c r="N89" s="68" t="str">
        <f t="shared" si="6"/>
        <v>…</v>
      </c>
      <c r="O89" s="68" t="str">
        <f t="shared" si="6"/>
        <v>…</v>
      </c>
    </row>
    <row r="90" spans="2:15" ht="14.5" customHeight="1" x14ac:dyDescent="0.35">
      <c r="B90" s="18">
        <v>2</v>
      </c>
      <c r="C90" s="43" t="s">
        <v>821</v>
      </c>
      <c r="D90" s="61" t="s">
        <v>822</v>
      </c>
      <c r="E90" s="62">
        <v>1.7689999999999999</v>
      </c>
      <c r="F90" s="43">
        <v>2.0830000000000002</v>
      </c>
      <c r="G90" s="21">
        <f t="shared" ref="G90:G103" si="7">(F90/5.83)*E90</f>
        <v>0.63204579759862778</v>
      </c>
      <c r="H90" s="178"/>
      <c r="I90" s="51"/>
      <c r="K90" s="16" t="str">
        <f t="shared" si="5"/>
        <v>…</v>
      </c>
      <c r="L90" s="68" t="str">
        <f t="shared" si="6"/>
        <v>…</v>
      </c>
      <c r="M90" s="68" t="str">
        <f t="shared" si="6"/>
        <v>…</v>
      </c>
      <c r="N90" s="68" t="str">
        <f t="shared" si="6"/>
        <v>…</v>
      </c>
      <c r="O90" s="68" t="str">
        <f t="shared" si="6"/>
        <v>…</v>
      </c>
    </row>
    <row r="91" spans="2:15" ht="14.5" customHeight="1" x14ac:dyDescent="0.35">
      <c r="B91" s="18">
        <v>3</v>
      </c>
      <c r="C91" s="43" t="s">
        <v>3332</v>
      </c>
      <c r="D91" s="61" t="s">
        <v>3333</v>
      </c>
      <c r="E91" s="62">
        <v>0.47299999999999998</v>
      </c>
      <c r="F91" s="43">
        <v>7</v>
      </c>
      <c r="G91" s="21">
        <f t="shared" si="7"/>
        <v>0.56792452830188678</v>
      </c>
      <c r="H91" s="178"/>
      <c r="I91" s="52"/>
      <c r="K91" s="16" t="str">
        <f t="shared" si="5"/>
        <v>…</v>
      </c>
      <c r="L91" s="68" t="str">
        <f t="shared" si="6"/>
        <v>…</v>
      </c>
      <c r="M91" s="68" t="str">
        <f t="shared" si="6"/>
        <v>…</v>
      </c>
      <c r="N91" s="68" t="str">
        <f t="shared" si="6"/>
        <v>…</v>
      </c>
      <c r="O91" s="68" t="str">
        <f t="shared" si="6"/>
        <v>…</v>
      </c>
    </row>
    <row r="92" spans="2:15" ht="14.5" customHeight="1" x14ac:dyDescent="0.35">
      <c r="B92" s="18">
        <v>4</v>
      </c>
      <c r="C92" s="43" t="s">
        <v>3438</v>
      </c>
      <c r="D92" s="61" t="s">
        <v>133</v>
      </c>
      <c r="E92" s="62">
        <v>0.39300000000000002</v>
      </c>
      <c r="F92" s="43">
        <v>3.125</v>
      </c>
      <c r="G92" s="21">
        <f t="shared" si="7"/>
        <v>0.21065608919382503</v>
      </c>
      <c r="H92" s="178"/>
    </row>
    <row r="93" spans="2:15" ht="14.5" customHeight="1" x14ac:dyDescent="0.35">
      <c r="B93" s="18">
        <v>5</v>
      </c>
      <c r="C93" s="43" t="s">
        <v>555</v>
      </c>
      <c r="D93" s="61" t="s">
        <v>556</v>
      </c>
      <c r="E93" s="62">
        <v>59.85</v>
      </c>
      <c r="F93" s="43">
        <v>3.0830000000000002</v>
      </c>
      <c r="G93" s="21">
        <f t="shared" si="7"/>
        <v>31.649665523156091</v>
      </c>
      <c r="H93" s="178"/>
      <c r="I93" s="51"/>
      <c r="K93" s="70" t="s">
        <v>3415</v>
      </c>
      <c r="L93" s="68">
        <f>MAX(L82:L91)</f>
        <v>69.932188217623434</v>
      </c>
      <c r="M93" s="68">
        <f>MAX(M82:M91)</f>
        <v>76.463821189553755</v>
      </c>
      <c r="N93" s="68">
        <f>MAX(N82:N91)</f>
        <v>75.330896380133694</v>
      </c>
      <c r="O93" s="68">
        <f>MAX(O82:O91)</f>
        <v>73.728478269144944</v>
      </c>
    </row>
    <row r="94" spans="2:15" ht="14.5" customHeight="1" x14ac:dyDescent="0.35">
      <c r="B94" s="18">
        <v>6</v>
      </c>
      <c r="C94" s="43" t="s">
        <v>2733</v>
      </c>
      <c r="D94" s="61" t="s">
        <v>2734</v>
      </c>
      <c r="E94" s="62">
        <v>3.6</v>
      </c>
      <c r="F94" s="43">
        <v>3.5</v>
      </c>
      <c r="G94" s="21">
        <f t="shared" si="7"/>
        <v>2.161234991423671</v>
      </c>
      <c r="H94" s="178"/>
      <c r="I94" s="51"/>
    </row>
    <row r="95" spans="2:15" ht="14.5" customHeight="1" x14ac:dyDescent="0.35">
      <c r="B95" s="18">
        <v>7</v>
      </c>
      <c r="C95" s="43" t="s">
        <v>233</v>
      </c>
      <c r="D95" s="61" t="s">
        <v>234</v>
      </c>
      <c r="E95" s="62">
        <v>4.7430000000000003</v>
      </c>
      <c r="F95" s="43">
        <v>0.375</v>
      </c>
      <c r="G95" s="21">
        <f t="shared" si="7"/>
        <v>0.30508147512864497</v>
      </c>
      <c r="H95" s="178"/>
      <c r="I95" s="51"/>
    </row>
    <row r="96" spans="2:15" ht="14.5" customHeight="1" x14ac:dyDescent="0.35">
      <c r="B96" s="18">
        <v>8</v>
      </c>
      <c r="C96" s="43" t="s">
        <v>3436</v>
      </c>
      <c r="D96" s="61" t="s">
        <v>3437</v>
      </c>
      <c r="E96" s="62">
        <v>58.286999999999999</v>
      </c>
      <c r="F96" s="43">
        <v>0</v>
      </c>
      <c r="G96" s="21">
        <f t="shared" si="7"/>
        <v>0</v>
      </c>
      <c r="H96" s="178"/>
      <c r="I96" s="51"/>
    </row>
    <row r="97" spans="2:9" ht="14.5" customHeight="1" x14ac:dyDescent="0.35">
      <c r="B97" s="18">
        <v>9</v>
      </c>
      <c r="C97" s="43"/>
      <c r="D97" s="61"/>
      <c r="E97" s="62"/>
      <c r="F97" s="43"/>
      <c r="G97" s="21">
        <f t="shared" si="7"/>
        <v>0</v>
      </c>
      <c r="H97" s="178"/>
      <c r="I97" s="51"/>
    </row>
    <row r="98" spans="2:9" ht="14.5" customHeight="1" x14ac:dyDescent="0.35">
      <c r="B98" s="18">
        <v>10</v>
      </c>
      <c r="C98" s="43"/>
      <c r="D98" s="61"/>
      <c r="E98" s="62"/>
      <c r="F98" s="43"/>
      <c r="G98" s="21">
        <f t="shared" si="7"/>
        <v>0</v>
      </c>
      <c r="H98" s="178"/>
      <c r="I98" s="51"/>
    </row>
    <row r="99" spans="2:9" ht="14.5" customHeight="1" x14ac:dyDescent="0.35">
      <c r="B99" s="18">
        <v>11</v>
      </c>
      <c r="C99" s="43"/>
      <c r="D99" s="61"/>
      <c r="E99" s="62"/>
      <c r="F99" s="43"/>
      <c r="G99" s="21">
        <f t="shared" si="7"/>
        <v>0</v>
      </c>
      <c r="H99" s="178"/>
      <c r="I99" s="51"/>
    </row>
    <row r="100" spans="2:9" ht="14.5" customHeight="1" x14ac:dyDescent="0.35">
      <c r="B100" s="18">
        <v>12</v>
      </c>
      <c r="C100" s="43"/>
      <c r="D100" s="61"/>
      <c r="E100" s="62"/>
      <c r="F100" s="43"/>
      <c r="G100" s="21">
        <f t="shared" si="7"/>
        <v>0</v>
      </c>
      <c r="H100" s="178"/>
      <c r="I100" s="51"/>
    </row>
    <row r="101" spans="2:9" ht="14.5" customHeight="1" x14ac:dyDescent="0.35">
      <c r="B101" s="18">
        <v>13</v>
      </c>
      <c r="C101" s="43"/>
      <c r="D101" s="61"/>
      <c r="E101" s="62"/>
      <c r="F101" s="43"/>
      <c r="G101" s="21">
        <f t="shared" si="7"/>
        <v>0</v>
      </c>
      <c r="H101" s="178"/>
    </row>
    <row r="102" spans="2:9" ht="14.5" customHeight="1" x14ac:dyDescent="0.35">
      <c r="B102" s="18">
        <v>14</v>
      </c>
      <c r="C102" s="43"/>
      <c r="D102" s="61"/>
      <c r="E102" s="62"/>
      <c r="F102" s="43"/>
      <c r="G102" s="21">
        <f t="shared" si="7"/>
        <v>0</v>
      </c>
      <c r="H102" s="178"/>
    </row>
    <row r="103" spans="2:9" ht="14.5" customHeight="1" x14ac:dyDescent="0.35">
      <c r="B103" s="18">
        <v>15</v>
      </c>
      <c r="C103" s="43"/>
      <c r="D103" s="61"/>
      <c r="E103" s="62"/>
      <c r="F103" s="43"/>
      <c r="G103" s="21">
        <f t="shared" si="7"/>
        <v>0</v>
      </c>
      <c r="H103" s="179"/>
    </row>
    <row r="104" spans="2:9" x14ac:dyDescent="0.35">
      <c r="B104" s="172" t="str">
        <f>C12</f>
        <v>Sol. O3</v>
      </c>
      <c r="C104" s="173"/>
      <c r="D104" s="173"/>
      <c r="E104" s="173"/>
      <c r="F104" s="173"/>
      <c r="G104" s="173"/>
      <c r="H104" s="174"/>
    </row>
    <row r="105" spans="2:9" ht="14.5" customHeight="1" x14ac:dyDescent="0.35">
      <c r="B105" s="18"/>
      <c r="C105" s="18" t="s">
        <v>1</v>
      </c>
      <c r="D105" s="53" t="s">
        <v>2</v>
      </c>
      <c r="E105" s="18" t="s">
        <v>3434</v>
      </c>
      <c r="F105" s="18" t="s">
        <v>3418</v>
      </c>
      <c r="G105" s="18" t="s">
        <v>3</v>
      </c>
      <c r="H105" s="75" t="s">
        <v>4</v>
      </c>
    </row>
    <row r="106" spans="2:9" ht="14.5" customHeight="1" x14ac:dyDescent="0.35">
      <c r="B106" s="18">
        <v>1</v>
      </c>
      <c r="C106" s="43" t="s">
        <v>3348</v>
      </c>
      <c r="D106" s="61" t="s">
        <v>3349</v>
      </c>
      <c r="E106" s="62">
        <v>1.22</v>
      </c>
      <c r="F106" s="62">
        <v>3.0830000000000002</v>
      </c>
      <c r="G106" s="21">
        <f>(F106/5.83)*E106</f>
        <v>0.64515608919382506</v>
      </c>
      <c r="H106" s="177">
        <f>SUM(G106:G120)</f>
        <v>359.33570137221267</v>
      </c>
    </row>
    <row r="107" spans="2:9" ht="14.5" customHeight="1" x14ac:dyDescent="0.35">
      <c r="B107" s="18">
        <v>2</v>
      </c>
      <c r="C107" s="43" t="s">
        <v>821</v>
      </c>
      <c r="D107" s="61" t="s">
        <v>822</v>
      </c>
      <c r="E107" s="62">
        <v>1.915</v>
      </c>
      <c r="F107" s="43">
        <v>2.0830000000000002</v>
      </c>
      <c r="G107" s="21">
        <f t="shared" ref="G107:G120" si="8">(F107/5.83)*E107</f>
        <v>0.68421012006861071</v>
      </c>
      <c r="H107" s="178"/>
    </row>
    <row r="108" spans="2:9" ht="14.5" customHeight="1" x14ac:dyDescent="0.35">
      <c r="B108" s="18">
        <v>3</v>
      </c>
      <c r="C108" s="43" t="s">
        <v>1978</v>
      </c>
      <c r="D108" s="61" t="s">
        <v>1979</v>
      </c>
      <c r="E108" s="62">
        <v>0.159</v>
      </c>
      <c r="F108" s="43">
        <v>3</v>
      </c>
      <c r="G108" s="21">
        <f t="shared" si="8"/>
        <v>8.1818181818181818E-2</v>
      </c>
      <c r="H108" s="178"/>
    </row>
    <row r="109" spans="2:9" ht="14.5" customHeight="1" x14ac:dyDescent="0.35">
      <c r="B109" s="18">
        <v>4</v>
      </c>
      <c r="C109" s="43" t="s">
        <v>3332</v>
      </c>
      <c r="D109" s="61" t="s">
        <v>3333</v>
      </c>
      <c r="E109" s="62">
        <v>1.022</v>
      </c>
      <c r="F109" s="43">
        <v>7</v>
      </c>
      <c r="G109" s="21">
        <f t="shared" si="8"/>
        <v>1.2271012006861064</v>
      </c>
      <c r="H109" s="178"/>
    </row>
    <row r="110" spans="2:9" ht="14.5" customHeight="1" x14ac:dyDescent="0.35">
      <c r="B110" s="18">
        <v>5</v>
      </c>
      <c r="C110" s="43" t="s">
        <v>139</v>
      </c>
      <c r="D110" s="61" t="s">
        <v>140</v>
      </c>
      <c r="E110" s="62">
        <v>19.292999999999999</v>
      </c>
      <c r="F110" s="43">
        <v>2.6880000000000002</v>
      </c>
      <c r="G110" s="21">
        <f t="shared" si="8"/>
        <v>8.8952974271012</v>
      </c>
      <c r="H110" s="178"/>
    </row>
    <row r="111" spans="2:9" ht="14.5" customHeight="1" x14ac:dyDescent="0.35">
      <c r="B111" s="18">
        <v>6</v>
      </c>
      <c r="C111" s="43" t="s">
        <v>555</v>
      </c>
      <c r="D111" s="61" t="s">
        <v>556</v>
      </c>
      <c r="E111" s="62">
        <v>26.6</v>
      </c>
      <c r="F111" s="43">
        <v>3.0830000000000002</v>
      </c>
      <c r="G111" s="21">
        <f t="shared" si="8"/>
        <v>14.066518010291595</v>
      </c>
      <c r="H111" s="178"/>
    </row>
    <row r="112" spans="2:9" ht="14.5" customHeight="1" x14ac:dyDescent="0.35">
      <c r="B112" s="18">
        <v>7</v>
      </c>
      <c r="C112" s="43" t="s">
        <v>2733</v>
      </c>
      <c r="D112" s="61" t="s">
        <v>2734</v>
      </c>
      <c r="E112" s="62">
        <v>1.68</v>
      </c>
      <c r="F112" s="43">
        <v>3.5</v>
      </c>
      <c r="G112" s="21">
        <f t="shared" si="8"/>
        <v>1.0085763293310464</v>
      </c>
      <c r="H112" s="178"/>
    </row>
    <row r="113" spans="2:8" ht="14.5" customHeight="1" x14ac:dyDescent="0.35">
      <c r="B113" s="18">
        <v>8</v>
      </c>
      <c r="C113" s="43" t="s">
        <v>233</v>
      </c>
      <c r="D113" s="61" t="s">
        <v>234</v>
      </c>
      <c r="E113" s="62">
        <v>2.214</v>
      </c>
      <c r="F113" s="43">
        <v>0.375</v>
      </c>
      <c r="G113" s="21">
        <f t="shared" si="8"/>
        <v>0.14240994854202402</v>
      </c>
      <c r="H113" s="178"/>
    </row>
    <row r="114" spans="2:8" ht="14.5" customHeight="1" x14ac:dyDescent="0.35">
      <c r="B114" s="18">
        <v>9</v>
      </c>
      <c r="C114" s="43" t="s">
        <v>3436</v>
      </c>
      <c r="D114" s="61" t="s">
        <v>3437</v>
      </c>
      <c r="E114" s="62">
        <v>27.2</v>
      </c>
      <c r="F114" s="43">
        <v>0</v>
      </c>
      <c r="G114" s="21">
        <f t="shared" si="8"/>
        <v>0</v>
      </c>
      <c r="H114" s="178"/>
    </row>
    <row r="115" spans="2:8" ht="14.5" customHeight="1" x14ac:dyDescent="0.35">
      <c r="B115" s="18">
        <v>10</v>
      </c>
      <c r="C115" s="43" t="s">
        <v>591</v>
      </c>
      <c r="D115" s="61" t="s">
        <v>592</v>
      </c>
      <c r="E115" s="62">
        <v>45.1</v>
      </c>
      <c r="F115" s="43">
        <v>2.3330000000000002</v>
      </c>
      <c r="G115" s="21">
        <f t="shared" si="8"/>
        <v>18.047735849056608</v>
      </c>
      <c r="H115" s="178"/>
    </row>
    <row r="116" spans="2:8" ht="14.5" customHeight="1" x14ac:dyDescent="0.35">
      <c r="B116" s="18">
        <v>11</v>
      </c>
      <c r="C116" s="43" t="s">
        <v>669</v>
      </c>
      <c r="D116" s="61" t="s">
        <v>670</v>
      </c>
      <c r="E116" s="62">
        <v>293.39999999999998</v>
      </c>
      <c r="F116" s="43">
        <v>6.25</v>
      </c>
      <c r="G116" s="21">
        <f t="shared" si="8"/>
        <v>314.53687821612345</v>
      </c>
      <c r="H116" s="178"/>
    </row>
    <row r="117" spans="2:8" ht="14.5" customHeight="1" x14ac:dyDescent="0.35">
      <c r="B117" s="18">
        <v>12</v>
      </c>
      <c r="C117" s="43" t="s">
        <v>2729</v>
      </c>
      <c r="D117" s="61" t="s">
        <v>3336</v>
      </c>
      <c r="E117" s="62">
        <v>80</v>
      </c>
      <c r="F117" s="43">
        <v>0</v>
      </c>
      <c r="G117" s="21">
        <f t="shared" si="8"/>
        <v>0</v>
      </c>
      <c r="H117" s="178"/>
    </row>
    <row r="118" spans="2:8" ht="14.5" customHeight="1" x14ac:dyDescent="0.35">
      <c r="B118" s="18">
        <v>13</v>
      </c>
      <c r="C118" s="43"/>
      <c r="D118" s="61"/>
      <c r="E118" s="62"/>
      <c r="F118" s="43"/>
      <c r="G118" s="21">
        <f t="shared" si="8"/>
        <v>0</v>
      </c>
      <c r="H118" s="178"/>
    </row>
    <row r="119" spans="2:8" ht="14.5" customHeight="1" x14ac:dyDescent="0.35">
      <c r="B119" s="18">
        <v>14</v>
      </c>
      <c r="C119" s="43"/>
      <c r="D119" s="61"/>
      <c r="E119" s="62"/>
      <c r="F119" s="43"/>
      <c r="G119" s="21">
        <f t="shared" si="8"/>
        <v>0</v>
      </c>
      <c r="H119" s="178"/>
    </row>
    <row r="120" spans="2:8" ht="14.5" customHeight="1" x14ac:dyDescent="0.35">
      <c r="B120" s="18">
        <v>15</v>
      </c>
      <c r="C120" s="43"/>
      <c r="D120" s="61"/>
      <c r="E120" s="62"/>
      <c r="F120" s="43"/>
      <c r="G120" s="21">
        <f t="shared" si="8"/>
        <v>0</v>
      </c>
      <c r="H120" s="179"/>
    </row>
    <row r="121" spans="2:8" ht="14.5" customHeight="1" x14ac:dyDescent="0.35">
      <c r="B121" s="172" t="str">
        <f>C13</f>
        <v>…</v>
      </c>
      <c r="C121" s="173"/>
      <c r="D121" s="173"/>
      <c r="E121" s="173"/>
      <c r="F121" s="173"/>
      <c r="G121" s="173"/>
      <c r="H121" s="174"/>
    </row>
    <row r="122" spans="2:8" ht="14.5" customHeight="1" x14ac:dyDescent="0.35">
      <c r="B122" s="18"/>
      <c r="C122" s="18" t="s">
        <v>1</v>
      </c>
      <c r="D122" s="53" t="s">
        <v>2</v>
      </c>
      <c r="E122" s="18" t="s">
        <v>3434</v>
      </c>
      <c r="F122" s="18" t="s">
        <v>3418</v>
      </c>
      <c r="G122" s="18" t="s">
        <v>3</v>
      </c>
      <c r="H122" s="75" t="s">
        <v>4</v>
      </c>
    </row>
    <row r="123" spans="2:8" ht="14.5" customHeight="1" x14ac:dyDescent="0.35">
      <c r="B123" s="18">
        <v>1</v>
      </c>
      <c r="C123" s="43"/>
      <c r="D123" s="61"/>
      <c r="E123" s="62"/>
      <c r="F123" s="77"/>
      <c r="G123" s="21">
        <f>(F123/5.83)*E123</f>
        <v>0</v>
      </c>
      <c r="H123" s="177">
        <f>SUM(G123:G137)</f>
        <v>0</v>
      </c>
    </row>
    <row r="124" spans="2:8" ht="14.5" customHeight="1" x14ac:dyDescent="0.35">
      <c r="B124" s="18">
        <v>2</v>
      </c>
      <c r="C124" s="43"/>
      <c r="D124" s="61"/>
      <c r="E124" s="62"/>
      <c r="F124" s="77"/>
      <c r="G124" s="21">
        <f t="shared" ref="G124:G137" si="9">(F124/5.83)*E124</f>
        <v>0</v>
      </c>
      <c r="H124" s="178"/>
    </row>
    <row r="125" spans="2:8" ht="14.5" customHeight="1" x14ac:dyDescent="0.35">
      <c r="B125" s="18">
        <v>3</v>
      </c>
      <c r="C125" s="43"/>
      <c r="D125" s="61"/>
      <c r="E125" s="62"/>
      <c r="F125" s="77"/>
      <c r="G125" s="21">
        <f t="shared" si="9"/>
        <v>0</v>
      </c>
      <c r="H125" s="178"/>
    </row>
    <row r="126" spans="2:8" ht="14.5" customHeight="1" x14ac:dyDescent="0.35">
      <c r="B126" s="18">
        <v>4</v>
      </c>
      <c r="C126" s="43"/>
      <c r="D126" s="61"/>
      <c r="E126" s="62"/>
      <c r="F126" s="77"/>
      <c r="G126" s="21">
        <f t="shared" si="9"/>
        <v>0</v>
      </c>
      <c r="H126" s="178"/>
    </row>
    <row r="127" spans="2:8" ht="14.5" customHeight="1" x14ac:dyDescent="0.35">
      <c r="B127" s="18">
        <v>5</v>
      </c>
      <c r="C127" s="43"/>
      <c r="D127" s="61"/>
      <c r="E127" s="62"/>
      <c r="F127" s="77"/>
      <c r="G127" s="21">
        <f t="shared" si="9"/>
        <v>0</v>
      </c>
      <c r="H127" s="178"/>
    </row>
    <row r="128" spans="2:8" ht="14.5" customHeight="1" x14ac:dyDescent="0.35">
      <c r="B128" s="18">
        <v>6</v>
      </c>
      <c r="C128" s="43"/>
      <c r="D128" s="61"/>
      <c r="E128" s="62"/>
      <c r="F128" s="77"/>
      <c r="G128" s="21">
        <f t="shared" si="9"/>
        <v>0</v>
      </c>
      <c r="H128" s="178"/>
    </row>
    <row r="129" spans="2:8" ht="14.5" customHeight="1" x14ac:dyDescent="0.35">
      <c r="B129" s="18">
        <v>7</v>
      </c>
      <c r="C129" s="43"/>
      <c r="D129" s="61"/>
      <c r="E129" s="62"/>
      <c r="F129" s="77"/>
      <c r="G129" s="21">
        <f t="shared" si="9"/>
        <v>0</v>
      </c>
      <c r="H129" s="178"/>
    </row>
    <row r="130" spans="2:8" ht="14.5" customHeight="1" x14ac:dyDescent="0.35">
      <c r="B130" s="18">
        <v>8</v>
      </c>
      <c r="C130" s="43"/>
      <c r="D130" s="61"/>
      <c r="E130" s="62"/>
      <c r="F130" s="77"/>
      <c r="G130" s="21">
        <f t="shared" si="9"/>
        <v>0</v>
      </c>
      <c r="H130" s="178"/>
    </row>
    <row r="131" spans="2:8" ht="14.5" customHeight="1" x14ac:dyDescent="0.35">
      <c r="B131" s="18">
        <v>9</v>
      </c>
      <c r="C131" s="43"/>
      <c r="D131" s="61"/>
      <c r="E131" s="62"/>
      <c r="F131" s="43"/>
      <c r="G131" s="21">
        <f t="shared" si="9"/>
        <v>0</v>
      </c>
      <c r="H131" s="178"/>
    </row>
    <row r="132" spans="2:8" ht="14.5" customHeight="1" x14ac:dyDescent="0.35">
      <c r="B132" s="18">
        <v>10</v>
      </c>
      <c r="C132" s="43"/>
      <c r="D132" s="61"/>
      <c r="E132" s="62"/>
      <c r="F132" s="43"/>
      <c r="G132" s="21">
        <f t="shared" si="9"/>
        <v>0</v>
      </c>
      <c r="H132" s="178"/>
    </row>
    <row r="133" spans="2:8" ht="14.5" customHeight="1" x14ac:dyDescent="0.35">
      <c r="B133" s="18">
        <v>11</v>
      </c>
      <c r="C133" s="43"/>
      <c r="D133" s="61"/>
      <c r="E133" s="62"/>
      <c r="F133" s="43"/>
      <c r="G133" s="21">
        <f t="shared" si="9"/>
        <v>0</v>
      </c>
      <c r="H133" s="178"/>
    </row>
    <row r="134" spans="2:8" ht="14.5" customHeight="1" x14ac:dyDescent="0.35">
      <c r="B134" s="18">
        <v>12</v>
      </c>
      <c r="C134" s="43"/>
      <c r="D134" s="61"/>
      <c r="E134" s="62"/>
      <c r="F134" s="43"/>
      <c r="G134" s="21">
        <f t="shared" si="9"/>
        <v>0</v>
      </c>
      <c r="H134" s="178"/>
    </row>
    <row r="135" spans="2:8" ht="14.5" customHeight="1" x14ac:dyDescent="0.35">
      <c r="B135" s="18">
        <v>13</v>
      </c>
      <c r="C135" s="43"/>
      <c r="D135" s="61"/>
      <c r="E135" s="62"/>
      <c r="F135" s="43"/>
      <c r="G135" s="21">
        <f t="shared" si="9"/>
        <v>0</v>
      </c>
      <c r="H135" s="178"/>
    </row>
    <row r="136" spans="2:8" ht="14.5" customHeight="1" x14ac:dyDescent="0.35">
      <c r="B136" s="18">
        <v>14</v>
      </c>
      <c r="C136" s="43"/>
      <c r="D136" s="61"/>
      <c r="E136" s="62"/>
      <c r="F136" s="43"/>
      <c r="G136" s="21">
        <f t="shared" si="9"/>
        <v>0</v>
      </c>
      <c r="H136" s="178"/>
    </row>
    <row r="137" spans="2:8" ht="14.5" customHeight="1" x14ac:dyDescent="0.35">
      <c r="B137" s="18">
        <v>15</v>
      </c>
      <c r="C137" s="43"/>
      <c r="D137" s="61"/>
      <c r="E137" s="62"/>
      <c r="F137" s="43"/>
      <c r="G137" s="21">
        <f t="shared" si="9"/>
        <v>0</v>
      </c>
      <c r="H137" s="179"/>
    </row>
    <row r="138" spans="2:8" ht="14.5" customHeight="1" x14ac:dyDescent="0.35">
      <c r="B138" s="172" t="str">
        <f>C14</f>
        <v>…</v>
      </c>
      <c r="C138" s="173"/>
      <c r="D138" s="173"/>
      <c r="E138" s="173"/>
      <c r="F138" s="173"/>
      <c r="G138" s="173"/>
      <c r="H138" s="174"/>
    </row>
    <row r="139" spans="2:8" ht="43.5" x14ac:dyDescent="0.35">
      <c r="B139" s="18"/>
      <c r="C139" s="18" t="s">
        <v>1</v>
      </c>
      <c r="D139" s="53" t="s">
        <v>2</v>
      </c>
      <c r="E139" s="18" t="s">
        <v>3434</v>
      </c>
      <c r="F139" s="18" t="s">
        <v>3418</v>
      </c>
      <c r="G139" s="18" t="s">
        <v>3</v>
      </c>
      <c r="H139" s="75" t="s">
        <v>4</v>
      </c>
    </row>
    <row r="140" spans="2:8" ht="14.5" customHeight="1" x14ac:dyDescent="0.35">
      <c r="B140" s="18">
        <v>1</v>
      </c>
      <c r="C140" s="43"/>
      <c r="D140" s="61"/>
      <c r="E140" s="62"/>
      <c r="F140" s="77"/>
      <c r="G140" s="21">
        <f>(F140/5.83)*E140</f>
        <v>0</v>
      </c>
      <c r="H140" s="177">
        <f>SUM(G140:G154)</f>
        <v>0</v>
      </c>
    </row>
    <row r="141" spans="2:8" ht="14.5" customHeight="1" x14ac:dyDescent="0.35">
      <c r="B141" s="18">
        <v>2</v>
      </c>
      <c r="C141" s="43"/>
      <c r="D141" s="61"/>
      <c r="E141" s="62"/>
      <c r="F141" s="77"/>
      <c r="G141" s="21">
        <f t="shared" ref="G141:G154" si="10">(F141/5.83)*E141</f>
        <v>0</v>
      </c>
      <c r="H141" s="178"/>
    </row>
    <row r="142" spans="2:8" ht="14.5" customHeight="1" x14ac:dyDescent="0.35">
      <c r="B142" s="18">
        <v>3</v>
      </c>
      <c r="C142" s="43"/>
      <c r="D142" s="61"/>
      <c r="E142" s="62"/>
      <c r="F142" s="77"/>
      <c r="G142" s="21">
        <f t="shared" si="10"/>
        <v>0</v>
      </c>
      <c r="H142" s="178"/>
    </row>
    <row r="143" spans="2:8" ht="14.5" customHeight="1" x14ac:dyDescent="0.35">
      <c r="B143" s="18">
        <v>4</v>
      </c>
      <c r="C143" s="43"/>
      <c r="D143" s="61"/>
      <c r="E143" s="62"/>
      <c r="F143" s="77"/>
      <c r="G143" s="21">
        <f t="shared" si="10"/>
        <v>0</v>
      </c>
      <c r="H143" s="178"/>
    </row>
    <row r="144" spans="2:8" ht="14.5" customHeight="1" x14ac:dyDescent="0.35">
      <c r="B144" s="18">
        <v>5</v>
      </c>
      <c r="C144" s="43"/>
      <c r="D144" s="61"/>
      <c r="E144" s="62"/>
      <c r="F144" s="77"/>
      <c r="G144" s="21">
        <f t="shared" si="10"/>
        <v>0</v>
      </c>
      <c r="H144" s="178"/>
    </row>
    <row r="145" spans="2:8" ht="14.5" customHeight="1" x14ac:dyDescent="0.35">
      <c r="B145" s="18">
        <v>6</v>
      </c>
      <c r="C145" s="43"/>
      <c r="D145" s="61"/>
      <c r="E145" s="62"/>
      <c r="F145" s="77"/>
      <c r="G145" s="21">
        <f t="shared" si="10"/>
        <v>0</v>
      </c>
      <c r="H145" s="178"/>
    </row>
    <row r="146" spans="2:8" ht="14.5" customHeight="1" x14ac:dyDescent="0.35">
      <c r="B146" s="18">
        <v>7</v>
      </c>
      <c r="C146" s="43"/>
      <c r="D146" s="61"/>
      <c r="E146" s="62"/>
      <c r="F146" s="77"/>
      <c r="G146" s="21">
        <f t="shared" si="10"/>
        <v>0</v>
      </c>
      <c r="H146" s="178"/>
    </row>
    <row r="147" spans="2:8" ht="14.5" customHeight="1" x14ac:dyDescent="0.35">
      <c r="B147" s="18">
        <v>8</v>
      </c>
      <c r="C147" s="43"/>
      <c r="D147" s="61"/>
      <c r="E147" s="62"/>
      <c r="F147" s="77"/>
      <c r="G147" s="21">
        <f t="shared" si="10"/>
        <v>0</v>
      </c>
      <c r="H147" s="178"/>
    </row>
    <row r="148" spans="2:8" ht="14.5" customHeight="1" x14ac:dyDescent="0.35">
      <c r="B148" s="18">
        <v>9</v>
      </c>
      <c r="C148" s="43"/>
      <c r="D148" s="61"/>
      <c r="E148" s="62"/>
      <c r="F148" s="43"/>
      <c r="G148" s="21">
        <f t="shared" si="10"/>
        <v>0</v>
      </c>
      <c r="H148" s="178"/>
    </row>
    <row r="149" spans="2:8" ht="14.5" customHeight="1" x14ac:dyDescent="0.35">
      <c r="B149" s="18">
        <v>10</v>
      </c>
      <c r="C149" s="43"/>
      <c r="D149" s="61"/>
      <c r="E149" s="62"/>
      <c r="F149" s="43"/>
      <c r="G149" s="21">
        <f t="shared" si="10"/>
        <v>0</v>
      </c>
      <c r="H149" s="178"/>
    </row>
    <row r="150" spans="2:8" ht="14.5" customHeight="1" x14ac:dyDescent="0.35">
      <c r="B150" s="18">
        <v>11</v>
      </c>
      <c r="C150" s="43"/>
      <c r="D150" s="61"/>
      <c r="E150" s="62"/>
      <c r="F150" s="43"/>
      <c r="G150" s="21">
        <f t="shared" si="10"/>
        <v>0</v>
      </c>
      <c r="H150" s="178"/>
    </row>
    <row r="151" spans="2:8" ht="14.5" customHeight="1" x14ac:dyDescent="0.35">
      <c r="B151" s="18">
        <v>12</v>
      </c>
      <c r="C151" s="43"/>
      <c r="D151" s="61"/>
      <c r="E151" s="62"/>
      <c r="F151" s="43"/>
      <c r="G151" s="21">
        <f t="shared" si="10"/>
        <v>0</v>
      </c>
      <c r="H151" s="178"/>
    </row>
    <row r="152" spans="2:8" ht="14.5" customHeight="1" x14ac:dyDescent="0.35">
      <c r="B152" s="18">
        <v>13</v>
      </c>
      <c r="C152" s="43"/>
      <c r="D152" s="61"/>
      <c r="E152" s="62"/>
      <c r="F152" s="43"/>
      <c r="G152" s="21">
        <f t="shared" si="10"/>
        <v>0</v>
      </c>
      <c r="H152" s="178"/>
    </row>
    <row r="153" spans="2:8" ht="14.5" customHeight="1" x14ac:dyDescent="0.35">
      <c r="B153" s="18">
        <v>14</v>
      </c>
      <c r="C153" s="43"/>
      <c r="D153" s="61"/>
      <c r="E153" s="62"/>
      <c r="F153" s="43"/>
      <c r="G153" s="21">
        <f t="shared" si="10"/>
        <v>0</v>
      </c>
      <c r="H153" s="178"/>
    </row>
    <row r="154" spans="2:8" ht="14.5" customHeight="1" x14ac:dyDescent="0.35">
      <c r="B154" s="18">
        <v>15</v>
      </c>
      <c r="C154" s="43"/>
      <c r="D154" s="61"/>
      <c r="E154" s="62"/>
      <c r="F154" s="43"/>
      <c r="G154" s="21">
        <f t="shared" si="10"/>
        <v>0</v>
      </c>
      <c r="H154" s="179"/>
    </row>
    <row r="155" spans="2:8" x14ac:dyDescent="0.35">
      <c r="B155" s="172" t="str">
        <f>C15</f>
        <v>…</v>
      </c>
      <c r="C155" s="173"/>
      <c r="D155" s="173"/>
      <c r="E155" s="173"/>
      <c r="F155" s="173"/>
      <c r="G155" s="173"/>
      <c r="H155" s="174"/>
    </row>
    <row r="156" spans="2:8" ht="43.5" x14ac:dyDescent="0.35">
      <c r="B156" s="18"/>
      <c r="C156" s="18" t="s">
        <v>1</v>
      </c>
      <c r="D156" s="53" t="s">
        <v>2</v>
      </c>
      <c r="E156" s="18" t="s">
        <v>3434</v>
      </c>
      <c r="F156" s="18" t="s">
        <v>3418</v>
      </c>
      <c r="G156" s="18" t="s">
        <v>3</v>
      </c>
      <c r="H156" s="75" t="s">
        <v>4</v>
      </c>
    </row>
    <row r="157" spans="2:8" ht="14.5" customHeight="1" x14ac:dyDescent="0.35">
      <c r="B157" s="18">
        <v>1</v>
      </c>
      <c r="C157" s="43"/>
      <c r="D157" s="61"/>
      <c r="E157" s="62"/>
      <c r="F157" s="62"/>
      <c r="G157" s="21">
        <f>(F157/5.83)*E157</f>
        <v>0</v>
      </c>
      <c r="H157" s="177">
        <f>SUM(G157:G171)</f>
        <v>0</v>
      </c>
    </row>
    <row r="158" spans="2:8" ht="14.5" customHeight="1" x14ac:dyDescent="0.35">
      <c r="B158" s="18">
        <v>2</v>
      </c>
      <c r="C158" s="43"/>
      <c r="D158" s="61"/>
      <c r="E158" s="62"/>
      <c r="F158" s="43"/>
      <c r="G158" s="21">
        <f t="shared" ref="G158:G171" si="11">(F158/5.83)*E158</f>
        <v>0</v>
      </c>
      <c r="H158" s="178"/>
    </row>
    <row r="159" spans="2:8" ht="14.5" customHeight="1" x14ac:dyDescent="0.35">
      <c r="B159" s="18">
        <v>3</v>
      </c>
      <c r="C159" s="43"/>
      <c r="D159" s="61"/>
      <c r="E159" s="62"/>
      <c r="F159" s="43"/>
      <c r="G159" s="21">
        <f t="shared" si="11"/>
        <v>0</v>
      </c>
      <c r="H159" s="178"/>
    </row>
    <row r="160" spans="2:8" ht="14.5" customHeight="1" x14ac:dyDescent="0.35">
      <c r="B160" s="18">
        <v>4</v>
      </c>
      <c r="C160" s="43"/>
      <c r="D160" s="61"/>
      <c r="E160" s="62"/>
      <c r="F160" s="43"/>
      <c r="G160" s="21">
        <f t="shared" si="11"/>
        <v>0</v>
      </c>
      <c r="H160" s="178"/>
    </row>
    <row r="161" spans="2:8" ht="14.5" customHeight="1" x14ac:dyDescent="0.35">
      <c r="B161" s="18">
        <v>5</v>
      </c>
      <c r="C161" s="43"/>
      <c r="D161" s="61"/>
      <c r="E161" s="62"/>
      <c r="F161" s="43"/>
      <c r="G161" s="21">
        <f t="shared" si="11"/>
        <v>0</v>
      </c>
      <c r="H161" s="178"/>
    </row>
    <row r="162" spans="2:8" ht="14.5" customHeight="1" x14ac:dyDescent="0.35">
      <c r="B162" s="18">
        <v>6</v>
      </c>
      <c r="C162" s="43"/>
      <c r="D162" s="61"/>
      <c r="E162" s="62"/>
      <c r="F162" s="43"/>
      <c r="G162" s="21">
        <f t="shared" si="11"/>
        <v>0</v>
      </c>
      <c r="H162" s="178"/>
    </row>
    <row r="163" spans="2:8" ht="14.5" customHeight="1" x14ac:dyDescent="0.35">
      <c r="B163" s="18">
        <v>7</v>
      </c>
      <c r="C163" s="43"/>
      <c r="D163" s="61"/>
      <c r="E163" s="62"/>
      <c r="F163" s="43"/>
      <c r="G163" s="21">
        <f t="shared" si="11"/>
        <v>0</v>
      </c>
      <c r="H163" s="178"/>
    </row>
    <row r="164" spans="2:8" ht="14.5" customHeight="1" x14ac:dyDescent="0.35">
      <c r="B164" s="18">
        <v>8</v>
      </c>
      <c r="C164" s="43"/>
      <c r="D164" s="61"/>
      <c r="E164" s="62"/>
      <c r="F164" s="43"/>
      <c r="G164" s="21">
        <f t="shared" si="11"/>
        <v>0</v>
      </c>
      <c r="H164" s="178"/>
    </row>
    <row r="165" spans="2:8" ht="14.5" customHeight="1" x14ac:dyDescent="0.35">
      <c r="B165" s="18">
        <v>9</v>
      </c>
      <c r="C165" s="43"/>
      <c r="D165" s="61"/>
      <c r="E165" s="62"/>
      <c r="F165" s="43"/>
      <c r="G165" s="21">
        <f t="shared" si="11"/>
        <v>0</v>
      </c>
      <c r="H165" s="178"/>
    </row>
    <row r="166" spans="2:8" ht="14.5" customHeight="1" x14ac:dyDescent="0.35">
      <c r="B166" s="18">
        <v>10</v>
      </c>
      <c r="C166" s="43"/>
      <c r="D166" s="61"/>
      <c r="E166" s="62"/>
      <c r="F166" s="43"/>
      <c r="G166" s="21">
        <f t="shared" si="11"/>
        <v>0</v>
      </c>
      <c r="H166" s="178"/>
    </row>
    <row r="167" spans="2:8" ht="14.5" customHeight="1" x14ac:dyDescent="0.35">
      <c r="B167" s="18">
        <v>11</v>
      </c>
      <c r="C167" s="43"/>
      <c r="D167" s="61"/>
      <c r="E167" s="62"/>
      <c r="F167" s="43"/>
      <c r="G167" s="21">
        <f t="shared" si="11"/>
        <v>0</v>
      </c>
      <c r="H167" s="178"/>
    </row>
    <row r="168" spans="2:8" ht="14.5" customHeight="1" x14ac:dyDescent="0.35">
      <c r="B168" s="18">
        <v>12</v>
      </c>
      <c r="C168" s="43"/>
      <c r="D168" s="61"/>
      <c r="E168" s="62"/>
      <c r="F168" s="43"/>
      <c r="G168" s="21">
        <f t="shared" si="11"/>
        <v>0</v>
      </c>
      <c r="H168" s="178"/>
    </row>
    <row r="169" spans="2:8" ht="14.5" customHeight="1" x14ac:dyDescent="0.35">
      <c r="B169" s="18">
        <v>13</v>
      </c>
      <c r="C169" s="43"/>
      <c r="D169" s="61"/>
      <c r="E169" s="62"/>
      <c r="F169" s="43"/>
      <c r="G169" s="21">
        <f t="shared" si="11"/>
        <v>0</v>
      </c>
      <c r="H169" s="178"/>
    </row>
    <row r="170" spans="2:8" ht="14.5" customHeight="1" x14ac:dyDescent="0.35">
      <c r="B170" s="18">
        <v>14</v>
      </c>
      <c r="C170" s="43"/>
      <c r="D170" s="61"/>
      <c r="E170" s="62"/>
      <c r="F170" s="43"/>
      <c r="G170" s="21">
        <f t="shared" si="11"/>
        <v>0</v>
      </c>
      <c r="H170" s="178"/>
    </row>
    <row r="171" spans="2:8" ht="14.5" customHeight="1" x14ac:dyDescent="0.35">
      <c r="B171" s="18">
        <v>15</v>
      </c>
      <c r="C171" s="43"/>
      <c r="D171" s="61"/>
      <c r="E171" s="62"/>
      <c r="F171" s="43"/>
      <c r="G171" s="21">
        <f t="shared" si="11"/>
        <v>0</v>
      </c>
      <c r="H171" s="179"/>
    </row>
    <row r="172" spans="2:8" x14ac:dyDescent="0.35">
      <c r="B172" s="172" t="str">
        <f>C16</f>
        <v>…</v>
      </c>
      <c r="C172" s="173"/>
      <c r="D172" s="173"/>
      <c r="E172" s="173"/>
      <c r="F172" s="173"/>
      <c r="G172" s="173"/>
      <c r="H172" s="174"/>
    </row>
    <row r="173" spans="2:8" ht="43.5" x14ac:dyDescent="0.35">
      <c r="B173" s="18"/>
      <c r="C173" s="18" t="s">
        <v>1</v>
      </c>
      <c r="D173" s="53" t="s">
        <v>2</v>
      </c>
      <c r="E173" s="18" t="s">
        <v>3434</v>
      </c>
      <c r="F173" s="18" t="s">
        <v>3418</v>
      </c>
      <c r="G173" s="18" t="s">
        <v>3</v>
      </c>
      <c r="H173" s="75" t="s">
        <v>4</v>
      </c>
    </row>
    <row r="174" spans="2:8" ht="14.5" customHeight="1" x14ac:dyDescent="0.35">
      <c r="B174" s="18">
        <v>1</v>
      </c>
      <c r="C174" s="43"/>
      <c r="D174" s="61"/>
      <c r="E174" s="62"/>
      <c r="F174" s="62"/>
      <c r="G174" s="21">
        <f>(F174/5.83)*E174</f>
        <v>0</v>
      </c>
      <c r="H174" s="177">
        <f>SUM(G174:G188)</f>
        <v>0</v>
      </c>
    </row>
    <row r="175" spans="2:8" ht="14.5" customHeight="1" x14ac:dyDescent="0.35">
      <c r="B175" s="18">
        <v>2</v>
      </c>
      <c r="C175" s="43"/>
      <c r="D175" s="61"/>
      <c r="E175" s="62"/>
      <c r="F175" s="43"/>
      <c r="G175" s="21">
        <f t="shared" ref="G175:G188" si="12">(F175/5.83)*E175</f>
        <v>0</v>
      </c>
      <c r="H175" s="178"/>
    </row>
    <row r="176" spans="2:8" ht="14.5" customHeight="1" x14ac:dyDescent="0.35">
      <c r="B176" s="18">
        <v>3</v>
      </c>
      <c r="C176" s="43"/>
      <c r="D176" s="61"/>
      <c r="E176" s="62"/>
      <c r="F176" s="43"/>
      <c r="G176" s="21">
        <f t="shared" si="12"/>
        <v>0</v>
      </c>
      <c r="H176" s="178"/>
    </row>
    <row r="177" spans="2:8" ht="14.5" customHeight="1" x14ac:dyDescent="0.35">
      <c r="B177" s="18">
        <v>4</v>
      </c>
      <c r="C177" s="43"/>
      <c r="D177" s="61"/>
      <c r="E177" s="62"/>
      <c r="F177" s="43"/>
      <c r="G177" s="21">
        <f t="shared" si="12"/>
        <v>0</v>
      </c>
      <c r="H177" s="178"/>
    </row>
    <row r="178" spans="2:8" ht="14.5" customHeight="1" x14ac:dyDescent="0.35">
      <c r="B178" s="18">
        <v>5</v>
      </c>
      <c r="C178" s="43"/>
      <c r="D178" s="61"/>
      <c r="E178" s="62"/>
      <c r="F178" s="43"/>
      <c r="G178" s="21">
        <f t="shared" si="12"/>
        <v>0</v>
      </c>
      <c r="H178" s="178"/>
    </row>
    <row r="179" spans="2:8" ht="14.5" customHeight="1" x14ac:dyDescent="0.35">
      <c r="B179" s="18">
        <v>6</v>
      </c>
      <c r="C179" s="43"/>
      <c r="D179" s="61"/>
      <c r="E179" s="62"/>
      <c r="F179" s="43"/>
      <c r="G179" s="21">
        <f t="shared" si="12"/>
        <v>0</v>
      </c>
      <c r="H179" s="178"/>
    </row>
    <row r="180" spans="2:8" ht="14.5" customHeight="1" x14ac:dyDescent="0.35">
      <c r="B180" s="18">
        <v>7</v>
      </c>
      <c r="C180" s="43"/>
      <c r="D180" s="61"/>
      <c r="E180" s="62"/>
      <c r="F180" s="43"/>
      <c r="G180" s="21">
        <f t="shared" si="12"/>
        <v>0</v>
      </c>
      <c r="H180" s="178"/>
    </row>
    <row r="181" spans="2:8" ht="14.5" customHeight="1" x14ac:dyDescent="0.35">
      <c r="B181" s="18">
        <v>8</v>
      </c>
      <c r="C181" s="43"/>
      <c r="D181" s="61"/>
      <c r="E181" s="62"/>
      <c r="F181" s="43"/>
      <c r="G181" s="21">
        <f t="shared" si="12"/>
        <v>0</v>
      </c>
      <c r="H181" s="178"/>
    </row>
    <row r="182" spans="2:8" ht="14.5" customHeight="1" x14ac:dyDescent="0.35">
      <c r="B182" s="18">
        <v>9</v>
      </c>
      <c r="C182" s="43"/>
      <c r="D182" s="61"/>
      <c r="E182" s="62"/>
      <c r="F182" s="43"/>
      <c r="G182" s="21">
        <f t="shared" si="12"/>
        <v>0</v>
      </c>
      <c r="H182" s="178"/>
    </row>
    <row r="183" spans="2:8" ht="14.5" customHeight="1" x14ac:dyDescent="0.35">
      <c r="B183" s="18">
        <v>10</v>
      </c>
      <c r="C183" s="43"/>
      <c r="D183" s="61"/>
      <c r="E183" s="62"/>
      <c r="F183" s="43"/>
      <c r="G183" s="21">
        <f t="shared" si="12"/>
        <v>0</v>
      </c>
      <c r="H183" s="178"/>
    </row>
    <row r="184" spans="2:8" ht="14.5" customHeight="1" x14ac:dyDescent="0.35">
      <c r="B184" s="18">
        <v>11</v>
      </c>
      <c r="C184" s="43"/>
      <c r="D184" s="61"/>
      <c r="E184" s="62"/>
      <c r="F184" s="43"/>
      <c r="G184" s="21">
        <f t="shared" si="12"/>
        <v>0</v>
      </c>
      <c r="H184" s="178"/>
    </row>
    <row r="185" spans="2:8" ht="14.5" customHeight="1" x14ac:dyDescent="0.35">
      <c r="B185" s="18">
        <v>12</v>
      </c>
      <c r="C185" s="43"/>
      <c r="D185" s="61"/>
      <c r="E185" s="62"/>
      <c r="F185" s="43"/>
      <c r="G185" s="21">
        <f t="shared" si="12"/>
        <v>0</v>
      </c>
      <c r="H185" s="178"/>
    </row>
    <row r="186" spans="2:8" ht="14.5" customHeight="1" x14ac:dyDescent="0.35">
      <c r="B186" s="18">
        <v>13</v>
      </c>
      <c r="C186" s="43"/>
      <c r="D186" s="61"/>
      <c r="E186" s="62"/>
      <c r="F186" s="43"/>
      <c r="G186" s="21">
        <f t="shared" si="12"/>
        <v>0</v>
      </c>
      <c r="H186" s="178"/>
    </row>
    <row r="187" spans="2:8" ht="14.5" customHeight="1" x14ac:dyDescent="0.35">
      <c r="B187" s="18">
        <v>14</v>
      </c>
      <c r="C187" s="43"/>
      <c r="D187" s="61"/>
      <c r="E187" s="62"/>
      <c r="F187" s="43"/>
      <c r="G187" s="21">
        <f t="shared" si="12"/>
        <v>0</v>
      </c>
      <c r="H187" s="178"/>
    </row>
    <row r="188" spans="2:8" ht="14.5" customHeight="1" x14ac:dyDescent="0.35">
      <c r="B188" s="18">
        <v>15</v>
      </c>
      <c r="C188" s="43"/>
      <c r="D188" s="61"/>
      <c r="E188" s="62"/>
      <c r="F188" s="43"/>
      <c r="G188" s="21">
        <f t="shared" si="12"/>
        <v>0</v>
      </c>
      <c r="H188" s="179"/>
    </row>
  </sheetData>
  <mergeCells count="249">
    <mergeCell ref="B172:H172"/>
    <mergeCell ref="H174:H188"/>
    <mergeCell ref="B121:H121"/>
    <mergeCell ref="H123:H137"/>
    <mergeCell ref="B138:H138"/>
    <mergeCell ref="H140:H154"/>
    <mergeCell ref="B155:H155"/>
    <mergeCell ref="H157:H171"/>
    <mergeCell ref="B70:H70"/>
    <mergeCell ref="H72:H86"/>
    <mergeCell ref="B87:H87"/>
    <mergeCell ref="H89:H103"/>
    <mergeCell ref="B104:H104"/>
    <mergeCell ref="H106:H120"/>
    <mergeCell ref="B36:H36"/>
    <mergeCell ref="H38:H52"/>
    <mergeCell ref="B53:H53"/>
    <mergeCell ref="H55:H69"/>
    <mergeCell ref="K66:N66"/>
    <mergeCell ref="P66:S66"/>
    <mergeCell ref="U66:X66"/>
    <mergeCell ref="Z66:AC66"/>
    <mergeCell ref="X62:X63"/>
    <mergeCell ref="AA62:AB62"/>
    <mergeCell ref="AC62:AC63"/>
    <mergeCell ref="AA58:AB59"/>
    <mergeCell ref="AC54:AC55"/>
    <mergeCell ref="W52:X53"/>
    <mergeCell ref="Z52:AA53"/>
    <mergeCell ref="AB52:AC53"/>
    <mergeCell ref="K50:N50"/>
    <mergeCell ref="P50:S50"/>
    <mergeCell ref="U50:X50"/>
    <mergeCell ref="Z50:AC50"/>
    <mergeCell ref="K45:N45"/>
    <mergeCell ref="P45:S45"/>
    <mergeCell ref="U45:X45"/>
    <mergeCell ref="P56:P59"/>
    <mergeCell ref="AF55:AG56"/>
    <mergeCell ref="S54:S55"/>
    <mergeCell ref="U54:U55"/>
    <mergeCell ref="AE66:AH66"/>
    <mergeCell ref="K64:N64"/>
    <mergeCell ref="P64:S64"/>
    <mergeCell ref="U64:X64"/>
    <mergeCell ref="Z64:AC64"/>
    <mergeCell ref="AE64:AH64"/>
    <mergeCell ref="K65:N65"/>
    <mergeCell ref="P65:S65"/>
    <mergeCell ref="U65:X65"/>
    <mergeCell ref="Z65:AC65"/>
    <mergeCell ref="AE65:AH65"/>
    <mergeCell ref="L58:M59"/>
    <mergeCell ref="Q58:R59"/>
    <mergeCell ref="V58:W59"/>
    <mergeCell ref="AF62:AG62"/>
    <mergeCell ref="AH62:AH63"/>
    <mergeCell ref="L63:M63"/>
    <mergeCell ref="Q63:R63"/>
    <mergeCell ref="V63:W63"/>
    <mergeCell ref="AA63:AB63"/>
    <mergeCell ref="AF63:AG63"/>
    <mergeCell ref="L61:M61"/>
    <mergeCell ref="Q61:R61"/>
    <mergeCell ref="V61:W61"/>
    <mergeCell ref="AA61:AB61"/>
    <mergeCell ref="AF61:AG61"/>
    <mergeCell ref="L62:M62"/>
    <mergeCell ref="N62:N63"/>
    <mergeCell ref="Q62:R62"/>
    <mergeCell ref="S62:S63"/>
    <mergeCell ref="V62:W62"/>
    <mergeCell ref="V54:W54"/>
    <mergeCell ref="X54:X55"/>
    <mergeCell ref="Z54:Z55"/>
    <mergeCell ref="AA54:AB54"/>
    <mergeCell ref="AF58:AG59"/>
    <mergeCell ref="K60:N60"/>
    <mergeCell ref="P60:S60"/>
    <mergeCell ref="U60:X60"/>
    <mergeCell ref="Z60:AC60"/>
    <mergeCell ref="AE60:AH60"/>
    <mergeCell ref="Z56:Z59"/>
    <mergeCell ref="AC56:AC59"/>
    <mergeCell ref="AE56:AE59"/>
    <mergeCell ref="AH56:AH59"/>
    <mergeCell ref="L57:M57"/>
    <mergeCell ref="Q57:R57"/>
    <mergeCell ref="V57:W57"/>
    <mergeCell ref="AA57:AB57"/>
    <mergeCell ref="AF57:AG57"/>
    <mergeCell ref="K56:K59"/>
    <mergeCell ref="N56:N59"/>
    <mergeCell ref="S56:S59"/>
    <mergeCell ref="U56:U59"/>
    <mergeCell ref="X56:X59"/>
    <mergeCell ref="AE52:AF53"/>
    <mergeCell ref="AG52:AH53"/>
    <mergeCell ref="K54:K55"/>
    <mergeCell ref="L54:M54"/>
    <mergeCell ref="N54:N55"/>
    <mergeCell ref="P54:P55"/>
    <mergeCell ref="Q54:R54"/>
    <mergeCell ref="W51:X51"/>
    <mergeCell ref="Z51:AA51"/>
    <mergeCell ref="AB51:AC51"/>
    <mergeCell ref="AE51:AF51"/>
    <mergeCell ref="AG51:AH51"/>
    <mergeCell ref="K52:L53"/>
    <mergeCell ref="M52:N53"/>
    <mergeCell ref="P52:Q53"/>
    <mergeCell ref="R52:S53"/>
    <mergeCell ref="U52:V53"/>
    <mergeCell ref="AE54:AE55"/>
    <mergeCell ref="AF54:AG54"/>
    <mergeCell ref="AH54:AH55"/>
    <mergeCell ref="L55:M56"/>
    <mergeCell ref="Q55:R56"/>
    <mergeCell ref="V55:W56"/>
    <mergeCell ref="AA55:AB56"/>
    <mergeCell ref="AE50:AH50"/>
    <mergeCell ref="K51:L51"/>
    <mergeCell ref="M51:N51"/>
    <mergeCell ref="P51:Q51"/>
    <mergeCell ref="R51:S51"/>
    <mergeCell ref="U51:V51"/>
    <mergeCell ref="AE46:AH46"/>
    <mergeCell ref="K49:N49"/>
    <mergeCell ref="P49:S49"/>
    <mergeCell ref="U49:X49"/>
    <mergeCell ref="Z49:AC49"/>
    <mergeCell ref="AE49:AH49"/>
    <mergeCell ref="Z45:AC45"/>
    <mergeCell ref="AE45:AH45"/>
    <mergeCell ref="K46:N46"/>
    <mergeCell ref="P46:S46"/>
    <mergeCell ref="U46:X46"/>
    <mergeCell ref="Z46:AC46"/>
    <mergeCell ref="AF43:AG43"/>
    <mergeCell ref="K44:N44"/>
    <mergeCell ref="P44:S44"/>
    <mergeCell ref="U44:X44"/>
    <mergeCell ref="Z44:AC44"/>
    <mergeCell ref="AE44:AH44"/>
    <mergeCell ref="X42:X43"/>
    <mergeCell ref="AA42:AB42"/>
    <mergeCell ref="AC42:AC43"/>
    <mergeCell ref="AF42:AG42"/>
    <mergeCell ref="AH42:AH43"/>
    <mergeCell ref="L43:M43"/>
    <mergeCell ref="Q43:R43"/>
    <mergeCell ref="V43:W43"/>
    <mergeCell ref="AA43:AB43"/>
    <mergeCell ref="L41:M41"/>
    <mergeCell ref="Q41:R41"/>
    <mergeCell ref="V41:W41"/>
    <mergeCell ref="AA41:AB41"/>
    <mergeCell ref="AF41:AG41"/>
    <mergeCell ref="L42:M42"/>
    <mergeCell ref="N42:N43"/>
    <mergeCell ref="Q42:R42"/>
    <mergeCell ref="S42:S43"/>
    <mergeCell ref="V42:W42"/>
    <mergeCell ref="K40:N40"/>
    <mergeCell ref="P40:S40"/>
    <mergeCell ref="U40:X40"/>
    <mergeCell ref="Z40:AC40"/>
    <mergeCell ref="AE40:AH40"/>
    <mergeCell ref="AC36:AC39"/>
    <mergeCell ref="AE36:AE39"/>
    <mergeCell ref="AH36:AH39"/>
    <mergeCell ref="L37:M37"/>
    <mergeCell ref="Q37:R37"/>
    <mergeCell ref="V37:W37"/>
    <mergeCell ref="AA37:AB37"/>
    <mergeCell ref="AF37:AG37"/>
    <mergeCell ref="L38:M39"/>
    <mergeCell ref="Q38:R39"/>
    <mergeCell ref="K36:K39"/>
    <mergeCell ref="N36:N39"/>
    <mergeCell ref="P36:P39"/>
    <mergeCell ref="S36:S39"/>
    <mergeCell ref="U36:U39"/>
    <mergeCell ref="X36:X39"/>
    <mergeCell ref="V38:W39"/>
    <mergeCell ref="Z36:Z39"/>
    <mergeCell ref="AA38:AB39"/>
    <mergeCell ref="AF38:AG39"/>
    <mergeCell ref="Z32:AA33"/>
    <mergeCell ref="AB32:AC33"/>
    <mergeCell ref="AE32:AF33"/>
    <mergeCell ref="AG32:AH33"/>
    <mergeCell ref="U32:V33"/>
    <mergeCell ref="W32:X33"/>
    <mergeCell ref="AC34:AC35"/>
    <mergeCell ref="AE34:AE35"/>
    <mergeCell ref="AF34:AG34"/>
    <mergeCell ref="AH34:AH35"/>
    <mergeCell ref="V35:W36"/>
    <mergeCell ref="AA35:AB36"/>
    <mergeCell ref="AF35:AG36"/>
    <mergeCell ref="U30:X30"/>
    <mergeCell ref="Z30:AC30"/>
    <mergeCell ref="AE30:AH30"/>
    <mergeCell ref="K31:L31"/>
    <mergeCell ref="M31:N31"/>
    <mergeCell ref="P31:Q31"/>
    <mergeCell ref="R31:S31"/>
    <mergeCell ref="K34:K35"/>
    <mergeCell ref="L34:M34"/>
    <mergeCell ref="N34:N35"/>
    <mergeCell ref="P34:P35"/>
    <mergeCell ref="Q34:R34"/>
    <mergeCell ref="K32:L33"/>
    <mergeCell ref="M32:N33"/>
    <mergeCell ref="P32:Q33"/>
    <mergeCell ref="R32:S33"/>
    <mergeCell ref="L35:M36"/>
    <mergeCell ref="Q35:R36"/>
    <mergeCell ref="S34:S35"/>
    <mergeCell ref="U34:U35"/>
    <mergeCell ref="V34:W34"/>
    <mergeCell ref="X34:X35"/>
    <mergeCell ref="Z34:Z35"/>
    <mergeCell ref="AA34:AB34"/>
    <mergeCell ref="J25:K25"/>
    <mergeCell ref="K29:N29"/>
    <mergeCell ref="P29:S29"/>
    <mergeCell ref="U29:X29"/>
    <mergeCell ref="Z29:AC29"/>
    <mergeCell ref="AE29:AH29"/>
    <mergeCell ref="A1:B1"/>
    <mergeCell ref="B6:C6"/>
    <mergeCell ref="B18:H18"/>
    <mergeCell ref="B19:H19"/>
    <mergeCell ref="J20:K20"/>
    <mergeCell ref="J21:K21"/>
    <mergeCell ref="J22:K22"/>
    <mergeCell ref="J23:K23"/>
    <mergeCell ref="J24:K24"/>
    <mergeCell ref="H21:H35"/>
    <mergeCell ref="U31:V31"/>
    <mergeCell ref="W31:X31"/>
    <mergeCell ref="Z31:AA31"/>
    <mergeCell ref="AB31:AC31"/>
    <mergeCell ref="AE31:AF31"/>
    <mergeCell ref="AG31:AH31"/>
    <mergeCell ref="K30:N30"/>
    <mergeCell ref="P30:S30"/>
  </mergeCells>
  <conditionalFormatting sqref="K32 M32">
    <cfRule type="dataBar" priority="147">
      <dataBar>
        <cfvo type="num" val="0"/>
        <cfvo type="num" val="100"/>
        <color rgb="FFFF0000"/>
      </dataBar>
      <extLst>
        <ext xmlns:x14="http://schemas.microsoft.com/office/spreadsheetml/2009/9/main" uri="{B025F937-C7B1-47D3-B67F-A62EFF666E3E}">
          <x14:id>{3C2631AC-CEF7-43EA-9C21-4D12325EDD06}</x14:id>
        </ext>
      </extLst>
    </cfRule>
    <cfRule type="dataBar" priority="149">
      <dataBar>
        <cfvo type="min"/>
        <cfvo type="max"/>
        <color rgb="FFFF555A"/>
      </dataBar>
      <extLst>
        <ext xmlns:x14="http://schemas.microsoft.com/office/spreadsheetml/2009/9/main" uri="{B025F937-C7B1-47D3-B67F-A62EFF666E3E}">
          <x14:id>{E2605E32-4F26-455F-A6B9-F056A17D1AB7}</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{289DD655-6A9A-4518-AFBD-DE030FA4A094}</x14:id>
        </ext>
      </extLst>
    </cfRule>
  </conditionalFormatting>
  <conditionalFormatting sqref="K45">
    <cfRule type="containsText" dxfId="99" priority="138" operator="containsText" text="seems most">
      <formula>NOT(ISERROR(SEARCH("seems most",K45)))</formula>
    </cfRule>
  </conditionalFormatting>
  <conditionalFormatting sqref="K46">
    <cfRule type="containsText" dxfId="9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{9CBECFB7-40CE-4630-8D6D-2632481D4130}</x14:id>
        </ext>
      </extLst>
    </cfRule>
    <cfRule type="dataBar" priority="72">
      <dataBar>
        <cfvo type="num" val="0"/>
        <cfvo type="num" val="100"/>
        <color rgb="FFFF0000"/>
      </dataBar>
      <extLst>
        <ext xmlns:x14="http://schemas.microsoft.com/office/spreadsheetml/2009/9/main" uri="{B025F937-C7B1-47D3-B67F-A62EFF666E3E}">
          <x14:id>{299A779D-9A5F-4C4B-90EF-7F184C49FB37}</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{ABC2AF4F-F0B1-45F5-BCA4-2429D705EDB8}</x14:id>
        </ext>
      </extLst>
    </cfRule>
  </conditionalFormatting>
  <conditionalFormatting sqref="K65">
    <cfRule type="containsText" dxfId="97" priority="63" operator="containsText" text="seems most">
      <formula>NOT(ISERROR(SEARCH("seems most",K65)))</formula>
    </cfRule>
  </conditionalFormatting>
  <conditionalFormatting sqref="K66">
    <cfRule type="containsText" dxfId="9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{3D2D47CB-578B-49D1-9A01-E56CC7214656}</x14:id>
        </ext>
      </extLst>
    </cfRule>
    <cfRule type="dataBar" priority="148">
      <dataBar>
        <cfvo type="min"/>
        <cfvo type="max"/>
        <color rgb="FF63C384"/>
      </dataBar>
      <extLst>
        <ext xmlns:x14="http://schemas.microsoft.com/office/spreadsheetml/2009/9/main" uri="{B025F937-C7B1-47D3-B67F-A62EFF666E3E}">
          <x14:id>{0A1CE523-79E5-4413-88EB-DAA24866F67E}</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{F4BFE231-1CA5-43BF-99BB-9D4F3247D0B0}</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{03A8187A-AF3E-428E-A534-D69B898AEC50}</x14:id>
        </ext>
      </extLst>
    </cfRule>
    <cfRule type="dataBar" priority="142">
      <dataBar>
        <cfvo type="num" val="0"/>
        <cfvo type="num" val="100"/>
        <color rgb="FFFF0000"/>
      </dataBar>
      <extLst>
        <ext xmlns:x14="http://schemas.microsoft.com/office/spreadsheetml/2009/9/main" uri="{B025F937-C7B1-47D3-B67F-A62EFF666E3E}">
          <x14:id>{1CCD1378-7444-4F6C-A920-2EBBFFCA0850}</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{F23CDF18-2490-421B-950E-E912825180A6}</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{B553AF16-CA44-42B9-8D84-A8A73D69EF51}</x14:id>
        </ext>
      </extLst>
    </cfRule>
  </conditionalFormatting>
  <conditionalFormatting sqref="L55">
    <cfRule type="dataBar" priority="73">
      <dataBar>
        <cfvo type="min"/>
        <cfvo type="max"/>
        <color rgb="FF63C384"/>
      </dataBar>
      <extLst>
        <ext xmlns:x14="http://schemas.microsoft.com/office/spreadsheetml/2009/9/main" uri="{B025F937-C7B1-47D3-B67F-A62EFF666E3E}">
          <x14:id>{D1C8B228-2FBE-4C9D-A3FD-ED71CEBA7755}</x14:id>
        </ext>
      </extLst>
    </cfRule>
    <cfRule type="dataBar" priority="71">
      <dataBar>
        <cfvo type="num" val="0"/>
        <cfvo type="num" val="100"/>
        <color rgb="FF00FF00"/>
      </dataBar>
      <extLst>
        <ext xmlns:x14="http://schemas.microsoft.com/office/spreadsheetml/2009/9/main" uri="{B025F937-C7B1-47D3-B67F-A62EFF666E3E}">
          <x14:id>{CAE3511E-E863-46EF-9539-F6505C4860AA}</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{987DE5A4-0AE1-4AF6-A073-D7182EC05323}</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{34BC7183-02AA-4176-9016-7A7C2538D345}</x14:id>
        </ext>
      </extLst>
    </cfRule>
    <cfRule type="dataBar" priority="67">
      <dataBar>
        <cfvo type="num" val="0"/>
        <cfvo type="num" val="100"/>
        <color rgb="FFFF0000"/>
      </dataBar>
      <extLst>
        <ext xmlns:x14="http://schemas.microsoft.com/office/spreadsheetml/2009/9/main" uri="{B025F937-C7B1-47D3-B67F-A62EFF666E3E}">
          <x14:id>{00E633AA-934C-4832-9F60-EE86B94F7B0D}</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{56704F23-C19F-479F-866F-9556FC98B933}</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{312AAC6C-E55C-45CE-8644-06B951879B50}</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{FB9220CB-A6E7-46BA-8544-D209FFDCA329}</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{74D97D39-71E7-4CB9-8C00-63F23B13953C}</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{F7B6BE3C-56B4-4E66-AD38-F504D649B9E8}</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{BB061277-D643-4A8B-8028-13E11EB7F27E}</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{A7B9073E-5650-4567-9932-40BF957813E5}</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{92E451C4-29D4-424D-B81E-E4F762CD411F}</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{B08A896A-C617-425A-8FAD-73C436D12333}</x14:id>
        </ext>
      </extLst>
    </cfRule>
    <cfRule type="dataBar" priority="132">
      <dataBar>
        <cfvo type="num" val="0"/>
        <cfvo type="num" val="100"/>
        <color rgb="FFFF0000"/>
      </dataBar>
      <extLst>
        <ext xmlns:x14="http://schemas.microsoft.com/office/spreadsheetml/2009/9/main" uri="{B025F937-C7B1-47D3-B67F-A62EFF666E3E}">
          <x14:id>{0723BD64-FFFB-45CD-829A-6C20B41A4BD9}</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{C2EFD44B-7816-4BAA-A288-5A3EBD31AF26}</x14:id>
        </ext>
      </extLst>
    </cfRule>
  </conditionalFormatting>
  <conditionalFormatting sqref="P45">
    <cfRule type="containsText" dxfId="95" priority="123" operator="containsText" text="seems most">
      <formula>NOT(ISERROR(SEARCH("seems most",P45)))</formula>
    </cfRule>
  </conditionalFormatting>
  <conditionalFormatting sqref="P46">
    <cfRule type="containsText" dxfId="9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{23A5A2F3-DA51-4559-95A1-312276F5C34D}</x14:id>
        </ext>
      </extLst>
    </cfRule>
    <cfRule type="dataBar" priority="59">
      <dataBar>
        <cfvo type="min"/>
        <cfvo type="max"/>
        <color rgb="FFFF555A"/>
      </dataBar>
      <extLst>
        <ext xmlns:x14="http://schemas.microsoft.com/office/spreadsheetml/2009/9/main" uri="{B025F937-C7B1-47D3-B67F-A62EFF666E3E}">
          <x14:id>{0A6777C3-370F-436A-BBCC-EF621577BEB3}</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{93B786D7-1866-4E5E-A60D-3AEFD2EDFF73}</x14:id>
        </ext>
      </extLst>
    </cfRule>
  </conditionalFormatting>
  <conditionalFormatting sqref="P65">
    <cfRule type="containsText" dxfId="93" priority="48" operator="containsText" text="seems most">
      <formula>NOT(ISERROR(SEARCH("seems most",P65)))</formula>
    </cfRule>
  </conditionalFormatting>
  <conditionalFormatting sqref="P66">
    <cfRule type="containsText" dxfId="9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{E6EAC011-301A-4AA0-A40F-9A13C739D39E}</x14:id>
        </ext>
      </extLst>
    </cfRule>
    <cfRule type="dataBar" priority="131">
      <dataBar>
        <cfvo type="num" val="0"/>
        <cfvo type="num" val="100"/>
        <color rgb="FF00FF00"/>
      </dataBar>
      <extLst>
        <ext xmlns:x14="http://schemas.microsoft.com/office/spreadsheetml/2009/9/main" uri="{B025F937-C7B1-47D3-B67F-A62EFF666E3E}">
          <x14:id>{0B6A3A08-3098-44BD-84A2-E87AF2F56582}</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{69F814EB-826F-4C7E-81BF-058CAD2E8289}</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{F8282A81-5BCD-4069-854B-E8A4020CF0E7}</x14:id>
        </ext>
      </extLst>
    </cfRule>
    <cfRule type="dataBar" priority="127">
      <dataBar>
        <cfvo type="num" val="0"/>
        <cfvo type="num" val="100"/>
        <color rgb="FFFF0000"/>
      </dataBar>
      <extLst>
        <ext xmlns:x14="http://schemas.microsoft.com/office/spreadsheetml/2009/9/main" uri="{B025F937-C7B1-47D3-B67F-A62EFF666E3E}">
          <x14:id>{5F2DE460-30FB-46B9-A99A-868475940E15}</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{B6BEB91A-D818-4E3D-B99A-FF6C0B97F433}</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{EA2FE954-F992-4EEF-804A-E0A29911F68B}</x14:id>
        </ext>
      </extLst>
    </cfRule>
  </conditionalFormatting>
  <conditionalFormatting sqref="Q55">
    <cfRule type="dataBar" priority="58">
      <dataBar>
        <cfvo type="min"/>
        <cfvo type="max"/>
        <color rgb="FF63C384"/>
      </dataBar>
      <extLst>
        <ext xmlns:x14="http://schemas.microsoft.com/office/spreadsheetml/2009/9/main" uri="{B025F937-C7B1-47D3-B67F-A62EFF666E3E}">
          <x14:id>{865423F6-F952-4A28-A7B4-B82BEB2B6330}</x14:id>
        </ext>
      </extLst>
    </cfRule>
    <cfRule type="dataBar" priority="56">
      <dataBar>
        <cfvo type="num" val="0"/>
        <cfvo type="num" val="100"/>
        <color rgb="FF00FF00"/>
      </dataBar>
      <extLst>
        <ext xmlns:x14="http://schemas.microsoft.com/office/spreadsheetml/2009/9/main" uri="{B025F937-C7B1-47D3-B67F-A62EFF666E3E}">
          <x14:id>{3822A1BA-2801-4FB2-B8ED-46F54D74339F}</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{0B0B6DDA-4C45-4AE8-9633-D1818017C7DB}</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{4757DC6D-86D4-4591-84AC-25013B5E428C}</x14:id>
        </ext>
      </extLst>
    </cfRule>
    <cfRule type="dataBar" priority="52">
      <dataBar>
        <cfvo type="num" val="0"/>
        <cfvo type="num" val="100"/>
        <color rgb="FFFF0000"/>
      </dataBar>
      <extLst>
        <ext xmlns:x14="http://schemas.microsoft.com/office/spreadsheetml/2009/9/main" uri="{B025F937-C7B1-47D3-B67F-A62EFF666E3E}">
          <x14:id>{93ACA96E-B741-47F4-A947-9EE894A80718}</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{BACCCBFE-0B76-4AF4-8313-FE9AF4CD5771}</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{4E4757AD-E436-4DA4-A3F7-60D0C3D2E7A0}</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{E7C9866E-0C51-4EB1-9C31-42A164D81433}</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{3E054423-5B2A-4226-B805-DC049E3520C9}</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{B3D03DFA-A185-4208-AC15-DD12577F0E87}</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{7C1C71BE-9C89-4F19-B932-97B9E14D114D}</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{DA9CEA7E-9BB6-4E11-818A-046182841E6E}</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{0389208A-68F5-45BB-A1A0-CB6A748CCE72}</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{A3D60ED5-B5A0-491C-A2F5-24DF2A240058}</x14:id>
        </ext>
      </extLst>
    </cfRule>
    <cfRule type="dataBar" priority="117">
      <dataBar>
        <cfvo type="num" val="0"/>
        <cfvo type="num" val="100"/>
        <color rgb="FFFF0000"/>
      </dataBar>
      <extLst>
        <ext xmlns:x14="http://schemas.microsoft.com/office/spreadsheetml/2009/9/main" uri="{B025F937-C7B1-47D3-B67F-A62EFF666E3E}">
          <x14:id>{E60A10B6-FD9E-4A3C-818E-F988668C5A88}</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{BA7460D7-73AA-403A-9E87-760E86709024}</x14:id>
        </ext>
      </extLst>
    </cfRule>
  </conditionalFormatting>
  <conditionalFormatting sqref="U45">
    <cfRule type="containsText" dxfId="91" priority="108" operator="containsText" text="seems most">
      <formula>NOT(ISERROR(SEARCH("seems most",U45)))</formula>
    </cfRule>
  </conditionalFormatting>
  <conditionalFormatting sqref="U46">
    <cfRule type="containsText" dxfId="9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{6DC4098F-7F86-4A85-84AE-727D2BEA716C}</x14:id>
        </ext>
      </extLst>
    </cfRule>
    <cfRule type="dataBar" priority="42">
      <dataBar>
        <cfvo type="num" val="0"/>
        <cfvo type="num" val="100"/>
        <color rgb="FFFF0000"/>
      </dataBar>
      <extLst>
        <ext xmlns:x14="http://schemas.microsoft.com/office/spreadsheetml/2009/9/main" uri="{B025F937-C7B1-47D3-B67F-A62EFF666E3E}">
          <x14:id>{2BAD1DEA-BC82-4793-94A2-EBF92EF4FDB8}</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{5F5667F7-5777-4E23-BCED-6970FF96DDBD}</x14:id>
        </ext>
      </extLst>
    </cfRule>
  </conditionalFormatting>
  <conditionalFormatting sqref="U65">
    <cfRule type="containsText" dxfId="89" priority="33" operator="containsText" text="seems most">
      <formula>NOT(ISERROR(SEARCH("seems most",U65)))</formula>
    </cfRule>
  </conditionalFormatting>
  <conditionalFormatting sqref="U66">
    <cfRule type="containsText" dxfId="8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{7053EE85-1501-40C4-894A-2FEAE7BC7CD0}</x14:id>
        </ext>
      </extLst>
    </cfRule>
    <cfRule type="dataBar" priority="118">
      <dataBar>
        <cfvo type="min"/>
        <cfvo type="max"/>
        <color rgb="FF63C384"/>
      </dataBar>
      <extLst>
        <ext xmlns:x14="http://schemas.microsoft.com/office/spreadsheetml/2009/9/main" uri="{B025F937-C7B1-47D3-B67F-A62EFF666E3E}">
          <x14:id>{0E483E10-754A-47CB-A3D6-674152792988}</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{EE22AB0E-D229-4CF0-A2B6-DDBF5EF4C7BD}</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{E35357CC-817A-4E1C-A7C2-C375DD54F8C3}</x14:id>
        </ext>
      </extLst>
    </cfRule>
    <cfRule type="dataBar" priority="112">
      <dataBar>
        <cfvo type="num" val="0"/>
        <cfvo type="num" val="100"/>
        <color rgb="FFFF0000"/>
      </dataBar>
      <extLst>
        <ext xmlns:x14="http://schemas.microsoft.com/office/spreadsheetml/2009/9/main" uri="{B025F937-C7B1-47D3-B67F-A62EFF666E3E}">
          <x14:id>{89F88C66-C2BF-4563-AD74-EAB957F986CE}</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{CAD7A6D2-7F13-496B-986E-3949C902FE5D}</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{951D597B-F821-4EA5-A1A3-7B75B0BDF76A}</x14:id>
        </ext>
      </extLst>
    </cfRule>
  </conditionalFormatting>
  <conditionalFormatting sqref="V55">
    <cfRule type="dataBar" priority="43">
      <dataBar>
        <cfvo type="min"/>
        <cfvo type="max"/>
        <color rgb="FF63C384"/>
      </dataBar>
      <extLst>
        <ext xmlns:x14="http://schemas.microsoft.com/office/spreadsheetml/2009/9/main" uri="{B025F937-C7B1-47D3-B67F-A62EFF666E3E}">
          <x14:id>{67BA91D5-63BD-4DD7-8888-61ACFDEC7DD2}</x14:id>
        </ext>
      </extLst>
    </cfRule>
    <cfRule type="dataBar" priority="41">
      <dataBar>
        <cfvo type="num" val="0"/>
        <cfvo type="num" val="100"/>
        <color rgb="FF00FF00"/>
      </dataBar>
      <extLst>
        <ext xmlns:x14="http://schemas.microsoft.com/office/spreadsheetml/2009/9/main" uri="{B025F937-C7B1-47D3-B67F-A62EFF666E3E}">
          <x14:id>{195424D4-F76B-4FDD-A8CD-59FD8D6869FA}</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{DEEA0959-8B1F-444D-AFEA-6384A0EFB81D}</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{F7FDAE8D-2807-4F87-A0C1-35BBC025D38E}</x14:id>
        </ext>
      </extLst>
    </cfRule>
    <cfRule type="dataBar" priority="37">
      <dataBar>
        <cfvo type="num" val="0"/>
        <cfvo type="num" val="100"/>
        <color rgb="FFFF0000"/>
      </dataBar>
      <extLst>
        <ext xmlns:x14="http://schemas.microsoft.com/office/spreadsheetml/2009/9/main" uri="{B025F937-C7B1-47D3-B67F-A62EFF666E3E}">
          <x14:id>{753C223A-01C9-4BA5-BA05-FBBF3880611D}</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{18F9B108-9E91-4D9C-BBD5-646482CB412F}</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{78E9550A-DCCA-4458-962D-80BCF2B119D8}</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{D1B49C68-D45A-4C6D-9C08-6A42950082BB}</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{CD2EB71A-1736-41C4-B578-93AA61883994}</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{9254B2B1-AF8F-4535-9C51-7FC5CF428D45}</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{86ADC135-2A36-4F72-B853-3FF670D08B48}</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{C63AF25B-F3B8-4E70-A6DF-AD6CC87F9BED}</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{BC43F8FC-BF8A-42A1-ACC1-20029BF2981D}</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{CE38836F-9713-46E5-A757-A37F22B8C3C4}</x14:id>
        </ext>
      </extLst>
    </cfRule>
    <cfRule type="dataBar" priority="102">
      <dataBar>
        <cfvo type="num" val="0"/>
        <cfvo type="num" val="100"/>
        <color rgb="FFFF0000"/>
      </dataBar>
      <extLst>
        <ext xmlns:x14="http://schemas.microsoft.com/office/spreadsheetml/2009/9/main" uri="{B025F937-C7B1-47D3-B67F-A62EFF666E3E}">
          <x14:id>{6D2352D9-4F9B-44D6-83A9-54220A24DBEB}</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{184F4077-5A13-4D6C-B302-47D7084F251B}</x14:id>
        </ext>
      </extLst>
    </cfRule>
  </conditionalFormatting>
  <conditionalFormatting sqref="Z45">
    <cfRule type="containsText" dxfId="87" priority="93" operator="containsText" text="seems most">
      <formula>NOT(ISERROR(SEARCH("seems most",Z45)))</formula>
    </cfRule>
  </conditionalFormatting>
  <conditionalFormatting sqref="Z46">
    <cfRule type="containsText" dxfId="8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{CF8D4E52-614F-4D66-9FED-CADADAC7C78D}</x14:id>
        </ext>
      </extLst>
    </cfRule>
    <cfRule type="dataBar" priority="27">
      <dataBar>
        <cfvo type="num" val="0"/>
        <cfvo type="num" val="100"/>
        <color rgb="FFFF0000"/>
      </dataBar>
      <extLst>
        <ext xmlns:x14="http://schemas.microsoft.com/office/spreadsheetml/2009/9/main" uri="{B025F937-C7B1-47D3-B67F-A62EFF666E3E}">
          <x14:id>{84CEB967-B3B3-4CE6-8388-87E20808B2A9}</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{EBF6854E-483F-46D6-88F6-3B20387A7433}</x14:id>
        </ext>
      </extLst>
    </cfRule>
  </conditionalFormatting>
  <conditionalFormatting sqref="Z65">
    <cfRule type="containsText" dxfId="85" priority="18" operator="containsText" text="seems most">
      <formula>NOT(ISERROR(SEARCH("seems most",Z65)))</formula>
    </cfRule>
  </conditionalFormatting>
  <conditionalFormatting sqref="Z66">
    <cfRule type="containsText" dxfId="8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{E913A3D4-00C1-47F6-AEF5-EF16258A0FF6}</x14:id>
        </ext>
      </extLst>
    </cfRule>
    <cfRule type="dataBar" priority="101">
      <dataBar>
        <cfvo type="num" val="0"/>
        <cfvo type="num" val="100"/>
        <color rgb="FF00FF00"/>
      </dataBar>
      <extLst>
        <ext xmlns:x14="http://schemas.microsoft.com/office/spreadsheetml/2009/9/main" uri="{B025F937-C7B1-47D3-B67F-A62EFF666E3E}">
          <x14:id>{75447729-16BC-4CEF-82FB-11EED9B596F1}</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{E751C37D-86B3-45C0-B12E-11C7804A02DD}</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{C451E956-5FA0-401A-82B5-4D9ACDAAF969}</x14:id>
        </ext>
      </extLst>
    </cfRule>
    <cfRule type="dataBar" priority="97">
      <dataBar>
        <cfvo type="num" val="0"/>
        <cfvo type="num" val="100"/>
        <color rgb="FFFF0000"/>
      </dataBar>
      <extLst>
        <ext xmlns:x14="http://schemas.microsoft.com/office/spreadsheetml/2009/9/main" uri="{B025F937-C7B1-47D3-B67F-A62EFF666E3E}">
          <x14:id>{48490218-66C7-4E95-96E7-23BC6D6E7C7C}</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{8969DA8B-E7F3-4C1D-98F2-BE6BC749C181}</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{205397D2-8F6C-45BD-92ED-489FEE919F11}</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{241514C5-D426-456C-ABE5-A1618E0E3BCE}</x14:id>
        </ext>
      </extLst>
    </cfRule>
    <cfRule type="dataBar" priority="26">
      <dataBar>
        <cfvo type="num" val="0"/>
        <cfvo type="num" val="100"/>
        <color rgb="FF00FF00"/>
      </dataBar>
      <extLst>
        <ext xmlns:x14="http://schemas.microsoft.com/office/spreadsheetml/2009/9/main" uri="{B025F937-C7B1-47D3-B67F-A62EFF666E3E}">
          <x14:id>{A9D65917-AB78-49BC-9892-7DB19621F2B3}</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{2399D95A-3A81-4E8C-9E54-D997DD32B7CD}</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{AA27B102-FF62-4DCC-970A-95ECDDB5D86D}</x14:id>
        </ext>
      </extLst>
    </cfRule>
    <cfRule type="dataBar" priority="23">
      <dataBar showValue="0">
        <cfvo type="num" val="0"/>
        <cfvo type="num" val="&quot;1--&quot;"/>
        <color rgb="FFFF0000"/>
      </dataBar>
      <extLst>
        <ext xmlns:x14="http://schemas.microsoft.com/office/spreadsheetml/2009/9/main" uri="{B025F937-C7B1-47D3-B67F-A62EFF666E3E}">
          <x14:id>{244089C8-9E60-4665-A9FC-AC032D51232E}</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{29E6547C-A615-457E-A2FD-AE668E578500}</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{387ED337-F3B0-46D9-BD50-5AFD9E7D8155}</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{1679966B-E652-4284-A82A-A807737A9662}</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{EAA2CC21-DB05-4FD4-B733-4A61E62F1746}</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{5B77B9E9-5721-4F44-ABDD-AAA7B866BD8E}</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{9D5F2B58-4260-4A11-9A0E-469CD6D442E3}</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{0AB86157-A824-4816-A5C6-53C1348BD1BB}</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{4F74849A-B27D-436A-A997-AAD1A9CE197E}</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{384F912E-D54B-49C8-99B8-54738848FC83}</x14:id>
        </ext>
      </extLst>
    </cfRule>
    <cfRule type="dataBar" priority="89">
      <dataBar>
        <cfvo type="min"/>
        <cfvo type="max"/>
        <color rgb="FFFF555A"/>
      </dataBar>
      <extLst>
        <ext xmlns:x14="http://schemas.microsoft.com/office/spreadsheetml/2009/9/main" uri="{B025F937-C7B1-47D3-B67F-A62EFF666E3E}">
          <x14:id>{50F21F57-3D78-4B48-A8D1-EDACB884A091}</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{3BA5A119-5BEB-4310-9422-D3C11F5C1D36}</x14:id>
        </ext>
      </extLst>
    </cfRule>
  </conditionalFormatting>
  <conditionalFormatting sqref="AE45">
    <cfRule type="containsText" dxfId="83" priority="78" operator="containsText" text="seems most">
      <formula>NOT(ISERROR(SEARCH("seems most",AE45)))</formula>
    </cfRule>
  </conditionalFormatting>
  <conditionalFormatting sqref="AE46">
    <cfRule type="containsText" dxfId="8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{1C9CE5F2-4837-45B1-A52B-5713D2D28E3C}</x14:id>
        </ext>
      </extLst>
    </cfRule>
    <cfRule type="dataBar" priority="12">
      <dataBar>
        <cfvo type="num" val="0"/>
        <cfvo type="num" val="100"/>
        <color rgb="FFFF0000"/>
      </dataBar>
      <extLst>
        <ext xmlns:x14="http://schemas.microsoft.com/office/spreadsheetml/2009/9/main" uri="{B025F937-C7B1-47D3-B67F-A62EFF666E3E}">
          <x14:id>{B7217735-D113-4D4B-BFB3-93051077BB74}</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{8096E0FE-ABAB-4039-922A-E09A522D3C59}</x14:id>
        </ext>
      </extLst>
    </cfRule>
  </conditionalFormatting>
  <conditionalFormatting sqref="AE65">
    <cfRule type="containsText" dxfId="81" priority="3" operator="containsText" text="seems most">
      <formula>NOT(ISERROR(SEARCH("seems most",AE65)))</formula>
    </cfRule>
  </conditionalFormatting>
  <conditionalFormatting sqref="AE66">
    <cfRule type="containsText" dxfId="8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{4528605C-9F27-4911-9119-2AC05486CCB2}</x14:id>
        </ext>
      </extLst>
    </cfRule>
    <cfRule type="dataBar" priority="88">
      <dataBar>
        <cfvo type="min"/>
        <cfvo type="max"/>
        <color rgb="FF63C384"/>
      </dataBar>
      <extLst>
        <ext xmlns:x14="http://schemas.microsoft.com/office/spreadsheetml/2009/9/main" uri="{B025F937-C7B1-47D3-B67F-A62EFF666E3E}">
          <x14:id>{0999DC66-20DD-4C31-AD61-1E8979957FD8}</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{26D8BFBD-9A99-4763-9715-4F2D1F1E0EEF}</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{C2EAB10A-1EE0-4B68-989A-0DFC79ADC6E0}</x14:id>
        </ext>
      </extLst>
    </cfRule>
    <cfRule type="dataBar" priority="83">
      <dataBar showValue="0">
        <cfvo type="num" val="0"/>
        <cfvo type="num" val="&quot;1--&quot;"/>
        <color rgb="FFFF0000"/>
      </dataBar>
      <extLst>
        <ext xmlns:x14="http://schemas.microsoft.com/office/spreadsheetml/2009/9/main" uri="{B025F937-C7B1-47D3-B67F-A62EFF666E3E}">
          <x14:id>{D2667B02-67B6-4496-8566-A7BA774CDBB8}</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{71F97F72-9663-46F7-B12F-4F71F7A79283}</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{E1D8B635-7AB5-49B8-AEA6-FD79DCF99BC8}</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{92A0CFC5-7C3E-4CFE-9C9B-53E3107024B2}</x14:id>
        </ext>
      </extLst>
    </cfRule>
    <cfRule type="dataBar" priority="13">
      <dataBar>
        <cfvo type="min"/>
        <cfvo type="max"/>
        <color rgb="FF63C384"/>
      </dataBar>
      <extLst>
        <ext xmlns:x14="http://schemas.microsoft.com/office/spreadsheetml/2009/9/main" uri="{B025F937-C7B1-47D3-B67F-A62EFF666E3E}">
          <x14:id>{54292C78-A884-487F-9D84-37CD8DFF4D51}</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{69542216-C36E-4FCE-AA88-B96D529092B6}</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{3118EE53-B485-40AC-92F0-72ACFC412B48}</x14:id>
        </ext>
      </extLst>
    </cfRule>
    <cfRule type="dataBar" priority="7">
      <dataBar>
        <cfvo type="num" val="0"/>
        <cfvo type="num" val="100"/>
        <color rgb="FFFF0000"/>
      </dataBar>
      <extLst>
        <ext xmlns:x14="http://schemas.microsoft.com/office/spreadsheetml/2009/9/main" uri="{B025F937-C7B1-47D3-B67F-A62EFF666E3E}">
          <x14:id>{0E9559B0-C1C9-4B2C-9A8C-F77BDCB7E56F}</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{101D44D2-A2F3-4873-910B-9BFD671D39D3}</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{CC5FC6B0-493F-485A-BD05-63B303B5ED68}</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{8A17FCE8-D7F9-4BE6-B114-B791E2E51611}</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{ECE2968E-552C-47EB-AA93-5F17625599D4}</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{FB42C28B-08B8-45DE-9C6A-8D31A8D3EA0F}</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{1EA6F464-FFDD-4BDB-86AC-77DCFEAB2763}</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{C6E3F14E-7703-49B1-AD07-09BDF53AAC61}</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{FF08C41D-DE90-4C24-AFC4-D5C716F63B55}</x14:id>
        </ext>
      </extLst>
    </cfRule>
  </conditionalFormatting>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3C2631AC-CEF7-43EA-9C21-4D12325EDD06}">
            <x14:dataBar minLength="0" maxLength="100" gradient="0">
              <x14:cfvo type="num">
                <xm:f>0</xm:f>
              </x14:cfvo>
              <x14:cfvo type="num">
                <xm:f>100</xm:f>
              </x14:cfvo>
              <x14:negativeFillColor rgb="FFFF0000"/>
              <x14:axisColor rgb="FF000000"/>
            </x14:dataBar>
          </x14:cfRule>
          <x14:cfRule type="dataBar" id="{E2605E32-4F26-455F-A6B9-F056A17D1AB7}">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289DD655-6A9A-4518-AFBD-DE030FA4A094}">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9CBECFB7-40CE-4630-8D6D-2632481D413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99A779D-9A5F-4C4B-90EF-7F184C49FB37}">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ABC2AF4F-F0B1-45F5-BCA4-2429D705EDB8}">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3D2D47CB-578B-49D1-9A01-E56CC7214656}">
            <x14:dataBar minLength="0" maxLength="100" gradient="0">
              <x14:cfvo type="num">
                <xm:f>0</xm:f>
              </x14:cfvo>
              <x14:cfvo type="num">
                <xm:f>100</xm:f>
              </x14:cfvo>
              <x14:negativeFillColor rgb="FFFF0000"/>
              <x14:axisColor rgb="FF000000"/>
            </x14:dataBar>
          </x14:cfRule>
          <x14:cfRule type="dataBar" id="{0A1CE523-79E5-4413-88EB-DAA24866F67E}">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F4BFE231-1CA5-43BF-99BB-9D4F3247D0B0}">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03A8187A-AF3E-428E-A534-D69B898AEC50}">
            <x14:dataBar minLength="0" maxLength="100">
              <x14:cfvo type="num">
                <xm:f>0</xm:f>
              </x14:cfvo>
              <x14:cfvo type="num">
                <xm:f>"1--"</xm:f>
              </x14:cfvo>
              <x14:negativeFillColor rgb="FFFF0000"/>
              <x14:axisColor rgb="FF000000"/>
            </x14:dataBar>
          </x14:cfRule>
          <x14:cfRule type="dataBar" id="{1CCD1378-7444-4F6C-A920-2EBBFFCA0850}">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F23CDF18-2490-421B-950E-E912825180A6}">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B553AF16-CA44-42B9-8D84-A8A73D69EF51}">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D1C8B228-2FBE-4C9D-A3FD-ED71CEBA7755}">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CAE3511E-E863-46EF-9539-F6505C4860AA}">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987DE5A4-0AE1-4AF6-A073-D7182EC05323}">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34BC7183-02AA-4176-9016-7A7C2538D345}">
            <x14:dataBar minLength="0" maxLength="100">
              <x14:cfvo type="num">
                <xm:f>0</xm:f>
              </x14:cfvo>
              <x14:cfvo type="num">
                <xm:f>"1--"</xm:f>
              </x14:cfvo>
              <x14:negativeFillColor rgb="FFFF0000"/>
              <x14:axisColor rgb="FF000000"/>
            </x14:dataBar>
          </x14:cfRule>
          <x14:cfRule type="dataBar" id="{00E633AA-934C-4832-9F60-EE86B94F7B0D}">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56704F23-C19F-479F-866F-9556FC98B933}">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312AAC6C-E55C-45CE-8644-06B951879B50}">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FB9220CB-A6E7-46BA-8544-D209FFDCA329}">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74D97D39-71E7-4CB9-8C00-63F23B13953C}">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F7B6BE3C-56B4-4E66-AD38-F504D649B9E8}">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BB061277-D643-4A8B-8028-13E11EB7F27E}">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A7B9073E-5650-4567-9932-40BF957813E5}">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92E451C4-29D4-424D-B81E-E4F762CD411F}">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B08A896A-C617-425A-8FAD-73C436D12333}">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0723BD64-FFFB-45CD-829A-6C20B41A4BD9}">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C2EFD44B-7816-4BAA-A288-5A3EBD31AF26}">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23A5A2F3-DA51-4559-95A1-312276F5C34D}">
            <x14:dataBar minLength="0" maxLength="100" gradient="0">
              <x14:cfvo type="num">
                <xm:f>0</xm:f>
              </x14:cfvo>
              <x14:cfvo type="num">
                <xm:f>100</xm:f>
              </x14:cfvo>
              <x14:negativeFillColor rgb="FFFF0000"/>
              <x14:axisColor rgb="FF000000"/>
            </x14:dataBar>
          </x14:cfRule>
          <x14:cfRule type="dataBar" id="{0A6777C3-370F-436A-BBCC-EF621577BEB3}">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93B786D7-1866-4E5E-A60D-3AEFD2EDFF73}">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E6EAC011-301A-4AA0-A40F-9A13C739D39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0B6A3A08-3098-44BD-84A2-E87AF2F56582}">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69F814EB-826F-4C7E-81BF-058CAD2E8289}">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F8282A81-5BCD-4069-854B-E8A4020CF0E7}">
            <x14:dataBar minLength="0" maxLength="100">
              <x14:cfvo type="num">
                <xm:f>0</xm:f>
              </x14:cfvo>
              <x14:cfvo type="num">
                <xm:f>"1--"</xm:f>
              </x14:cfvo>
              <x14:negativeFillColor rgb="FFFF0000"/>
              <x14:axisColor rgb="FF000000"/>
            </x14:dataBar>
          </x14:cfRule>
          <x14:cfRule type="dataBar" id="{5F2DE460-30FB-46B9-A99A-868475940E15}">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B6BEB91A-D818-4E3D-B99A-FF6C0B97F433}">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EA2FE954-F992-4EEF-804A-E0A29911F68B}">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865423F6-F952-4A28-A7B4-B82BEB2B633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822A1BA-2801-4FB2-B8ED-46F54D74339F}">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0B0B6DDA-4C45-4AE8-9633-D1818017C7DB}">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4757DC6D-86D4-4591-84AC-25013B5E428C}">
            <x14:dataBar minLength="0" maxLength="100">
              <x14:cfvo type="num">
                <xm:f>0</xm:f>
              </x14:cfvo>
              <x14:cfvo type="num">
                <xm:f>"1--"</xm:f>
              </x14:cfvo>
              <x14:negativeFillColor rgb="FFFF0000"/>
              <x14:axisColor rgb="FF000000"/>
            </x14:dataBar>
          </x14:cfRule>
          <x14:cfRule type="dataBar" id="{93ACA96E-B741-47F4-A947-9EE894A80718}">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BACCCBFE-0B76-4AF4-8313-FE9AF4CD5771}">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4E4757AD-E436-4DA4-A3F7-60D0C3D2E7A0}">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E7C9866E-0C51-4EB1-9C31-42A164D81433}">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3E054423-5B2A-4226-B805-DC049E3520C9}">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B3D03DFA-A185-4208-AC15-DD12577F0E87}">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7C1C71BE-9C89-4F19-B932-97B9E14D114D}">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DA9CEA7E-9BB6-4E11-818A-046182841E6E}">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0389208A-68F5-45BB-A1A0-CB6A748CCE72}">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A3D60ED5-B5A0-491C-A2F5-24DF2A24005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E60A10B6-FD9E-4A3C-818E-F988668C5A88}">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BA7460D7-73AA-403A-9E87-760E86709024}">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6DC4098F-7F86-4A85-84AE-727D2BEA716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BAD1DEA-BC82-4793-94A2-EBF92EF4FDB8}">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5F5667F7-5777-4E23-BCED-6970FF96DDBD}">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7053EE85-1501-40C4-894A-2FEAE7BC7CD0}">
            <x14:dataBar minLength="0" maxLength="100" gradient="0">
              <x14:cfvo type="num">
                <xm:f>0</xm:f>
              </x14:cfvo>
              <x14:cfvo type="num">
                <xm:f>100</xm:f>
              </x14:cfvo>
              <x14:negativeFillColor rgb="FFFF0000"/>
              <x14:axisColor rgb="FF000000"/>
            </x14:dataBar>
          </x14:cfRule>
          <x14:cfRule type="dataBar" id="{0E483E10-754A-47CB-A3D6-674152792988}">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EE22AB0E-D229-4CF0-A2B6-DDBF5EF4C7BD}">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E35357CC-817A-4E1C-A7C2-C375DD54F8C3}">
            <x14:dataBar minLength="0" maxLength="100">
              <x14:cfvo type="num">
                <xm:f>0</xm:f>
              </x14:cfvo>
              <x14:cfvo type="num">
                <xm:f>"1--"</xm:f>
              </x14:cfvo>
              <x14:negativeFillColor rgb="FFFF0000"/>
              <x14:axisColor rgb="FF000000"/>
            </x14:dataBar>
          </x14:cfRule>
          <x14:cfRule type="dataBar" id="{89F88C66-C2BF-4563-AD74-EAB957F986CE}">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CAD7A6D2-7F13-496B-986E-3949C902FE5D}">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951D597B-F821-4EA5-A1A3-7B75B0BDF76A}">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67BA91D5-63BD-4DD7-8888-61ACFDEC7DD2}">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95424D4-F76B-4FDD-A8CD-59FD8D6869FA}">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DEEA0959-8B1F-444D-AFEA-6384A0EFB81D}">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F7FDAE8D-2807-4F87-A0C1-35BBC025D38E}">
            <x14:dataBar minLength="0" maxLength="100">
              <x14:cfvo type="num">
                <xm:f>0</xm:f>
              </x14:cfvo>
              <x14:cfvo type="num">
                <xm:f>"1--"</xm:f>
              </x14:cfvo>
              <x14:negativeFillColor rgb="FFFF0000"/>
              <x14:axisColor rgb="FF000000"/>
            </x14:dataBar>
          </x14:cfRule>
          <x14:cfRule type="dataBar" id="{753C223A-01C9-4BA5-BA05-FBBF3880611D}">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18F9B108-9E91-4D9C-BBD5-646482CB412F}">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78E9550A-DCCA-4458-962D-80BCF2B119D8}">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D1B49C68-D45A-4C6D-9C08-6A42950082BB}">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CD2EB71A-1736-41C4-B578-93AA61883994}">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9254B2B1-AF8F-4535-9C51-7FC5CF428D45}">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86ADC135-2A36-4F72-B853-3FF670D08B48}">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C63AF25B-F3B8-4E70-A6DF-AD6CC87F9BED}">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BC43F8FC-BF8A-42A1-ACC1-20029BF2981D}">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CE38836F-9713-46E5-A757-A37F22B8C3C4}">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6D2352D9-4F9B-44D6-83A9-54220A24DBEB}">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184F4077-5A13-4D6C-B302-47D7084F251B}">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CF8D4E52-614F-4D66-9FED-CADADAC7C78D}">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84CEB967-B3B3-4CE6-8388-87E20808B2A9}">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EBF6854E-483F-46D6-88F6-3B20387A7433}">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E913A3D4-00C1-47F6-AEF5-EF16258A0FF6}">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75447729-16BC-4CEF-82FB-11EED9B596F1}">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E751C37D-86B3-45C0-B12E-11C7804A02DD}">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C451E956-5FA0-401A-82B5-4D9ACDAAF969}">
            <x14:dataBar minLength="0" maxLength="100">
              <x14:cfvo type="num">
                <xm:f>0</xm:f>
              </x14:cfvo>
              <x14:cfvo type="num">
                <xm:f>"1--"</xm:f>
              </x14:cfvo>
              <x14:negativeFillColor rgb="FFFF0000"/>
              <x14:axisColor rgb="FF000000"/>
            </x14:dataBar>
          </x14:cfRule>
          <x14:cfRule type="dataBar" id="{48490218-66C7-4E95-96E7-23BC6D6E7C7C}">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8969DA8B-E7F3-4C1D-98F2-BE6BC749C181}">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205397D2-8F6C-45BD-92ED-489FEE919F11}">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241514C5-D426-456C-ABE5-A1618E0E3BC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A9D65917-AB78-49BC-9892-7DB19621F2B3}">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2399D95A-3A81-4E8C-9E54-D997DD32B7CD}">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AA27B102-FF62-4DCC-970A-95ECDDB5D86D}">
            <x14:dataBar minLength="0" maxLength="100" gradient="0">
              <x14:cfvo type="num">
                <xm:f>0</xm:f>
              </x14:cfvo>
              <x14:cfvo type="num">
                <xm:f>100</xm:f>
              </x14:cfvo>
              <x14:negativeFillColor rgb="FFFF0000"/>
              <x14:axisColor rgb="FF000000"/>
            </x14:dataBar>
          </x14:cfRule>
          <x14:cfRule type="dataBar" id="{244089C8-9E60-4665-A9FC-AC032D51232E}">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29E6547C-A615-457E-A2FD-AE668E578500}">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387ED337-F3B0-46D9-BD50-5AFD9E7D8155}">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1679966B-E652-4284-A82A-A807737A9662}">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EAA2CC21-DB05-4FD4-B733-4A61E62F1746}">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5B77B9E9-5721-4F44-ABDD-AAA7B866BD8E}">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9D5F2B58-4260-4A11-9A0E-469CD6D442E3}">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0AB86157-A824-4816-A5C6-53C1348BD1BB}">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4F74849A-B27D-436A-A997-AAD1A9CE197E}">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384F912E-D54B-49C8-99B8-54738848FC83}">
            <x14:dataBar minLength="0" maxLength="100" gradient="0">
              <x14:cfvo type="num">
                <xm:f>0</xm:f>
              </x14:cfvo>
              <x14:cfvo type="num">
                <xm:f>100</xm:f>
              </x14:cfvo>
              <x14:negativeFillColor rgb="FFFF0000"/>
              <x14:axisColor rgb="FF000000"/>
            </x14:dataBar>
          </x14:cfRule>
          <x14:cfRule type="dataBar" id="{50F21F57-3D78-4B48-A8D1-EDACB884A091}">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3BA5A119-5BEB-4310-9422-D3C11F5C1D36}">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1C9CE5F2-4837-45B1-A52B-5713D2D28E3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B7217735-D113-4D4B-BFB3-93051077BB74}">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8096E0FE-ABAB-4039-922A-E09A522D3C59}">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4528605C-9F27-4911-9119-2AC05486CCB2}">
            <x14:dataBar minLength="0" maxLength="100" gradient="0">
              <x14:cfvo type="num">
                <xm:f>0</xm:f>
              </x14:cfvo>
              <x14:cfvo type="num">
                <xm:f>100</xm:f>
              </x14:cfvo>
              <x14:negativeFillColor rgb="FFFF0000"/>
              <x14:axisColor rgb="FF000000"/>
            </x14:dataBar>
          </x14:cfRule>
          <x14:cfRule type="dataBar" id="{0999DC66-20DD-4C31-AD61-1E8979957FD8}">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26D8BFBD-9A99-4763-9715-4F2D1F1E0EEF}">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C2EAB10A-1EE0-4B68-989A-0DFC79ADC6E0}">
            <x14:dataBar minLength="0" maxLength="100" gradient="0">
              <x14:cfvo type="num">
                <xm:f>0</xm:f>
              </x14:cfvo>
              <x14:cfvo type="num">
                <xm:f>100</xm:f>
              </x14:cfvo>
              <x14:negativeFillColor rgb="FFFF0000"/>
              <x14:axisColor rgb="FF000000"/>
            </x14:dataBar>
          </x14:cfRule>
          <x14:cfRule type="dataBar" id="{D2667B02-67B6-4496-8566-A7BA774CDBB8}">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71F97F72-9663-46F7-B12F-4F71F7A79283}">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E1D8B635-7AB5-49B8-AEA6-FD79DCF99BC8}">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92A0CFC5-7C3E-4CFE-9C9B-53E3107024B2}">
            <x14:dataBar minLength="0" maxLength="100" gradient="0">
              <x14:cfvo type="num">
                <xm:f>0</xm:f>
              </x14:cfvo>
              <x14:cfvo type="num">
                <xm:f>100</xm:f>
              </x14:cfvo>
              <x14:negativeFillColor rgb="FFFF0000"/>
              <x14:axisColor rgb="FF000000"/>
            </x14:dataBar>
          </x14:cfRule>
          <x14:cfRule type="dataBar" id="{54292C78-A884-487F-9D84-37CD8DFF4D51}">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69542216-C36E-4FCE-AA88-B96D529092B6}">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3118EE53-B485-40AC-92F0-72ACFC412B48}">
            <x14:dataBar minLength="0" maxLength="100">
              <x14:cfvo type="num">
                <xm:f>0</xm:f>
              </x14:cfvo>
              <x14:cfvo type="num">
                <xm:f>"1--"</xm:f>
              </x14:cfvo>
              <x14:negativeFillColor rgb="FFFF0000"/>
              <x14:axisColor rgb="FF000000"/>
            </x14:dataBar>
          </x14:cfRule>
          <x14:cfRule type="dataBar" id="{0E9559B0-C1C9-4B2C-9A8C-F77BDCB7E56F}">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101D44D2-A2F3-4873-910B-9BFD671D39D3}">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CC5FC6B0-493F-485A-BD05-63B303B5ED68}">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8A17FCE8-D7F9-4BE6-B114-B791E2E51611}">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ECE2968E-552C-47EB-AA93-5F17625599D4}">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FB42C28B-08B8-45DE-9C6A-8D31A8D3EA0F}">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1EA6F464-FFDD-4BDB-86AC-77DCFEAB2763}">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C6E3F14E-7703-49B1-AD07-09BDF53AAC61}">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FF08C41D-DE90-4C24-AFC4-D5C716F63B55}">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D051-15D1-45F9-9ACE-C06B68261A1E}">
  <dimension ref="A1:AI188"/>
  <sheetViews>
    <sheetView zoomScale="55" zoomScaleNormal="55" workbookViewId="0">
      <selection activeCell="J20" sqref="J20:K20"/>
    </sheetView>
  </sheetViews>
  <sheetFormatPr defaultRowHeight="14.5" x14ac:dyDescent="0.35"/>
  <cols>
    <col min="1" max="1" width="14.54296875" style="16" customWidth="1"/>
    <col min="2" max="2" width="10" style="16" customWidth="1"/>
    <col min="3" max="3" width="19.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f>IF(AVERAGE(D7:D16)&lt;100, AVERAGE(D7:D16), 99.999)</f>
        <v>79.666666666666671</v>
      </c>
      <c r="E6" s="55">
        <f>IF(AVERAGE(E7:E16)&lt;100, AVERAGE(E7:E16), 99.999)</f>
        <v>96.5</v>
      </c>
      <c r="F6" s="55">
        <f>IF(AVERAGE(F7:F16)&gt;0, AVERAGE(F7:F16), 0.001)</f>
        <v>434.36549999999994</v>
      </c>
      <c r="G6" s="55">
        <f>IF(AVERAGE(G7:G16)&gt;0, AVERAGE(G7:G16), 0.001)</f>
        <v>190.58500117209837</v>
      </c>
      <c r="H6" s="73">
        <f>IF(AVERAGE(H7:H16)&gt;0, AVERAGE(H7:H16), 0.001)</f>
        <v>12.653333333333334</v>
      </c>
      <c r="I6" s="55">
        <f>IF(AVERAGE(I7:I16)&gt;0, AVERAGE(I7:I16), 0.001)</f>
        <v>82.468866237103597</v>
      </c>
    </row>
    <row r="7" spans="1:9" ht="14" customHeight="1" x14ac:dyDescent="0.35">
      <c r="B7" s="54" t="s">
        <v>3404</v>
      </c>
      <c r="C7" s="56" t="s">
        <v>3464</v>
      </c>
      <c r="D7" s="57">
        <v>88</v>
      </c>
      <c r="E7" s="57">
        <v>97</v>
      </c>
      <c r="F7" s="58">
        <f>SUM(E21:E35)-1</f>
        <v>138.386</v>
      </c>
      <c r="G7" s="59">
        <f>H21</f>
        <v>23.719504288164668</v>
      </c>
      <c r="H7" s="74">
        <v>2.25</v>
      </c>
      <c r="I7" s="58">
        <f>M25</f>
        <v>37.5</v>
      </c>
    </row>
    <row r="8" spans="1:9" x14ac:dyDescent="0.35">
      <c r="B8" s="54" t="s">
        <v>3405</v>
      </c>
      <c r="C8" s="56" t="s">
        <v>3469</v>
      </c>
      <c r="D8" s="57">
        <v>78</v>
      </c>
      <c r="E8" s="57">
        <v>98</v>
      </c>
      <c r="F8" s="58">
        <f>SUM(E38:E52)-1</f>
        <v>728.57499999999993</v>
      </c>
      <c r="G8" s="59">
        <f>H38</f>
        <v>352.21512006861064</v>
      </c>
      <c r="H8" s="74">
        <v>8.17</v>
      </c>
      <c r="I8" s="58">
        <f>N25</f>
        <v>74.316350825373547</v>
      </c>
    </row>
    <row r="9" spans="1:9" x14ac:dyDescent="0.35">
      <c r="B9" s="54" t="s">
        <v>3406</v>
      </c>
      <c r="C9" s="56" t="s">
        <v>3465</v>
      </c>
      <c r="D9" s="57">
        <v>84</v>
      </c>
      <c r="E9" s="57">
        <v>96</v>
      </c>
      <c r="F9" s="58">
        <f>SUM(E55:E69)-1</f>
        <v>152.63900000000001</v>
      </c>
      <c r="G9" s="59">
        <f>H55</f>
        <v>38.627654545454547</v>
      </c>
      <c r="H9" s="74">
        <v>4.58</v>
      </c>
      <c r="I9" s="58">
        <f>O25</f>
        <v>53.502336397581743</v>
      </c>
    </row>
    <row r="10" spans="1:9" x14ac:dyDescent="0.35">
      <c r="B10" s="54" t="s">
        <v>3407</v>
      </c>
      <c r="C10" s="56" t="s">
        <v>3470</v>
      </c>
      <c r="D10" s="57">
        <v>70</v>
      </c>
      <c r="E10" s="57">
        <v>97</v>
      </c>
      <c r="F10" s="58">
        <f>SUM(E72:E86)-1</f>
        <v>717.33199999999999</v>
      </c>
      <c r="G10" s="59">
        <f>H72</f>
        <v>345.53693773584905</v>
      </c>
      <c r="H10" s="74">
        <v>28.17</v>
      </c>
      <c r="I10" s="58">
        <f>P25</f>
        <v>137.99608690104225</v>
      </c>
    </row>
    <row r="11" spans="1:9" x14ac:dyDescent="0.35">
      <c r="B11" s="54" t="s">
        <v>3408</v>
      </c>
      <c r="C11" s="56" t="s">
        <v>3466</v>
      </c>
      <c r="D11" s="57">
        <v>81</v>
      </c>
      <c r="E11" s="57">
        <v>96</v>
      </c>
      <c r="F11" s="58">
        <f>SUM(E89:E103)-1</f>
        <v>152.839</v>
      </c>
      <c r="G11" s="59">
        <f>H89</f>
        <v>38.533509433962266</v>
      </c>
      <c r="H11" s="74">
        <v>4.58</v>
      </c>
      <c r="I11" s="58">
        <f>Q25</f>
        <v>53.502336397581743</v>
      </c>
    </row>
    <row r="12" spans="1:9" x14ac:dyDescent="0.35">
      <c r="B12" s="54" t="s">
        <v>3426</v>
      </c>
      <c r="C12" s="56" t="s">
        <v>3471</v>
      </c>
      <c r="D12" s="57">
        <v>77</v>
      </c>
      <c r="E12" s="57">
        <v>95</v>
      </c>
      <c r="F12" s="58">
        <f>SUM(E106:E120)-1</f>
        <v>716.42200000000003</v>
      </c>
      <c r="G12" s="59">
        <f>H106</f>
        <v>344.87728096054889</v>
      </c>
      <c r="H12" s="74">
        <v>28.17</v>
      </c>
      <c r="I12" s="58">
        <f>R25</f>
        <v>137.99608690104225</v>
      </c>
    </row>
    <row r="13" spans="1:9" x14ac:dyDescent="0.35">
      <c r="B13" s="54" t="s">
        <v>3427</v>
      </c>
      <c r="C13" s="56" t="s">
        <v>3414</v>
      </c>
      <c r="D13" s="57" t="s">
        <v>3414</v>
      </c>
      <c r="E13" s="57" t="s">
        <v>3414</v>
      </c>
      <c r="F13" s="60" t="s">
        <v>3414</v>
      </c>
      <c r="G13" s="59" t="s">
        <v>3414</v>
      </c>
      <c r="H13" s="74" t="s">
        <v>3414</v>
      </c>
      <c r="I13" s="58" t="s">
        <v>3414</v>
      </c>
    </row>
    <row r="14" spans="1:9" x14ac:dyDescent="0.35">
      <c r="B14" s="54" t="s">
        <v>3428</v>
      </c>
      <c r="C14" s="56" t="s">
        <v>3414</v>
      </c>
      <c r="D14" s="57" t="s">
        <v>3414</v>
      </c>
      <c r="E14" s="57" t="s">
        <v>3414</v>
      </c>
      <c r="F14" s="60" t="s">
        <v>3414</v>
      </c>
      <c r="G14" s="59" t="s">
        <v>3414</v>
      </c>
      <c r="H14" s="74" t="s">
        <v>3414</v>
      </c>
      <c r="I14" s="58" t="s">
        <v>3414</v>
      </c>
    </row>
    <row r="15" spans="1:9" x14ac:dyDescent="0.35">
      <c r="B15" s="54" t="s">
        <v>3429</v>
      </c>
      <c r="C15" s="56" t="s">
        <v>3414</v>
      </c>
      <c r="D15" s="57" t="s">
        <v>3414</v>
      </c>
      <c r="E15" s="57" t="s">
        <v>3414</v>
      </c>
      <c r="F15" s="60" t="s">
        <v>3414</v>
      </c>
      <c r="G15" s="59" t="s">
        <v>3414</v>
      </c>
      <c r="H15" s="74" t="s">
        <v>3414</v>
      </c>
      <c r="I15" s="58" t="s">
        <v>3414</v>
      </c>
    </row>
    <row r="16" spans="1:9" x14ac:dyDescent="0.35">
      <c r="B16" s="54" t="s">
        <v>3430</v>
      </c>
      <c r="C16" s="56" t="s">
        <v>3414</v>
      </c>
      <c r="D16" s="57" t="s">
        <v>3414</v>
      </c>
      <c r="E16" s="57" t="s">
        <v>3414</v>
      </c>
      <c r="F16" s="60" t="s">
        <v>3414</v>
      </c>
      <c r="G16" s="59" t="s">
        <v>3414</v>
      </c>
      <c r="H16" s="74" t="s">
        <v>3414</v>
      </c>
      <c r="I16" s="58" t="s">
        <v>3414</v>
      </c>
    </row>
    <row r="18" spans="2:35" x14ac:dyDescent="0.35">
      <c r="B18" s="169" t="s">
        <v>3435</v>
      </c>
      <c r="C18" s="170"/>
      <c r="D18" s="170"/>
      <c r="E18" s="170"/>
      <c r="F18" s="170"/>
      <c r="G18" s="170"/>
      <c r="H18" s="171"/>
      <c r="I18" s="52"/>
    </row>
    <row r="19" spans="2:35" x14ac:dyDescent="0.35">
      <c r="B19" s="172" t="str">
        <f>C7</f>
        <v>Mech. N1</v>
      </c>
      <c r="C19" s="173"/>
      <c r="D19" s="173"/>
      <c r="E19" s="173"/>
      <c r="F19" s="173"/>
      <c r="G19" s="173"/>
      <c r="H19" s="174"/>
      <c r="I19" s="52"/>
    </row>
    <row r="20" spans="2:35" ht="31.5" customHeight="1" x14ac:dyDescent="0.35">
      <c r="B20" s="18"/>
      <c r="C20" s="18" t="s">
        <v>1</v>
      </c>
      <c r="D20" s="53" t="s">
        <v>2</v>
      </c>
      <c r="E20" s="18" t="s">
        <v>3434</v>
      </c>
      <c r="F20" s="18" t="s">
        <v>3418</v>
      </c>
      <c r="G20" s="18" t="s">
        <v>3</v>
      </c>
      <c r="H20" s="75" t="s">
        <v>4</v>
      </c>
      <c r="J20" s="175" t="str">
        <f>I5</f>
        <v xml:space="preserve">G3/B3: Energy </v>
      </c>
      <c r="K20" s="176"/>
      <c r="L20" s="50" t="s">
        <v>3396</v>
      </c>
      <c r="M20" s="54" t="str">
        <f>C7</f>
        <v>Mech. N1</v>
      </c>
      <c r="N20" s="54" t="str">
        <f>C8</f>
        <v>Sol. N1</v>
      </c>
      <c r="O20" s="54" t="str">
        <f>C9</f>
        <v>Mech. N2</v>
      </c>
      <c r="P20" s="54" t="str">
        <f>C10</f>
        <v>Sol. N2</v>
      </c>
      <c r="Q20" s="54" t="str">
        <f>C11</f>
        <v>Mech. N3</v>
      </c>
      <c r="R20" s="54" t="str">
        <f>C12</f>
        <v>Sol. N3</v>
      </c>
      <c r="S20" s="54" t="str">
        <f>C13</f>
        <v>…</v>
      </c>
      <c r="T20" s="54" t="str">
        <f>C14</f>
        <v>…</v>
      </c>
      <c r="U20" s="54" t="str">
        <f>C15</f>
        <v>…</v>
      </c>
      <c r="V20" s="54" t="str">
        <f>C16</f>
        <v>…</v>
      </c>
    </row>
    <row r="21" spans="2:35" ht="29" x14ac:dyDescent="0.35">
      <c r="B21" s="18">
        <v>1</v>
      </c>
      <c r="C21" s="78" t="s">
        <v>3439</v>
      </c>
      <c r="D21" s="61" t="s">
        <v>3355</v>
      </c>
      <c r="E21" s="62">
        <v>0.60299999999999998</v>
      </c>
      <c r="F21" s="77">
        <v>0.25</v>
      </c>
      <c r="G21" s="21">
        <f>(F21/5.83)*E21</f>
        <v>2.585763293310463E-2</v>
      </c>
      <c r="H21" s="177">
        <f>SUM(G21:G35)</f>
        <v>23.719504288164668</v>
      </c>
      <c r="I21" s="51"/>
      <c r="J21" s="180" t="s">
        <v>5</v>
      </c>
      <c r="K21" s="181"/>
      <c r="L21" s="63">
        <v>1</v>
      </c>
      <c r="M21" s="64">
        <v>2</v>
      </c>
      <c r="N21" s="64">
        <v>3</v>
      </c>
      <c r="O21" s="64">
        <v>2</v>
      </c>
      <c r="P21" s="64">
        <v>3</v>
      </c>
      <c r="Q21" s="64">
        <v>2</v>
      </c>
      <c r="R21" s="64">
        <v>3</v>
      </c>
      <c r="S21" s="64"/>
      <c r="T21" s="64"/>
      <c r="U21" s="64"/>
      <c r="V21" s="64"/>
      <c r="W21" s="65"/>
    </row>
    <row r="22" spans="2:35" ht="29" x14ac:dyDescent="0.35">
      <c r="B22" s="18">
        <v>2</v>
      </c>
      <c r="C22" s="78" t="s">
        <v>3440</v>
      </c>
      <c r="D22" s="61" t="s">
        <v>3359</v>
      </c>
      <c r="E22" s="62">
        <v>0.53300000000000003</v>
      </c>
      <c r="F22" s="77">
        <v>3.5</v>
      </c>
      <c r="G22" s="21">
        <f t="shared" ref="G22:G35" si="0">(F22/5.83)*E22</f>
        <v>0.31998284734133792</v>
      </c>
      <c r="H22" s="178"/>
      <c r="I22" s="51"/>
      <c r="J22" s="180" t="s">
        <v>6</v>
      </c>
      <c r="K22" s="181"/>
      <c r="L22" s="63">
        <v>2</v>
      </c>
      <c r="M22" s="64">
        <v>3</v>
      </c>
      <c r="N22" s="64">
        <v>3</v>
      </c>
      <c r="O22" s="64">
        <v>3</v>
      </c>
      <c r="P22" s="64">
        <v>3</v>
      </c>
      <c r="Q22" s="64">
        <v>3</v>
      </c>
      <c r="R22" s="64">
        <v>3</v>
      </c>
      <c r="S22" s="64"/>
      <c r="T22" s="64"/>
      <c r="U22" s="64"/>
      <c r="V22" s="64"/>
      <c r="W22" s="65"/>
    </row>
    <row r="23" spans="2:35" ht="14.5" customHeight="1" x14ac:dyDescent="0.35">
      <c r="B23" s="18">
        <v>3</v>
      </c>
      <c r="C23" s="43" t="s">
        <v>2617</v>
      </c>
      <c r="D23" s="61" t="s">
        <v>2618</v>
      </c>
      <c r="E23" s="62">
        <v>0.09</v>
      </c>
      <c r="F23" s="77">
        <v>1.5</v>
      </c>
      <c r="G23" s="21">
        <f t="shared" si="0"/>
        <v>2.3156089193825041E-2</v>
      </c>
      <c r="H23" s="178"/>
      <c r="I23" s="51"/>
      <c r="J23" s="180" t="s">
        <v>7</v>
      </c>
      <c r="K23" s="181"/>
      <c r="L23" s="63">
        <v>3</v>
      </c>
      <c r="M23" s="64">
        <v>3</v>
      </c>
      <c r="N23" s="64">
        <v>3</v>
      </c>
      <c r="O23" s="64">
        <v>3</v>
      </c>
      <c r="P23" s="64">
        <v>3</v>
      </c>
      <c r="Q23" s="64">
        <v>3</v>
      </c>
      <c r="R23" s="64">
        <v>3</v>
      </c>
      <c r="S23" s="64"/>
      <c r="T23" s="64"/>
      <c r="U23" s="64"/>
      <c r="V23" s="64"/>
      <c r="W23" s="65"/>
    </row>
    <row r="24" spans="2:35" ht="14.5" customHeight="1" x14ac:dyDescent="0.35">
      <c r="B24" s="18">
        <v>4</v>
      </c>
      <c r="C24" s="43" t="s">
        <v>591</v>
      </c>
      <c r="D24" s="61" t="s">
        <v>592</v>
      </c>
      <c r="E24" s="62">
        <v>54.12</v>
      </c>
      <c r="F24" s="77">
        <v>2.3330000000000002</v>
      </c>
      <c r="G24" s="21">
        <f t="shared" si="0"/>
        <v>21.657283018867926</v>
      </c>
      <c r="H24" s="178"/>
      <c r="I24" s="51"/>
      <c r="J24" s="180" t="s">
        <v>8</v>
      </c>
      <c r="K24" s="181"/>
      <c r="L24" s="63">
        <v>4</v>
      </c>
      <c r="M24" s="64">
        <v>2</v>
      </c>
      <c r="N24" s="64">
        <v>2</v>
      </c>
      <c r="O24" s="64">
        <v>2</v>
      </c>
      <c r="P24" s="64">
        <v>2</v>
      </c>
      <c r="Q24" s="64">
        <v>2</v>
      </c>
      <c r="R24" s="64">
        <v>2</v>
      </c>
      <c r="S24" s="64"/>
      <c r="T24" s="64"/>
      <c r="U24" s="64"/>
      <c r="V24" s="64"/>
      <c r="W24" s="65"/>
    </row>
    <row r="25" spans="2:35" ht="14.5" customHeight="1" x14ac:dyDescent="0.35">
      <c r="B25" s="18">
        <v>5</v>
      </c>
      <c r="C25" s="43" t="s">
        <v>3362</v>
      </c>
      <c r="D25" s="61" t="s">
        <v>3363</v>
      </c>
      <c r="E25" s="62">
        <v>3</v>
      </c>
      <c r="F25" s="77">
        <v>2.5</v>
      </c>
      <c r="G25" s="21">
        <f t="shared" si="0"/>
        <v>1.2864493996569468</v>
      </c>
      <c r="H25" s="178"/>
      <c r="I25" s="51"/>
      <c r="J25" s="188"/>
      <c r="K25" s="189"/>
      <c r="L25" s="66" t="s">
        <v>0</v>
      </c>
      <c r="M25" s="76">
        <f>($L21*M21+$L22*M22+$L23*M23+$L24*M24)*(H7^(1/2))</f>
        <v>37.5</v>
      </c>
      <c r="N25" s="76">
        <f>($L21*N21+$L22*N22+$L23*N23+$L24*N24)*(H8^(1/2))</f>
        <v>74.316350825373547</v>
      </c>
      <c r="O25" s="76">
        <f>($L21*O21+$L22*O22+$L23*O23+$L24*O24)*(H9^(1/2))</f>
        <v>53.502336397581743</v>
      </c>
      <c r="P25" s="76">
        <f>($L21*P21+$L22*P22+$L23*P23+$L24*P24)*(H10^(1/2))</f>
        <v>137.99608690104225</v>
      </c>
      <c r="Q25" s="76">
        <f>($L21*Q21+$L22*Q22+$L23*Q23+$L24*Q24)*(H11^(1/2))</f>
        <v>53.502336397581743</v>
      </c>
      <c r="R25" s="76">
        <f>($L21*R21+$L22*R22+$L23*R23+$L24*R24)*(H12^(1/2))</f>
        <v>137.99608690104225</v>
      </c>
      <c r="S25" s="76" t="e">
        <f>($L21*S21+$L22*S22+$L23*S23+$L24*S24)*(H13^(1/2))</f>
        <v>#VALUE!</v>
      </c>
      <c r="T25" s="76" t="e">
        <f>($L21*T21+$L22*T22+$L23*T23+$L24*T24)*(H14^(1/2))</f>
        <v>#VALUE!</v>
      </c>
      <c r="U25" s="76" t="e">
        <f>($L21*U21+$L22*U22+$L23*U23+$L24*U24)*(H15^(1/2))</f>
        <v>#VALUE!</v>
      </c>
      <c r="V25" s="76" t="e">
        <f>($L21*V21+$L22*V22+$L23*V23+$L24*V24)*(H16^(1/2))</f>
        <v>#VALUE!</v>
      </c>
      <c r="W25" s="65"/>
    </row>
    <row r="26" spans="2:35" ht="15.5" x14ac:dyDescent="0.35">
      <c r="B26" s="18">
        <v>6</v>
      </c>
      <c r="C26" s="43" t="s">
        <v>233</v>
      </c>
      <c r="D26" s="61" t="s">
        <v>234</v>
      </c>
      <c r="E26" s="62">
        <v>6.3239999999999998</v>
      </c>
      <c r="F26" s="77">
        <v>0.375</v>
      </c>
      <c r="G26" s="21">
        <f t="shared" si="0"/>
        <v>0.40677530017152658</v>
      </c>
      <c r="H26" s="178"/>
      <c r="I26" s="51"/>
    </row>
    <row r="27" spans="2:35" ht="14.5" customHeight="1" x14ac:dyDescent="0.35">
      <c r="B27" s="18">
        <v>7</v>
      </c>
      <c r="C27" s="43" t="s">
        <v>3436</v>
      </c>
      <c r="D27" s="61" t="s">
        <v>3437</v>
      </c>
      <c r="E27" s="62">
        <v>74.715999999999994</v>
      </c>
      <c r="F27" s="77">
        <v>0</v>
      </c>
      <c r="G27" s="21">
        <f t="shared" si="0"/>
        <v>0</v>
      </c>
      <c r="H27" s="178"/>
      <c r="I27" s="51"/>
    </row>
    <row r="28" spans="2:35" ht="28.5" customHeight="1" thickBot="1" x14ac:dyDescent="0.4">
      <c r="B28" s="18">
        <v>8</v>
      </c>
      <c r="C28" s="43"/>
      <c r="D28" s="61"/>
      <c r="E28" s="62"/>
      <c r="F28" s="43"/>
      <c r="G28" s="21">
        <f t="shared" si="0"/>
        <v>0</v>
      </c>
      <c r="H28" s="178"/>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2:35" ht="27.5" thickBot="1" x14ac:dyDescent="0.4">
      <c r="B29" s="18">
        <v>9</v>
      </c>
      <c r="C29" s="43"/>
      <c r="D29" s="61"/>
      <c r="E29" s="62"/>
      <c r="F29" s="43"/>
      <c r="G29" s="21">
        <f t="shared" si="0"/>
        <v>0</v>
      </c>
      <c r="H29" s="178"/>
      <c r="I29" s="51"/>
      <c r="J29" s="67"/>
      <c r="K29" s="102" t="str">
        <f>C7</f>
        <v>Mech. N1</v>
      </c>
      <c r="L29" s="103"/>
      <c r="M29" s="103"/>
      <c r="N29" s="104"/>
      <c r="O29" s="67"/>
      <c r="P29" s="102" t="str">
        <f>C8</f>
        <v>Sol. N1</v>
      </c>
      <c r="Q29" s="103"/>
      <c r="R29" s="103"/>
      <c r="S29" s="104"/>
      <c r="T29" s="67"/>
      <c r="U29" s="102" t="str">
        <f>C9</f>
        <v>Mech. N2</v>
      </c>
      <c r="V29" s="103"/>
      <c r="W29" s="103"/>
      <c r="X29" s="104"/>
      <c r="Y29" s="67"/>
      <c r="Z29" s="102" t="str">
        <f>C10</f>
        <v>Sol. N2</v>
      </c>
      <c r="AA29" s="103"/>
      <c r="AB29" s="103"/>
      <c r="AC29" s="104"/>
      <c r="AD29" s="67"/>
      <c r="AE29" s="102" t="str">
        <f>C11</f>
        <v>Mech. N3</v>
      </c>
      <c r="AF29" s="103"/>
      <c r="AG29" s="103"/>
      <c r="AH29" s="104"/>
      <c r="AI29" s="67"/>
    </row>
    <row r="30" spans="2:35" ht="16" thickBot="1" x14ac:dyDescent="0.4">
      <c r="B30" s="18">
        <v>10</v>
      </c>
      <c r="C30" s="43"/>
      <c r="D30" s="61"/>
      <c r="E30" s="62"/>
      <c r="F30" s="43"/>
      <c r="G30" s="21">
        <f t="shared" si="0"/>
        <v>0</v>
      </c>
      <c r="H30" s="178"/>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2:35" ht="15" customHeight="1" x14ac:dyDescent="0.35">
      <c r="B31" s="18">
        <v>11</v>
      </c>
      <c r="C31" s="43"/>
      <c r="D31" s="61"/>
      <c r="E31" s="62"/>
      <c r="F31" s="43"/>
      <c r="G31" s="21">
        <f t="shared" si="0"/>
        <v>0</v>
      </c>
      <c r="H31" s="178"/>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2:35" ht="16.5" customHeight="1" x14ac:dyDescent="0.35">
      <c r="B32" s="18">
        <v>12</v>
      </c>
      <c r="C32" s="43"/>
      <c r="D32" s="61"/>
      <c r="E32" s="62"/>
      <c r="F32" s="43"/>
      <c r="G32" s="21">
        <f t="shared" si="0"/>
        <v>0</v>
      </c>
      <c r="H32" s="178"/>
      <c r="J32" s="44"/>
      <c r="K32" s="112">
        <f>100*(1/(1+((100-D7)/(100-D$6))))</f>
        <v>62.88659793814432</v>
      </c>
      <c r="L32" s="113"/>
      <c r="M32" s="112">
        <f>100*(1/(1+((100-E7)/(100-E$6))))</f>
        <v>53.846153846153847</v>
      </c>
      <c r="N32" s="113"/>
      <c r="O32" s="44"/>
      <c r="P32" s="112">
        <f>100*(1/(1+((100-D8)/(100-D6))))</f>
        <v>48.031496062992119</v>
      </c>
      <c r="Q32" s="113"/>
      <c r="R32" s="112">
        <f>100*(1/(1+((100-E8)/(100-E6))))</f>
        <v>63.636363636363633</v>
      </c>
      <c r="S32" s="113"/>
      <c r="T32" s="44"/>
      <c r="U32" s="112">
        <f>100*(1/(1+((100-D9)/(100-D6))))</f>
        <v>55.963302752293572</v>
      </c>
      <c r="V32" s="113"/>
      <c r="W32" s="112">
        <f>100*(1/(1+((100-E9)/(100-E6))))</f>
        <v>46.666666666666664</v>
      </c>
      <c r="X32" s="113"/>
      <c r="Y32" s="44"/>
      <c r="Z32" s="112">
        <f>100*(1/(1+((100-D10)/(100-D6))))</f>
        <v>40.397350993377479</v>
      </c>
      <c r="AA32" s="113"/>
      <c r="AB32" s="112">
        <f>100*(1/(1+((100-E10)/(100-E6))))</f>
        <v>53.846153846153847</v>
      </c>
      <c r="AC32" s="113"/>
      <c r="AD32" s="44"/>
      <c r="AE32" s="112">
        <f>100*(1/(1+((100-D11)/(100-D6))))</f>
        <v>51.694915254237287</v>
      </c>
      <c r="AF32" s="113"/>
      <c r="AG32" s="112">
        <f>100*(1/(1+((100-E11)/(100-E6))))</f>
        <v>46.666666666666664</v>
      </c>
      <c r="AH32" s="113"/>
      <c r="AI32" s="44"/>
    </row>
    <row r="33" spans="2:35" ht="16.5" customHeight="1" thickBot="1" x14ac:dyDescent="0.4">
      <c r="B33" s="18">
        <v>13</v>
      </c>
      <c r="C33" s="43"/>
      <c r="D33" s="61"/>
      <c r="E33" s="62"/>
      <c r="F33" s="43"/>
      <c r="G33" s="21">
        <f t="shared" si="0"/>
        <v>0</v>
      </c>
      <c r="H33" s="178"/>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2:35" ht="16.5" customHeight="1" x14ac:dyDescent="0.35">
      <c r="B34" s="18">
        <v>14</v>
      </c>
      <c r="C34" s="43"/>
      <c r="D34" s="61"/>
      <c r="E34" s="62"/>
      <c r="F34" s="43"/>
      <c r="G34" s="21">
        <f t="shared" si="0"/>
        <v>0</v>
      </c>
      <c r="H34" s="178"/>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2:35" ht="16.5" customHeight="1" x14ac:dyDescent="0.35">
      <c r="B35" s="18">
        <v>15</v>
      </c>
      <c r="C35" s="43"/>
      <c r="D35" s="61"/>
      <c r="E35" s="62"/>
      <c r="F35" s="43"/>
      <c r="G35" s="21">
        <f t="shared" si="0"/>
        <v>0</v>
      </c>
      <c r="H35" s="179"/>
      <c r="I35" s="51"/>
      <c r="J35" s="44"/>
      <c r="K35" s="123"/>
      <c r="L35" s="128">
        <f>100*(1/(1+(G7/G$6)))</f>
        <v>88.931868587073268</v>
      </c>
      <c r="M35" s="129"/>
      <c r="N35" s="127"/>
      <c r="O35" s="44"/>
      <c r="P35" s="123"/>
      <c r="Q35" s="114">
        <f>100*(1/(1+(G8/G6)))</f>
        <v>35.111451474341507</v>
      </c>
      <c r="R35" s="129"/>
      <c r="S35" s="127"/>
      <c r="T35" s="44"/>
      <c r="U35" s="123"/>
      <c r="V35" s="114">
        <f>100*(1/(1+(G9/G6)))</f>
        <v>83.147678113789041</v>
      </c>
      <c r="W35" s="129"/>
      <c r="X35" s="127"/>
      <c r="Y35" s="44"/>
      <c r="Z35" s="123"/>
      <c r="AA35" s="114">
        <f>100*(1/(1+(G10/G6)))</f>
        <v>35.548815920555334</v>
      </c>
      <c r="AB35" s="129"/>
      <c r="AC35" s="127"/>
      <c r="AD35" s="44"/>
      <c r="AE35" s="123"/>
      <c r="AF35" s="114">
        <f>100*(1/(1+(G11/G6)))</f>
        <v>83.181843609216017</v>
      </c>
      <c r="AG35" s="129"/>
      <c r="AH35" s="127"/>
      <c r="AI35" s="44"/>
    </row>
    <row r="36" spans="2:35" ht="16.5" customHeight="1" x14ac:dyDescent="0.35">
      <c r="B36" s="172" t="str">
        <f>C8</f>
        <v>Sol. N1</v>
      </c>
      <c r="C36" s="173"/>
      <c r="D36" s="173"/>
      <c r="E36" s="173"/>
      <c r="F36" s="173"/>
      <c r="G36" s="173"/>
      <c r="H36" s="174"/>
      <c r="I36" s="51"/>
      <c r="J36" s="44"/>
      <c r="K36" s="139">
        <f>100*(1/(1+(F7/F$6)))</f>
        <v>75.838387153940232</v>
      </c>
      <c r="L36" s="128"/>
      <c r="M36" s="129"/>
      <c r="N36" s="132">
        <f>100*(1/(1+(I7/I$6)))</f>
        <v>68.741890145159914</v>
      </c>
      <c r="O36" s="44"/>
      <c r="P36" s="139">
        <f>100*(1/(1+(F8/F6)))</f>
        <v>37.350621119481183</v>
      </c>
      <c r="Q36" s="130"/>
      <c r="R36" s="131"/>
      <c r="S36" s="132">
        <f>100*(1/(1+(I8/I6)))</f>
        <v>52.599899264890951</v>
      </c>
      <c r="T36" s="44"/>
      <c r="U36" s="139">
        <f>100*(1/(1+(F9/F6)))</f>
        <v>73.996962544580143</v>
      </c>
      <c r="V36" s="130"/>
      <c r="W36" s="131"/>
      <c r="X36" s="132">
        <f>100*(1/(1+(I9/I6)))</f>
        <v>60.651714950755562</v>
      </c>
      <c r="Y36" s="44"/>
      <c r="Z36" s="139">
        <f>100*(1/(1+(F10/F6)))</f>
        <v>37.715242066601689</v>
      </c>
      <c r="AA36" s="130"/>
      <c r="AB36" s="131"/>
      <c r="AC36" s="132">
        <f>100*(1/(1+(I10/I6)))</f>
        <v>37.406791901943556</v>
      </c>
      <c r="AD36" s="44"/>
      <c r="AE36" s="139">
        <f>100*(1/(1+(F11/F6)))</f>
        <v>73.971759412606687</v>
      </c>
      <c r="AF36" s="130"/>
      <c r="AG36" s="131"/>
      <c r="AH36" s="132">
        <f>100*(1/(1+(I11/I6)))</f>
        <v>60.651714950755562</v>
      </c>
      <c r="AI36" s="44"/>
    </row>
    <row r="37" spans="2:35" ht="16.5" customHeight="1" x14ac:dyDescent="0.35">
      <c r="B37" s="18"/>
      <c r="C37" s="18" t="s">
        <v>1</v>
      </c>
      <c r="D37" s="53" t="s">
        <v>2</v>
      </c>
      <c r="E37" s="18" t="s">
        <v>3434</v>
      </c>
      <c r="F37" s="18" t="s">
        <v>3418</v>
      </c>
      <c r="G37" s="18" t="s">
        <v>3</v>
      </c>
      <c r="H37" s="75" t="s">
        <v>4</v>
      </c>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2:35" ht="33.5" customHeight="1" x14ac:dyDescent="0.35">
      <c r="B38" s="18">
        <v>1</v>
      </c>
      <c r="C38" s="78" t="s">
        <v>3439</v>
      </c>
      <c r="D38" s="61" t="s">
        <v>3355</v>
      </c>
      <c r="E38" s="62">
        <v>0.68400000000000005</v>
      </c>
      <c r="F38" s="77">
        <v>0.25</v>
      </c>
      <c r="G38" s="21">
        <f>(F38/5.83)*E38</f>
        <v>2.933104631217839E-2</v>
      </c>
      <c r="H38" s="177">
        <f>SUM(G38:G52)</f>
        <v>352.21512006861064</v>
      </c>
      <c r="I38" s="51"/>
      <c r="J38" s="44"/>
      <c r="K38" s="140"/>
      <c r="L38" s="159">
        <f>100*(1/(1+(H7/H$6)))</f>
        <v>84.902706329680157</v>
      </c>
      <c r="M38" s="136"/>
      <c r="N38" s="142"/>
      <c r="O38" s="44"/>
      <c r="P38" s="144"/>
      <c r="Q38" s="135">
        <f>100*(1/(1+(H8/H6)))</f>
        <v>60.765167280294541</v>
      </c>
      <c r="R38" s="136"/>
      <c r="S38" s="133"/>
      <c r="T38" s="44"/>
      <c r="U38" s="144"/>
      <c r="V38" s="135">
        <f>100*(1/(1+(H9/H6)))</f>
        <v>73.423597678916835</v>
      </c>
      <c r="W38" s="136"/>
      <c r="X38" s="133"/>
      <c r="Y38" s="44"/>
      <c r="Z38" s="144"/>
      <c r="AA38" s="135">
        <f>100*(1/(1+(H10/H6)))</f>
        <v>30.995345798971176</v>
      </c>
      <c r="AB38" s="136"/>
      <c r="AC38" s="133"/>
      <c r="AD38" s="44"/>
      <c r="AE38" s="144"/>
      <c r="AF38" s="135">
        <f>100*(1/(1+(H11/H6)))</f>
        <v>73.423597678916835</v>
      </c>
      <c r="AG38" s="136"/>
      <c r="AH38" s="133"/>
      <c r="AI38" s="44"/>
    </row>
    <row r="39" spans="2:35" ht="26.5" customHeight="1" thickBot="1" x14ac:dyDescent="0.4">
      <c r="B39" s="18">
        <v>2</v>
      </c>
      <c r="C39" s="78" t="s">
        <v>3441</v>
      </c>
      <c r="D39" s="61" t="s">
        <v>3359</v>
      </c>
      <c r="E39" s="62">
        <v>0.72599999999999998</v>
      </c>
      <c r="F39" s="77">
        <v>3.5</v>
      </c>
      <c r="G39" s="21">
        <f t="shared" ref="G39:G52" si="1">(F39/5.83)*E39</f>
        <v>0.4358490566037736</v>
      </c>
      <c r="H39" s="178"/>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2:35" ht="16.5" customHeight="1" thickBot="1" x14ac:dyDescent="0.4">
      <c r="B40" s="18">
        <v>3</v>
      </c>
      <c r="C40" s="43" t="s">
        <v>2617</v>
      </c>
      <c r="D40" s="61" t="s">
        <v>2618</v>
      </c>
      <c r="E40" s="62">
        <v>10.115</v>
      </c>
      <c r="F40" s="77">
        <v>1.5</v>
      </c>
      <c r="G40" s="21">
        <f t="shared" si="1"/>
        <v>2.6024871355060033</v>
      </c>
      <c r="H40" s="178"/>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2:35" ht="28.5" customHeight="1" thickBot="1" x14ac:dyDescent="0.4">
      <c r="B41" s="18">
        <v>4</v>
      </c>
      <c r="C41" s="43" t="s">
        <v>555</v>
      </c>
      <c r="D41" s="61" t="s">
        <v>556</v>
      </c>
      <c r="E41" s="62">
        <v>598.5</v>
      </c>
      <c r="F41" s="77">
        <v>3.0830000000000002</v>
      </c>
      <c r="G41" s="21">
        <f t="shared" si="1"/>
        <v>316.49665523156091</v>
      </c>
      <c r="H41" s="178"/>
      <c r="I41" s="51"/>
      <c r="J41" s="44"/>
      <c r="K41" s="46" t="s">
        <v>3400</v>
      </c>
      <c r="L41" s="146">
        <f>GEOMEAN(K32,K32,M32,M32)</f>
        <v>58.191076871274177</v>
      </c>
      <c r="M41" s="147"/>
      <c r="N41" s="45" t="s">
        <v>3403</v>
      </c>
      <c r="O41" s="44"/>
      <c r="P41" s="46" t="s">
        <v>3400</v>
      </c>
      <c r="Q41" s="146">
        <f>GEOMEAN(P32,P32,R32,R32)</f>
        <v>55.286071930126617</v>
      </c>
      <c r="R41" s="147"/>
      <c r="S41" s="45" t="s">
        <v>3403</v>
      </c>
      <c r="T41" s="44"/>
      <c r="U41" s="46" t="s">
        <v>3400</v>
      </c>
      <c r="V41" s="146">
        <f>GEOMEAN(U32,U32,W32,W32)</f>
        <v>51.104019363520059</v>
      </c>
      <c r="W41" s="147"/>
      <c r="X41" s="45" t="s">
        <v>3403</v>
      </c>
      <c r="Y41" s="44"/>
      <c r="Z41" s="46" t="s">
        <v>3400</v>
      </c>
      <c r="AA41" s="146">
        <f>GEOMEAN(Z32,Z32,AB32,AB32)</f>
        <v>46.63948945439347</v>
      </c>
      <c r="AB41" s="147"/>
      <c r="AC41" s="45" t="s">
        <v>3403</v>
      </c>
      <c r="AD41" s="44"/>
      <c r="AE41" s="46" t="s">
        <v>3400</v>
      </c>
      <c r="AF41" s="146">
        <f>GEOMEAN(AE32,AE32,AG32,AG32)</f>
        <v>49.116487848084915</v>
      </c>
      <c r="AG41" s="147"/>
      <c r="AH41" s="45" t="s">
        <v>3403</v>
      </c>
      <c r="AI41" s="44"/>
    </row>
    <row r="42" spans="2:35" ht="28.5" customHeight="1" thickBot="1" x14ac:dyDescent="0.4">
      <c r="B42" s="18">
        <v>5</v>
      </c>
      <c r="C42" s="43" t="s">
        <v>219</v>
      </c>
      <c r="D42" s="61" t="s">
        <v>220</v>
      </c>
      <c r="E42" s="62">
        <v>39.549999999999997</v>
      </c>
      <c r="F42" s="77">
        <v>4.8129999999999997</v>
      </c>
      <c r="G42" s="21">
        <f t="shared" si="1"/>
        <v>32.650797598627783</v>
      </c>
      <c r="H42" s="178"/>
      <c r="I42" s="51"/>
      <c r="J42" s="44"/>
      <c r="K42" s="47" t="s">
        <v>3401</v>
      </c>
      <c r="L42" s="146">
        <f>GEOMEAN(K36,L35,L35,N36)</f>
        <v>80.132067507860455</v>
      </c>
      <c r="M42" s="147"/>
      <c r="N42" s="155">
        <f>GEOMEAN(K32,M32,K36,L35,L38,N36)</f>
        <v>71.471634844491447</v>
      </c>
      <c r="O42" s="44"/>
      <c r="P42" s="47" t="s">
        <v>3401</v>
      </c>
      <c r="Q42" s="146">
        <f>GEOMEAN(P36,Q35,Q35,S36)</f>
        <v>39.449824613481795</v>
      </c>
      <c r="R42" s="147"/>
      <c r="S42" s="151">
        <f>GEOMEAN(P32,R32,P36,Q35,Q38,S36)</f>
        <v>48.372991769177219</v>
      </c>
      <c r="T42" s="44"/>
      <c r="U42" s="47" t="s">
        <v>3401</v>
      </c>
      <c r="V42" s="146">
        <f>GEOMEAN(U36,V35,V35,X36)</f>
        <v>74.634444995058146</v>
      </c>
      <c r="W42" s="147"/>
      <c r="X42" s="151">
        <f>GEOMEAN(U32,W32,U36,V35,V38,X36)</f>
        <v>64.433068435963818</v>
      </c>
      <c r="Y42" s="44"/>
      <c r="Z42" s="47" t="s">
        <v>3401</v>
      </c>
      <c r="AA42" s="146">
        <f>GEOMEAN(Z36,AA35,AA35,AC36)</f>
        <v>36.540914369194098</v>
      </c>
      <c r="AB42" s="147"/>
      <c r="AC42" s="151">
        <f>GEOMEAN(Z32,AB32,Z36,AA35,AA38,AC36)</f>
        <v>38.742064575424365</v>
      </c>
      <c r="AD42" s="44"/>
      <c r="AE42" s="47" t="s">
        <v>3401</v>
      </c>
      <c r="AF42" s="146">
        <f>GEOMEAN(AE36,AF35,AF35,AH36)</f>
        <v>74.643419936669844</v>
      </c>
      <c r="AG42" s="147"/>
      <c r="AH42" s="151">
        <f>GEOMEAN(AE32,AG32,AE36,AF35,AF38,AH36)</f>
        <v>63.587435110091214</v>
      </c>
      <c r="AI42" s="44"/>
    </row>
    <row r="43" spans="2:35" ht="28.5" customHeight="1" thickBot="1" x14ac:dyDescent="0.4">
      <c r="B43" s="18">
        <v>6</v>
      </c>
      <c r="C43" s="43" t="s">
        <v>2729</v>
      </c>
      <c r="D43" s="61" t="s">
        <v>3336</v>
      </c>
      <c r="E43" s="62">
        <v>80</v>
      </c>
      <c r="F43" s="77">
        <v>0</v>
      </c>
      <c r="G43" s="21">
        <f t="shared" si="1"/>
        <v>0</v>
      </c>
      <c r="H43" s="178"/>
      <c r="I43" s="52"/>
      <c r="J43" s="44"/>
      <c r="K43" s="48" t="s">
        <v>3402</v>
      </c>
      <c r="L43" s="153">
        <f>GEOMEAN(K36,L38,L38,N36)</f>
        <v>78.295789263233473</v>
      </c>
      <c r="M43" s="154"/>
      <c r="N43" s="156"/>
      <c r="O43" s="44"/>
      <c r="P43" s="48" t="s">
        <v>3402</v>
      </c>
      <c r="Q43" s="153">
        <f>GEOMEAN(P36,Q38,Q38,S36)</f>
        <v>51.89769078075895</v>
      </c>
      <c r="R43" s="154"/>
      <c r="S43" s="152"/>
      <c r="T43" s="44"/>
      <c r="U43" s="48" t="s">
        <v>3402</v>
      </c>
      <c r="V43" s="153">
        <f>GEOMEAN(U36,V38,V38,X36)</f>
        <v>70.134559704174634</v>
      </c>
      <c r="W43" s="154"/>
      <c r="X43" s="152"/>
      <c r="Y43" s="44"/>
      <c r="Z43" s="48" t="s">
        <v>3402</v>
      </c>
      <c r="AA43" s="153">
        <f>GEOMEAN(Z36,AA38,AA38,AC36)</f>
        <v>34.120476199824132</v>
      </c>
      <c r="AB43" s="154"/>
      <c r="AC43" s="152"/>
      <c r="AD43" s="44"/>
      <c r="AE43" s="48" t="s">
        <v>3402</v>
      </c>
      <c r="AF43" s="153">
        <f>GEOMEAN(AE36,AF38,AF38,AH36)</f>
        <v>70.128587038830787</v>
      </c>
      <c r="AG43" s="154"/>
      <c r="AH43" s="152"/>
      <c r="AI43" s="44"/>
    </row>
    <row r="44" spans="2:35" ht="18" customHeight="1" thickBot="1" x14ac:dyDescent="0.4">
      <c r="B44" s="18">
        <v>7</v>
      </c>
      <c r="C44" s="43"/>
      <c r="D44" s="61"/>
      <c r="E44" s="62"/>
      <c r="F44" s="43"/>
      <c r="G44" s="21">
        <f t="shared" si="1"/>
        <v>0</v>
      </c>
      <c r="H44" s="178"/>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2:35" ht="26.5" customHeight="1" thickBot="1" x14ac:dyDescent="0.4">
      <c r="B45" s="18">
        <v>8</v>
      </c>
      <c r="C45" s="43"/>
      <c r="D45" s="61"/>
      <c r="E45" s="62"/>
      <c r="F45" s="43"/>
      <c r="G45" s="21">
        <f t="shared" si="1"/>
        <v>0</v>
      </c>
      <c r="H45" s="178"/>
      <c r="I45" s="51"/>
      <c r="J45" s="44"/>
      <c r="K45" s="161" t="str">
        <f>IF(L42=M93, K29 &amp; " seems most green", K29 &amp; " seems not most green")</f>
        <v>Mech. N1 seems most green</v>
      </c>
      <c r="L45" s="162"/>
      <c r="M45" s="162"/>
      <c r="N45" s="163"/>
      <c r="O45" s="44"/>
      <c r="P45" s="161" t="str">
        <f>IF(Q42=M93, P29 &amp; " seems most green", P29 &amp; " seems not most green")</f>
        <v>Sol. N1 seems not most green</v>
      </c>
      <c r="Q45" s="162"/>
      <c r="R45" s="162"/>
      <c r="S45" s="163"/>
      <c r="T45" s="44"/>
      <c r="U45" s="161" t="str">
        <f>IF(V42=M93, U29 &amp; " seems most green", U29 &amp; " seems not most green")</f>
        <v>Mech. N2 seems not most green</v>
      </c>
      <c r="V45" s="162"/>
      <c r="W45" s="162"/>
      <c r="X45" s="163"/>
      <c r="Y45" s="44"/>
      <c r="Z45" s="161" t="str">
        <f>IF(AA42=M93, Z29 &amp; " seems most green", Z29 &amp; " seems not most green")</f>
        <v>Sol. N2 seems not most green</v>
      </c>
      <c r="AA45" s="162"/>
      <c r="AB45" s="162"/>
      <c r="AC45" s="163"/>
      <c r="AD45" s="44"/>
      <c r="AE45" s="161" t="str">
        <f>IF(AF42=M93, AE29 &amp; " seems most green", AE29 &amp; " seems not most green")</f>
        <v>Mech. N3 seems not most green</v>
      </c>
      <c r="AF45" s="162"/>
      <c r="AG45" s="162"/>
      <c r="AH45" s="163"/>
      <c r="AI45" s="44"/>
    </row>
    <row r="46" spans="2:35" ht="26.5" customHeight="1" thickBot="1" x14ac:dyDescent="0.4">
      <c r="B46" s="18">
        <v>9</v>
      </c>
      <c r="C46" s="43"/>
      <c r="D46" s="61"/>
      <c r="E46" s="62"/>
      <c r="F46" s="43"/>
      <c r="G46" s="21">
        <f t="shared" si="1"/>
        <v>0</v>
      </c>
      <c r="H46" s="178"/>
      <c r="I46" s="51"/>
      <c r="J46" s="44"/>
      <c r="K46" s="161" t="str">
        <f>IF(N42=O93, K29 &amp; " seems most white", K29 &amp; " seems not most white")</f>
        <v>Mech. N1 seems most white</v>
      </c>
      <c r="L46" s="162"/>
      <c r="M46" s="162"/>
      <c r="N46" s="163"/>
      <c r="O46" s="44"/>
      <c r="P46" s="161" t="str">
        <f>IF(S42=O93, P29 &amp; " seems most white", P29 &amp; " seems not most white")</f>
        <v>Sol. N1 seems not most white</v>
      </c>
      <c r="Q46" s="162"/>
      <c r="R46" s="162"/>
      <c r="S46" s="163"/>
      <c r="T46" s="44"/>
      <c r="U46" s="161" t="str">
        <f>IF(X42=O93, U29 &amp; " seems most white", U29 &amp; " seems not most white")</f>
        <v>Mech. N2 seems not most white</v>
      </c>
      <c r="V46" s="162"/>
      <c r="W46" s="162"/>
      <c r="X46" s="163"/>
      <c r="Y46" s="44"/>
      <c r="Z46" s="161" t="str">
        <f>IF(AC42=O93, Z29 &amp; " seems most white", Z29 &amp; " seems not most white")</f>
        <v>Sol. N2 seems not most white</v>
      </c>
      <c r="AA46" s="162"/>
      <c r="AB46" s="162"/>
      <c r="AC46" s="163"/>
      <c r="AD46" s="44"/>
      <c r="AE46" s="161" t="str">
        <f>IF(AH42=O93, AE29 &amp; " seems most white", AE29 &amp; " seems not most white")</f>
        <v>Mech. N3 seems not most white</v>
      </c>
      <c r="AF46" s="162"/>
      <c r="AG46" s="162"/>
      <c r="AH46" s="163"/>
      <c r="AI46" s="44"/>
    </row>
    <row r="47" spans="2:35" ht="27" customHeight="1" x14ac:dyDescent="0.35">
      <c r="B47" s="18">
        <v>10</v>
      </c>
      <c r="C47" s="43"/>
      <c r="D47" s="61"/>
      <c r="E47" s="62"/>
      <c r="F47" s="43"/>
      <c r="G47" s="21">
        <f t="shared" si="1"/>
        <v>0</v>
      </c>
      <c r="H47" s="178"/>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2:35" ht="13.5" customHeight="1" thickBot="1" x14ac:dyDescent="0.4">
      <c r="B48" s="18">
        <v>11</v>
      </c>
      <c r="C48" s="43"/>
      <c r="D48" s="61"/>
      <c r="E48" s="62"/>
      <c r="F48" s="43"/>
      <c r="G48" s="21">
        <f t="shared" si="1"/>
        <v>0</v>
      </c>
      <c r="H48" s="178"/>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2:35" ht="34.5" customHeight="1" thickBot="1" x14ac:dyDescent="0.4">
      <c r="B49" s="18">
        <v>12</v>
      </c>
      <c r="C49" s="43"/>
      <c r="D49" s="61"/>
      <c r="E49" s="62"/>
      <c r="F49" s="43"/>
      <c r="G49" s="21">
        <f t="shared" si="1"/>
        <v>0</v>
      </c>
      <c r="H49" s="178"/>
      <c r="I49" s="51"/>
      <c r="J49" s="49"/>
      <c r="K49" s="102" t="str">
        <f>C12</f>
        <v>Sol. N3</v>
      </c>
      <c r="L49" s="103"/>
      <c r="M49" s="103"/>
      <c r="N49" s="104"/>
      <c r="O49" s="67"/>
      <c r="P49" s="102" t="str">
        <f>C13</f>
        <v>…</v>
      </c>
      <c r="Q49" s="102"/>
      <c r="R49" s="102"/>
      <c r="S49" s="165"/>
      <c r="T49" s="67"/>
      <c r="U49" s="102" t="str">
        <f>C14</f>
        <v>…</v>
      </c>
      <c r="V49" s="103"/>
      <c r="W49" s="103"/>
      <c r="X49" s="104"/>
      <c r="Y49" s="67"/>
      <c r="Z49" s="102" t="str">
        <f>C15</f>
        <v>…</v>
      </c>
      <c r="AA49" s="103"/>
      <c r="AB49" s="103"/>
      <c r="AC49" s="104"/>
      <c r="AD49" s="67"/>
      <c r="AE49" s="102" t="str">
        <f>C16</f>
        <v>…</v>
      </c>
      <c r="AF49" s="103"/>
      <c r="AG49" s="103"/>
      <c r="AH49" s="104"/>
      <c r="AI49" s="67"/>
    </row>
    <row r="50" spans="2:35" ht="20" customHeight="1" thickBot="1" x14ac:dyDescent="0.4">
      <c r="B50" s="18">
        <v>13</v>
      </c>
      <c r="C50" s="43"/>
      <c r="D50" s="61"/>
      <c r="E50" s="62"/>
      <c r="F50" s="43"/>
      <c r="G50" s="21">
        <f t="shared" si="1"/>
        <v>0</v>
      </c>
      <c r="H50" s="178"/>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2:35" ht="17" customHeight="1" x14ac:dyDescent="0.35">
      <c r="B51" s="18">
        <v>14</v>
      </c>
      <c r="C51" s="43"/>
      <c r="D51" s="61"/>
      <c r="E51" s="62"/>
      <c r="F51" s="43"/>
      <c r="G51" s="21">
        <f t="shared" si="1"/>
        <v>0</v>
      </c>
      <c r="H51" s="178"/>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2:35" ht="15.5" customHeight="1" x14ac:dyDescent="0.35">
      <c r="B52" s="18">
        <v>15</v>
      </c>
      <c r="C52" s="43"/>
      <c r="D52" s="61"/>
      <c r="E52" s="62"/>
      <c r="F52" s="43"/>
      <c r="G52" s="21">
        <f t="shared" si="1"/>
        <v>0</v>
      </c>
      <c r="H52" s="179"/>
      <c r="I52" s="51"/>
      <c r="J52" s="44"/>
      <c r="K52" s="112">
        <f>100*(1/(1+((100-D12)/(100-D6))))</f>
        <v>46.92307692307692</v>
      </c>
      <c r="L52" s="113"/>
      <c r="M52" s="112">
        <f>100*(1/(1+((100-E12)/(100-E6))))</f>
        <v>41.17647058823529</v>
      </c>
      <c r="N52" s="113"/>
      <c r="O52" s="44"/>
      <c r="P52" s="112" t="e">
        <f>100*(1/(1+((100-D13)/(100-D6))))</f>
        <v>#VALUE!</v>
      </c>
      <c r="Q52" s="112"/>
      <c r="R52" s="112" t="e">
        <f>100*(1/(1+((100-E13)/(100-E6))))</f>
        <v>#VALUE!</v>
      </c>
      <c r="S52" s="139"/>
      <c r="T52" s="44"/>
      <c r="U52" s="112" t="e">
        <f>100*(1/(1+((100-D14)/(100-D6))))</f>
        <v>#VALUE!</v>
      </c>
      <c r="V52" s="113"/>
      <c r="W52" s="112" t="e">
        <f>100*(1/(1+((100-E14)/(100-E6))))</f>
        <v>#VALUE!</v>
      </c>
      <c r="X52" s="113"/>
      <c r="Y52" s="44"/>
      <c r="Z52" s="112" t="e">
        <f>100*(1/(1+((100-D15)/(100-D6))))</f>
        <v>#VALUE!</v>
      </c>
      <c r="AA52" s="113"/>
      <c r="AB52" s="112" t="e">
        <f>100*(1/(1+((100-E15)/(100-E6))))</f>
        <v>#VALUE!</v>
      </c>
      <c r="AC52" s="113"/>
      <c r="AD52" s="44"/>
      <c r="AE52" s="112" t="e">
        <f>100*(1/(1+((100-D16)/(100-D6))))</f>
        <v>#VALUE!</v>
      </c>
      <c r="AF52" s="113"/>
      <c r="AG52" s="112" t="e">
        <f>100*(1/(1+((100-E16)/(100-E6))))</f>
        <v>#VALUE!</v>
      </c>
      <c r="AH52" s="113"/>
      <c r="AI52" s="44"/>
    </row>
    <row r="53" spans="2:35" ht="20" customHeight="1" thickBot="1" x14ac:dyDescent="0.4">
      <c r="B53" s="172" t="str">
        <f>C9</f>
        <v>Mech. N2</v>
      </c>
      <c r="C53" s="173"/>
      <c r="D53" s="173"/>
      <c r="E53" s="173"/>
      <c r="F53" s="173"/>
      <c r="G53" s="173"/>
      <c r="H53" s="17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2:35" ht="15.5" customHeight="1" thickBot="1" x14ac:dyDescent="0.4">
      <c r="B54" s="18"/>
      <c r="C54" s="18" t="s">
        <v>1</v>
      </c>
      <c r="D54" s="53" t="s">
        <v>2</v>
      </c>
      <c r="E54" s="18" t="s">
        <v>3434</v>
      </c>
      <c r="F54" s="18" t="s">
        <v>3418</v>
      </c>
      <c r="G54" s="18" t="s">
        <v>3</v>
      </c>
      <c r="H54" s="75" t="s">
        <v>4</v>
      </c>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2:35" ht="46.5" customHeight="1" x14ac:dyDescent="0.35">
      <c r="B55" s="18">
        <v>1</v>
      </c>
      <c r="C55" s="78" t="s">
        <v>3442</v>
      </c>
      <c r="D55" s="61" t="s">
        <v>3444</v>
      </c>
      <c r="E55" s="62">
        <v>0.82</v>
      </c>
      <c r="F55" s="77">
        <v>5.8330000000000002</v>
      </c>
      <c r="G55" s="21">
        <f>(F55/5.83)*E55</f>
        <v>0.82042195540308738</v>
      </c>
      <c r="H55" s="177">
        <f>SUM(G55:G69)</f>
        <v>38.627654545454547</v>
      </c>
      <c r="I55" s="52"/>
      <c r="J55" s="44"/>
      <c r="K55" s="123"/>
      <c r="L55" s="128">
        <f>100*(1/(1+(G12/G6)))</f>
        <v>35.592609887111671</v>
      </c>
      <c r="M55" s="129"/>
      <c r="N55" s="127"/>
      <c r="O55" s="44"/>
      <c r="P55" s="122"/>
      <c r="Q55" s="114" t="e">
        <f>100*(1/(1+(G13/G6)))</f>
        <v>#VALUE!</v>
      </c>
      <c r="R55" s="114"/>
      <c r="S55" s="126"/>
      <c r="T55" s="44"/>
      <c r="U55" s="123"/>
      <c r="V55" s="114" t="e">
        <f>100*(1/(1+(G14/G6)))</f>
        <v>#VALUE!</v>
      </c>
      <c r="W55" s="129"/>
      <c r="X55" s="127"/>
      <c r="Y55" s="44"/>
      <c r="Z55" s="123"/>
      <c r="AA55" s="114" t="e">
        <f>100*(1/(1+(G15/G6)))</f>
        <v>#VALUE!</v>
      </c>
      <c r="AB55" s="129"/>
      <c r="AC55" s="127"/>
      <c r="AD55" s="44"/>
      <c r="AE55" s="123"/>
      <c r="AF55" s="114" t="e">
        <f>100*(1/(1+(G16/G6)))</f>
        <v>#VALUE!</v>
      </c>
      <c r="AG55" s="129"/>
      <c r="AH55" s="127"/>
      <c r="AI55" s="44"/>
    </row>
    <row r="56" spans="2:35" ht="28.5" customHeight="1" x14ac:dyDescent="0.35">
      <c r="B56" s="18">
        <v>2</v>
      </c>
      <c r="C56" s="78" t="s">
        <v>3443</v>
      </c>
      <c r="D56" s="61" t="s">
        <v>3359</v>
      </c>
      <c r="E56" s="62">
        <v>0.72599999999999998</v>
      </c>
      <c r="F56" s="77">
        <v>3.5</v>
      </c>
      <c r="G56" s="21">
        <f t="shared" ref="G56:G69" si="2">(F56/5.83)*E56</f>
        <v>0.4358490566037736</v>
      </c>
      <c r="H56" s="178"/>
      <c r="J56" s="44"/>
      <c r="K56" s="139">
        <f>100*(1/(1+(F12/F6)))</f>
        <v>37.745065878800389</v>
      </c>
      <c r="L56" s="128"/>
      <c r="M56" s="129"/>
      <c r="N56" s="132">
        <f>100*(1/(1+(I12/I6)))</f>
        <v>37.406791901943556</v>
      </c>
      <c r="O56" s="44"/>
      <c r="P56" s="139" t="e">
        <f>100*(1/(1+(F13/F6)))</f>
        <v>#VALUE!</v>
      </c>
      <c r="Q56" s="114"/>
      <c r="R56" s="114"/>
      <c r="S56" s="132" t="e">
        <f>100*(1/(1+(I13/I6)))</f>
        <v>#VALUE!</v>
      </c>
      <c r="T56" s="44"/>
      <c r="U56" s="139" t="e">
        <f>100*(1/(1+(F14/F6)))</f>
        <v>#VALUE!</v>
      </c>
      <c r="V56" s="130"/>
      <c r="W56" s="131"/>
      <c r="X56" s="132" t="e">
        <f>100*(1/(1+(I14/I6)))</f>
        <v>#VALUE!</v>
      </c>
      <c r="Y56" s="44"/>
      <c r="Z56" s="139" t="e">
        <f>100*(1/(1+(F15/F6)))</f>
        <v>#VALUE!</v>
      </c>
      <c r="AA56" s="130"/>
      <c r="AB56" s="131"/>
      <c r="AC56" s="132" t="e">
        <f>100*(1/(1+(I15/I6)))</f>
        <v>#VALUE!</v>
      </c>
      <c r="AD56" s="44"/>
      <c r="AE56" s="139" t="e">
        <f>100*(1/(1+(F16/F6)))</f>
        <v>#VALUE!</v>
      </c>
      <c r="AF56" s="130"/>
      <c r="AG56" s="131"/>
      <c r="AH56" s="132" t="e">
        <f>100*(1/(1+(I16/I6)))</f>
        <v>#VALUE!</v>
      </c>
      <c r="AI56" s="44"/>
    </row>
    <row r="57" spans="2:35" ht="14.5" customHeight="1" x14ac:dyDescent="0.35">
      <c r="B57" s="18">
        <v>3</v>
      </c>
      <c r="C57" s="43" t="s">
        <v>821</v>
      </c>
      <c r="D57" s="61" t="s">
        <v>822</v>
      </c>
      <c r="E57" s="62">
        <v>1.252</v>
      </c>
      <c r="F57" s="77">
        <v>2.0830000000000002</v>
      </c>
      <c r="G57" s="21">
        <f t="shared" si="2"/>
        <v>0.44732692967409954</v>
      </c>
      <c r="H57" s="178"/>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2:35" ht="16" customHeight="1" x14ac:dyDescent="0.35">
      <c r="B58" s="18">
        <v>4</v>
      </c>
      <c r="C58" s="43" t="s">
        <v>785</v>
      </c>
      <c r="D58" s="61" t="s">
        <v>786</v>
      </c>
      <c r="E58" s="62">
        <v>0.30099999999999999</v>
      </c>
      <c r="F58" s="77">
        <v>1.25</v>
      </c>
      <c r="G58" s="21">
        <f t="shared" si="2"/>
        <v>6.45368782161235E-2</v>
      </c>
      <c r="H58" s="178"/>
      <c r="I58" s="51"/>
      <c r="J58" s="44"/>
      <c r="K58" s="140"/>
      <c r="L58" s="159">
        <f>100*(1/(1+(H12/H6)))</f>
        <v>30.995345798971176</v>
      </c>
      <c r="M58" s="136"/>
      <c r="N58" s="142"/>
      <c r="O58" s="44"/>
      <c r="P58" s="139"/>
      <c r="Q58" s="135" t="e">
        <f>100*(1/(1+(H13/H6)))</f>
        <v>#VALUE!</v>
      </c>
      <c r="R58" s="135"/>
      <c r="S58" s="132"/>
      <c r="T58" s="44"/>
      <c r="U58" s="144"/>
      <c r="V58" s="135" t="e">
        <f>100*(1/(1+(H14/H6)))</f>
        <v>#VALUE!</v>
      </c>
      <c r="W58" s="136"/>
      <c r="X58" s="133"/>
      <c r="Y58" s="44"/>
      <c r="Z58" s="144"/>
      <c r="AA58" s="135" t="e">
        <f>100*(1/(1+(H15/H6)))</f>
        <v>#VALUE!</v>
      </c>
      <c r="AB58" s="136"/>
      <c r="AC58" s="133"/>
      <c r="AD58" s="44"/>
      <c r="AE58" s="144"/>
      <c r="AF58" s="135" t="e">
        <f>100*(1/(1+(H16/H6)))</f>
        <v>#VALUE!</v>
      </c>
      <c r="AG58" s="136"/>
      <c r="AH58" s="133"/>
      <c r="AI58" s="44"/>
    </row>
    <row r="59" spans="2:35" ht="18" customHeight="1" thickBot="1" x14ac:dyDescent="0.4">
      <c r="B59" s="18">
        <v>5</v>
      </c>
      <c r="C59" s="43" t="s">
        <v>555</v>
      </c>
      <c r="D59" s="61" t="s">
        <v>556</v>
      </c>
      <c r="E59" s="62">
        <v>66.5</v>
      </c>
      <c r="F59" s="77">
        <v>3.0830000000000002</v>
      </c>
      <c r="G59" s="21">
        <f t="shared" si="2"/>
        <v>35.166295025728992</v>
      </c>
      <c r="H59" s="178"/>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2:35" ht="15.5" customHeight="1" thickBot="1" x14ac:dyDescent="0.4">
      <c r="B60" s="18">
        <v>6</v>
      </c>
      <c r="C60" s="43" t="s">
        <v>3362</v>
      </c>
      <c r="D60" s="61" t="s">
        <v>3363</v>
      </c>
      <c r="E60" s="62">
        <v>3</v>
      </c>
      <c r="F60" s="77">
        <v>2.5</v>
      </c>
      <c r="G60" s="21">
        <f t="shared" si="2"/>
        <v>1.2864493996569468</v>
      </c>
      <c r="H60" s="178"/>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2:35" ht="35" customHeight="1" thickBot="1" x14ac:dyDescent="0.4">
      <c r="B61" s="18">
        <v>7</v>
      </c>
      <c r="C61" s="43" t="s">
        <v>233</v>
      </c>
      <c r="D61" s="61" t="s">
        <v>234</v>
      </c>
      <c r="E61" s="62">
        <v>6.3239999999999998</v>
      </c>
      <c r="F61" s="77">
        <v>0.375</v>
      </c>
      <c r="G61" s="21">
        <f t="shared" si="2"/>
        <v>0.40677530017152658</v>
      </c>
      <c r="H61" s="178"/>
      <c r="I61" s="51"/>
      <c r="J61" s="44"/>
      <c r="K61" s="46" t="s">
        <v>3400</v>
      </c>
      <c r="L61" s="146">
        <f>GEOMEAN(K52,K52,M52,M52)</f>
        <v>43.955963154418299</v>
      </c>
      <c r="M61" s="147"/>
      <c r="N61" s="45" t="s">
        <v>3403</v>
      </c>
      <c r="O61" s="44"/>
      <c r="P61" s="46" t="s">
        <v>3400</v>
      </c>
      <c r="Q61" s="146" t="e">
        <f>GEOMEAN(P52,P52,R52,R52)</f>
        <v>#VALUE!</v>
      </c>
      <c r="R61" s="146"/>
      <c r="S61" s="45" t="s">
        <v>3403</v>
      </c>
      <c r="T61" s="44"/>
      <c r="U61" s="46" t="s">
        <v>3400</v>
      </c>
      <c r="V61" s="146" t="e">
        <f>GEOMEAN(U52,U52,W52,W52)</f>
        <v>#VALUE!</v>
      </c>
      <c r="W61" s="147"/>
      <c r="X61" s="45" t="s">
        <v>3403</v>
      </c>
      <c r="Y61" s="44"/>
      <c r="Z61" s="46" t="s">
        <v>3400</v>
      </c>
      <c r="AA61" s="146" t="e">
        <f>GEOMEAN(Z52,Z52,AB52,AB52)</f>
        <v>#VALUE!</v>
      </c>
      <c r="AB61" s="147"/>
      <c r="AC61" s="45" t="s">
        <v>3403</v>
      </c>
      <c r="AD61" s="44"/>
      <c r="AE61" s="46" t="s">
        <v>3400</v>
      </c>
      <c r="AF61" s="146" t="e">
        <f>GEOMEAN(AE52,AE52,AG52,AG52)</f>
        <v>#VALUE!</v>
      </c>
      <c r="AG61" s="147"/>
      <c r="AH61" s="45" t="s">
        <v>3403</v>
      </c>
      <c r="AI61" s="44"/>
    </row>
    <row r="62" spans="2:35" ht="35" customHeight="1" thickBot="1" x14ac:dyDescent="0.4">
      <c r="B62" s="18">
        <v>8</v>
      </c>
      <c r="C62" s="43" t="s">
        <v>3436</v>
      </c>
      <c r="D62" s="61" t="s">
        <v>3437</v>
      </c>
      <c r="E62" s="62">
        <v>74.715999999999994</v>
      </c>
      <c r="F62" s="77">
        <v>0</v>
      </c>
      <c r="G62" s="21">
        <f t="shared" si="2"/>
        <v>0</v>
      </c>
      <c r="H62" s="178"/>
      <c r="I62" s="51"/>
      <c r="J62" s="44"/>
      <c r="K62" s="47" t="s">
        <v>3401</v>
      </c>
      <c r="L62" s="146">
        <f>GEOMEAN(K56,L55,L55,N56)</f>
        <v>36.570641632085191</v>
      </c>
      <c r="M62" s="147"/>
      <c r="N62" s="155">
        <f>GEOMEAN(K52,M52,K56,L55,L58,N56)</f>
        <v>37.997097990292673</v>
      </c>
      <c r="O62" s="44"/>
      <c r="P62" s="47" t="s">
        <v>3401</v>
      </c>
      <c r="Q62" s="146" t="e">
        <f>GEOMEAN(P56,Q55,Q55,S56)</f>
        <v>#VALUE!</v>
      </c>
      <c r="R62" s="146"/>
      <c r="S62" s="151" t="e">
        <f>GEOMEAN(P52,R52,P56,Q55,Q58,S56)</f>
        <v>#VALUE!</v>
      </c>
      <c r="T62" s="44"/>
      <c r="U62" s="47" t="s">
        <v>3401</v>
      </c>
      <c r="V62" s="146" t="e">
        <f>GEOMEAN(U56,V55,V55,X56)</f>
        <v>#VALUE!</v>
      </c>
      <c r="W62" s="147"/>
      <c r="X62" s="151" t="e">
        <f>GEOMEAN(U52,W52,U56,V55,V58,X56)</f>
        <v>#VALUE!</v>
      </c>
      <c r="Y62" s="44"/>
      <c r="Z62" s="47" t="s">
        <v>3401</v>
      </c>
      <c r="AA62" s="146" t="e">
        <f>GEOMEAN(Z56,AA55,AA55,AC56)</f>
        <v>#VALUE!</v>
      </c>
      <c r="AB62" s="147"/>
      <c r="AC62" s="151" t="e">
        <f>GEOMEAN(Z52,AB52,Z56,AA55,AA58,AC56)</f>
        <v>#VALUE!</v>
      </c>
      <c r="AD62" s="44"/>
      <c r="AE62" s="47" t="s">
        <v>3401</v>
      </c>
      <c r="AF62" s="146" t="e">
        <f>GEOMEAN(AE56,AF55,AF55,AH56)</f>
        <v>#VALUE!</v>
      </c>
      <c r="AG62" s="147"/>
      <c r="AH62" s="151" t="e">
        <f>GEOMEAN(AE52,AG52,AE56,AF55,AF58,AH56)</f>
        <v>#VALUE!</v>
      </c>
      <c r="AI62" s="44"/>
    </row>
    <row r="63" spans="2:35" ht="35" customHeight="1" thickBot="1" x14ac:dyDescent="0.4">
      <c r="B63" s="18">
        <v>9</v>
      </c>
      <c r="C63" s="43"/>
      <c r="D63" s="61"/>
      <c r="E63" s="62"/>
      <c r="F63" s="43"/>
      <c r="G63" s="21">
        <f t="shared" si="2"/>
        <v>0</v>
      </c>
      <c r="H63" s="178"/>
      <c r="I63" s="51"/>
      <c r="J63" s="44"/>
      <c r="K63" s="48" t="s">
        <v>3402</v>
      </c>
      <c r="L63" s="153">
        <f>GEOMEAN(K56,L58,L58,N56)</f>
        <v>34.127219501747931</v>
      </c>
      <c r="M63" s="154"/>
      <c r="N63" s="156"/>
      <c r="O63" s="44"/>
      <c r="P63" s="48" t="s">
        <v>3402</v>
      </c>
      <c r="Q63" s="153" t="e">
        <f>GEOMEAN(P56,Q58,Q58,S56)</f>
        <v>#VALUE!</v>
      </c>
      <c r="R63" s="153"/>
      <c r="S63" s="151"/>
      <c r="T63" s="44"/>
      <c r="U63" s="48" t="s">
        <v>3402</v>
      </c>
      <c r="V63" s="153" t="e">
        <f>GEOMEAN(U56,V58,V58,X56)</f>
        <v>#VALUE!</v>
      </c>
      <c r="W63" s="154"/>
      <c r="X63" s="152"/>
      <c r="Y63" s="44"/>
      <c r="Z63" s="48" t="s">
        <v>3402</v>
      </c>
      <c r="AA63" s="153" t="e">
        <f>GEOMEAN(Z56,AA58,AA58,AC56)</f>
        <v>#VALUE!</v>
      </c>
      <c r="AB63" s="154"/>
      <c r="AC63" s="152"/>
      <c r="AD63" s="44"/>
      <c r="AE63" s="48" t="s">
        <v>3402</v>
      </c>
      <c r="AF63" s="153" t="e">
        <f>GEOMEAN(AE56,AF58,AF58,AH56)</f>
        <v>#VALUE!</v>
      </c>
      <c r="AG63" s="154"/>
      <c r="AH63" s="152"/>
      <c r="AI63" s="44"/>
    </row>
    <row r="64" spans="2:35" ht="21.5" customHeight="1" thickBot="1" x14ac:dyDescent="0.4">
      <c r="B64" s="18">
        <v>10</v>
      </c>
      <c r="C64" s="43"/>
      <c r="D64" s="61"/>
      <c r="E64" s="62"/>
      <c r="F64" s="43"/>
      <c r="G64" s="21">
        <f t="shared" si="2"/>
        <v>0</v>
      </c>
      <c r="H64" s="178"/>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2:35" ht="30.5" customHeight="1" thickBot="1" x14ac:dyDescent="0.4">
      <c r="B65" s="18">
        <v>11</v>
      </c>
      <c r="C65" s="43"/>
      <c r="D65" s="61"/>
      <c r="E65" s="62"/>
      <c r="F65" s="43"/>
      <c r="G65" s="21">
        <f t="shared" si="2"/>
        <v>0</v>
      </c>
      <c r="H65" s="178"/>
      <c r="I65" s="51"/>
      <c r="J65" s="44"/>
      <c r="K65" s="161" t="str">
        <f>IF(L62=M93, K49 &amp; " seems most green", K49 &amp; " seems not most green")</f>
        <v>Sol. N3 seems not most green</v>
      </c>
      <c r="L65" s="162"/>
      <c r="M65" s="162"/>
      <c r="N65" s="163"/>
      <c r="O65" s="44"/>
      <c r="P65" s="161" t="e">
        <f>IF(Q62=M93, P49 &amp; " seems most green", P49 &amp; " seems not most green")</f>
        <v>#VALUE!</v>
      </c>
      <c r="Q65" s="161"/>
      <c r="R65" s="161"/>
      <c r="S65" s="168"/>
      <c r="T65" s="44"/>
      <c r="U65" s="161" t="e">
        <f>IF(V62=M93, U49 &amp; " seems most green", U49 &amp; " seems not most green")</f>
        <v>#VALUE!</v>
      </c>
      <c r="V65" s="162"/>
      <c r="W65" s="162"/>
      <c r="X65" s="163"/>
      <c r="Y65" s="44"/>
      <c r="Z65" s="161" t="e">
        <f>IF(AA62=M93, Z49 &amp; " seems most green", Z49 &amp; " seems not most green")</f>
        <v>#VALUE!</v>
      </c>
      <c r="AA65" s="162"/>
      <c r="AB65" s="162"/>
      <c r="AC65" s="163"/>
      <c r="AD65" s="44"/>
      <c r="AE65" s="161" t="e">
        <f>IF(AF62=M93, AE49 &amp; " seems most green", AE49 &amp; " seems not most green")</f>
        <v>#VALUE!</v>
      </c>
      <c r="AF65" s="162"/>
      <c r="AG65" s="162"/>
      <c r="AH65" s="163"/>
      <c r="AI65" s="44"/>
    </row>
    <row r="66" spans="2:35" ht="29" customHeight="1" thickBot="1" x14ac:dyDescent="0.4">
      <c r="B66" s="18">
        <v>12</v>
      </c>
      <c r="C66" s="43"/>
      <c r="D66" s="61"/>
      <c r="E66" s="62"/>
      <c r="F66" s="43"/>
      <c r="G66" s="21">
        <f t="shared" si="2"/>
        <v>0</v>
      </c>
      <c r="H66" s="178"/>
      <c r="I66" s="51"/>
      <c r="J66" s="44"/>
      <c r="K66" s="161" t="str">
        <f>IF(N62=O93, K49 &amp; " seems most white", K49 &amp; " seems not most white")</f>
        <v>Sol. N3 seems not most white</v>
      </c>
      <c r="L66" s="162"/>
      <c r="M66" s="162"/>
      <c r="N66" s="163"/>
      <c r="O66" s="44"/>
      <c r="P66" s="161" t="e">
        <f>IF(S62=O93, P49 &amp; " seems most white", P49 &amp; " seems not most white")</f>
        <v>#VALUE!</v>
      </c>
      <c r="Q66" s="161"/>
      <c r="R66" s="161"/>
      <c r="S66" s="168"/>
      <c r="T66" s="44"/>
      <c r="U66" s="161" t="e">
        <f>IF(X62=O93, U49 &amp; " seems most white", U49 &amp; " seems not most white")</f>
        <v>#VALUE!</v>
      </c>
      <c r="V66" s="162"/>
      <c r="W66" s="162"/>
      <c r="X66" s="163"/>
      <c r="Y66" s="44"/>
      <c r="Z66" s="161" t="e">
        <f>IF(AC62=O93, Z49 &amp; " seems most white", Z49 &amp; " seems not most white")</f>
        <v>#VALUE!</v>
      </c>
      <c r="AA66" s="162"/>
      <c r="AB66" s="162"/>
      <c r="AC66" s="163"/>
      <c r="AD66" s="44"/>
      <c r="AE66" s="161" t="e">
        <f>IF(AH62=O93, AE49 &amp; " seems most white", AE49 &amp; " seems not most white")</f>
        <v>#VALUE!</v>
      </c>
      <c r="AF66" s="162"/>
      <c r="AG66" s="162"/>
      <c r="AH66" s="163"/>
      <c r="AI66" s="44"/>
    </row>
    <row r="67" spans="2:35" ht="32" customHeight="1" x14ac:dyDescent="0.35">
      <c r="B67" s="18">
        <v>13</v>
      </c>
      <c r="C67" s="43"/>
      <c r="D67" s="61"/>
      <c r="E67" s="62"/>
      <c r="F67" s="43"/>
      <c r="G67" s="21">
        <f t="shared" si="2"/>
        <v>0</v>
      </c>
      <c r="H67" s="178"/>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2:35" ht="34" customHeight="1" x14ac:dyDescent="0.35">
      <c r="B68" s="18">
        <v>14</v>
      </c>
      <c r="C68" s="43"/>
      <c r="D68" s="61"/>
      <c r="E68" s="62"/>
      <c r="F68" s="43"/>
      <c r="G68" s="21">
        <f t="shared" si="2"/>
        <v>0</v>
      </c>
      <c r="H68" s="178"/>
    </row>
    <row r="69" spans="2:35" ht="14.5" customHeight="1" x14ac:dyDescent="0.35">
      <c r="B69" s="18">
        <v>15</v>
      </c>
      <c r="C69" s="43"/>
      <c r="D69" s="61"/>
      <c r="E69" s="62"/>
      <c r="F69" s="43"/>
      <c r="G69" s="21">
        <f t="shared" si="2"/>
        <v>0</v>
      </c>
      <c r="H69" s="179"/>
      <c r="I69" s="51"/>
    </row>
    <row r="70" spans="2:35" ht="14.5" customHeight="1" x14ac:dyDescent="0.35">
      <c r="B70" s="172" t="str">
        <f>C10</f>
        <v>Sol. N2</v>
      </c>
      <c r="C70" s="173"/>
      <c r="D70" s="173"/>
      <c r="E70" s="173"/>
      <c r="F70" s="173"/>
      <c r="G70" s="173"/>
      <c r="H70" s="174"/>
      <c r="I70" s="51"/>
      <c r="K70" s="41" t="s">
        <v>3409</v>
      </c>
      <c r="L70" s="41" t="s">
        <v>3410</v>
      </c>
      <c r="M70" s="41" t="s">
        <v>3411</v>
      </c>
      <c r="N70" s="41" t="s">
        <v>3412</v>
      </c>
      <c r="O70" s="41" t="s">
        <v>3413</v>
      </c>
    </row>
    <row r="71" spans="2:35" ht="14.5" customHeight="1" x14ac:dyDescent="0.35">
      <c r="B71" s="18"/>
      <c r="C71" s="18" t="s">
        <v>1</v>
      </c>
      <c r="D71" s="53" t="s">
        <v>2</v>
      </c>
      <c r="E71" s="18" t="s">
        <v>3434</v>
      </c>
      <c r="F71" s="18" t="s">
        <v>3418</v>
      </c>
      <c r="G71" s="18" t="s">
        <v>3</v>
      </c>
      <c r="H71" s="75" t="s">
        <v>4</v>
      </c>
      <c r="I71" s="51"/>
      <c r="K71" s="16" t="str">
        <f t="shared" ref="K71:K80" si="3">C7</f>
        <v>Mech. N1</v>
      </c>
      <c r="L71" s="68">
        <f>L41</f>
        <v>58.191076871274177</v>
      </c>
      <c r="M71" s="68">
        <f>L42</f>
        <v>80.132067507860455</v>
      </c>
      <c r="N71" s="68">
        <f>L43</f>
        <v>78.295789263233473</v>
      </c>
      <c r="O71" s="69">
        <f>N42</f>
        <v>71.471634844491447</v>
      </c>
    </row>
    <row r="72" spans="2:35" ht="48" customHeight="1" x14ac:dyDescent="0.35">
      <c r="B72" s="18">
        <v>1</v>
      </c>
      <c r="C72" s="78" t="s">
        <v>3445</v>
      </c>
      <c r="D72" s="61" t="s">
        <v>3444</v>
      </c>
      <c r="E72" s="62">
        <v>1.19</v>
      </c>
      <c r="F72" s="77">
        <v>5.8330000000000002</v>
      </c>
      <c r="G72" s="21">
        <f>(F72/5.83)*E72</f>
        <v>1.1906123499142365</v>
      </c>
      <c r="H72" s="177">
        <f>SUM(G72:G86)</f>
        <v>345.53693773584905</v>
      </c>
      <c r="I72" s="51"/>
      <c r="K72" s="16" t="str">
        <f t="shared" si="3"/>
        <v>Sol. N1</v>
      </c>
      <c r="L72" s="68">
        <f>Q41</f>
        <v>55.286071930126617</v>
      </c>
      <c r="M72" s="68">
        <f>Q42</f>
        <v>39.449824613481795</v>
      </c>
      <c r="N72" s="68">
        <f>Q43</f>
        <v>51.89769078075895</v>
      </c>
      <c r="O72" s="69">
        <f>S42</f>
        <v>48.372991769177219</v>
      </c>
    </row>
    <row r="73" spans="2:35" ht="32.5" customHeight="1" x14ac:dyDescent="0.35">
      <c r="B73" s="18">
        <v>2</v>
      </c>
      <c r="C73" s="78" t="s">
        <v>3443</v>
      </c>
      <c r="D73" s="61" t="s">
        <v>3359</v>
      </c>
      <c r="E73" s="62">
        <v>0.73199999999999998</v>
      </c>
      <c r="F73" s="77">
        <v>3.5</v>
      </c>
      <c r="G73" s="21">
        <f t="shared" ref="G73:G86" si="4">(F73/5.83)*E73</f>
        <v>0.43945111492281302</v>
      </c>
      <c r="H73" s="178"/>
      <c r="I73" s="51"/>
      <c r="K73" s="16" t="str">
        <f t="shared" si="3"/>
        <v>Mech. N2</v>
      </c>
      <c r="L73" s="68">
        <f>V41</f>
        <v>51.104019363520059</v>
      </c>
      <c r="M73" s="68">
        <f>V42</f>
        <v>74.634444995058146</v>
      </c>
      <c r="N73" s="68">
        <f>V43</f>
        <v>70.134559704174634</v>
      </c>
      <c r="O73" s="69">
        <f>X42</f>
        <v>64.433068435963818</v>
      </c>
    </row>
    <row r="74" spans="2:35" ht="14.5" customHeight="1" x14ac:dyDescent="0.35">
      <c r="B74" s="18">
        <v>3</v>
      </c>
      <c r="C74" s="43" t="s">
        <v>821</v>
      </c>
      <c r="D74" s="61" t="s">
        <v>822</v>
      </c>
      <c r="E74" s="62">
        <v>1.5169999999999999</v>
      </c>
      <c r="F74" s="77">
        <v>2.0830000000000002</v>
      </c>
      <c r="G74" s="21">
        <f t="shared" si="4"/>
        <v>0.54200874785591768</v>
      </c>
      <c r="H74" s="178"/>
      <c r="I74" s="51"/>
      <c r="K74" s="16" t="str">
        <f t="shared" si="3"/>
        <v>Sol. N2</v>
      </c>
      <c r="L74" s="68">
        <f>AA41</f>
        <v>46.63948945439347</v>
      </c>
      <c r="M74" s="68">
        <f>AA42</f>
        <v>36.540914369194098</v>
      </c>
      <c r="N74" s="68">
        <f>AA43</f>
        <v>34.120476199824132</v>
      </c>
      <c r="O74" s="69">
        <f>AC42</f>
        <v>38.742064575424365</v>
      </c>
    </row>
    <row r="75" spans="2:35" ht="14.5" customHeight="1" x14ac:dyDescent="0.35">
      <c r="B75" s="18">
        <v>4</v>
      </c>
      <c r="C75" s="43" t="s">
        <v>785</v>
      </c>
      <c r="D75" s="61" t="s">
        <v>786</v>
      </c>
      <c r="E75" s="62">
        <v>6.0999999999999999E-2</v>
      </c>
      <c r="F75" s="77">
        <v>1.25</v>
      </c>
      <c r="G75" s="21">
        <f t="shared" si="4"/>
        <v>1.3078902229845625E-2</v>
      </c>
      <c r="H75" s="178"/>
      <c r="I75" s="51"/>
      <c r="K75" s="16" t="str">
        <f t="shared" si="3"/>
        <v>Mech. N3</v>
      </c>
      <c r="L75" s="68">
        <f>AF41</f>
        <v>49.116487848084915</v>
      </c>
      <c r="M75" s="68">
        <f>AF42</f>
        <v>74.643419936669844</v>
      </c>
      <c r="N75" s="68">
        <f>AF43</f>
        <v>70.128587038830787</v>
      </c>
      <c r="O75" s="69">
        <f>AH42</f>
        <v>63.587435110091214</v>
      </c>
    </row>
    <row r="76" spans="2:35" ht="14.5" customHeight="1" x14ac:dyDescent="0.35">
      <c r="B76" s="18">
        <v>5</v>
      </c>
      <c r="C76" s="43" t="s">
        <v>139</v>
      </c>
      <c r="D76" s="61" t="s">
        <v>140</v>
      </c>
      <c r="E76" s="62">
        <v>8.6120000000000001</v>
      </c>
      <c r="F76" s="77">
        <v>2.6880000000000002</v>
      </c>
      <c r="G76" s="21">
        <f t="shared" si="4"/>
        <v>3.9706785591766725</v>
      </c>
      <c r="H76" s="178"/>
      <c r="I76" s="51"/>
      <c r="K76" s="16" t="str">
        <f t="shared" si="3"/>
        <v>Sol. N3</v>
      </c>
      <c r="L76" s="68">
        <f>L61</f>
        <v>43.955963154418299</v>
      </c>
      <c r="M76" s="68">
        <f>L62</f>
        <v>36.570641632085191</v>
      </c>
      <c r="N76" s="68">
        <f>L63</f>
        <v>34.127219501747931</v>
      </c>
      <c r="O76" s="69">
        <f>N62</f>
        <v>37.997097990292673</v>
      </c>
    </row>
    <row r="77" spans="2:35" ht="14.5" customHeight="1" x14ac:dyDescent="0.35">
      <c r="B77" s="18">
        <v>6</v>
      </c>
      <c r="C77" s="43" t="s">
        <v>555</v>
      </c>
      <c r="D77" s="61" t="s">
        <v>556</v>
      </c>
      <c r="E77" s="62">
        <v>598.5</v>
      </c>
      <c r="F77" s="77">
        <v>3.0830000000000002</v>
      </c>
      <c r="G77" s="21">
        <f t="shared" si="4"/>
        <v>316.49665523156091</v>
      </c>
      <c r="H77" s="178"/>
      <c r="I77" s="51"/>
      <c r="K77" s="16" t="str">
        <f t="shared" si="3"/>
        <v>…</v>
      </c>
      <c r="L77" s="68" t="e">
        <f>Q61</f>
        <v>#VALUE!</v>
      </c>
      <c r="M77" s="68" t="e">
        <f>Q62</f>
        <v>#VALUE!</v>
      </c>
      <c r="N77" s="68" t="e">
        <f>Q63</f>
        <v>#VALUE!</v>
      </c>
      <c r="O77" s="69" t="e">
        <f>S62</f>
        <v>#VALUE!</v>
      </c>
    </row>
    <row r="78" spans="2:35" ht="14.5" customHeight="1" x14ac:dyDescent="0.35">
      <c r="B78" s="18">
        <v>7</v>
      </c>
      <c r="C78" s="43" t="s">
        <v>219</v>
      </c>
      <c r="D78" s="61" t="s">
        <v>220</v>
      </c>
      <c r="E78" s="62">
        <v>27.72</v>
      </c>
      <c r="F78" s="77">
        <v>4.8129999999999997</v>
      </c>
      <c r="G78" s="21">
        <f t="shared" si="4"/>
        <v>22.884452830188678</v>
      </c>
      <c r="H78" s="178"/>
      <c r="I78" s="51"/>
      <c r="K78" s="16" t="str">
        <f t="shared" si="3"/>
        <v>…</v>
      </c>
      <c r="L78" s="68" t="e">
        <f>V61</f>
        <v>#VALUE!</v>
      </c>
      <c r="M78" s="68" t="e">
        <f>V62</f>
        <v>#VALUE!</v>
      </c>
      <c r="N78" s="68" t="e">
        <f>V63</f>
        <v>#VALUE!</v>
      </c>
      <c r="O78" s="69" t="e">
        <f>X62</f>
        <v>#VALUE!</v>
      </c>
    </row>
    <row r="79" spans="2:35" ht="14.5" customHeight="1" x14ac:dyDescent="0.35">
      <c r="B79" s="18">
        <v>8</v>
      </c>
      <c r="C79" s="43" t="s">
        <v>2729</v>
      </c>
      <c r="D79" s="61" t="s">
        <v>3336</v>
      </c>
      <c r="E79" s="62">
        <v>80</v>
      </c>
      <c r="F79" s="77">
        <v>0</v>
      </c>
      <c r="G79" s="21">
        <f t="shared" si="4"/>
        <v>0</v>
      </c>
      <c r="H79" s="178"/>
      <c r="I79" s="52"/>
      <c r="K79" s="16" t="str">
        <f t="shared" si="3"/>
        <v>…</v>
      </c>
      <c r="L79" s="68" t="e">
        <f>AA61</f>
        <v>#VALUE!</v>
      </c>
      <c r="M79" s="68" t="e">
        <f>AA62</f>
        <v>#VALUE!</v>
      </c>
      <c r="N79" s="68" t="e">
        <f>AA63</f>
        <v>#VALUE!</v>
      </c>
      <c r="O79" s="69" t="e">
        <f>AC62</f>
        <v>#VALUE!</v>
      </c>
    </row>
    <row r="80" spans="2:35" ht="14.5" customHeight="1" x14ac:dyDescent="0.35">
      <c r="B80" s="18">
        <v>9</v>
      </c>
      <c r="C80" s="43"/>
      <c r="D80" s="61"/>
      <c r="E80" s="62"/>
      <c r="F80" s="43"/>
      <c r="G80" s="21">
        <f t="shared" si="4"/>
        <v>0</v>
      </c>
      <c r="H80" s="178"/>
      <c r="K80" s="16" t="str">
        <f t="shared" si="3"/>
        <v>…</v>
      </c>
      <c r="L80" s="68" t="e">
        <f>AF61</f>
        <v>#VALUE!</v>
      </c>
      <c r="M80" s="68" t="e">
        <f>AF62</f>
        <v>#VALUE!</v>
      </c>
      <c r="N80" s="68" t="e">
        <f>AF63</f>
        <v>#VALUE!</v>
      </c>
      <c r="O80" s="69" t="e">
        <f>AH62</f>
        <v>#VALUE!</v>
      </c>
    </row>
    <row r="81" spans="2:15" ht="14.5" customHeight="1" x14ac:dyDescent="0.35">
      <c r="B81" s="18">
        <v>10</v>
      </c>
      <c r="C81" s="43"/>
      <c r="D81" s="61"/>
      <c r="E81" s="62"/>
      <c r="F81" s="43"/>
      <c r="G81" s="21">
        <f t="shared" si="4"/>
        <v>0</v>
      </c>
      <c r="H81" s="178"/>
      <c r="I81" s="51"/>
    </row>
    <row r="82" spans="2:15" ht="14.5" customHeight="1" x14ac:dyDescent="0.35">
      <c r="B82" s="18">
        <v>11</v>
      </c>
      <c r="C82" s="43"/>
      <c r="D82" s="61"/>
      <c r="E82" s="62"/>
      <c r="F82" s="43"/>
      <c r="G82" s="21">
        <f t="shared" si="4"/>
        <v>0</v>
      </c>
      <c r="H82" s="178"/>
      <c r="I82" s="51"/>
      <c r="K82" s="16" t="str">
        <f t="shared" ref="K82:K91" si="5">K71</f>
        <v>Mech. N1</v>
      </c>
      <c r="L82" s="68">
        <f t="shared" ref="L82:O91" si="6">IFERROR(L71, "…")</f>
        <v>58.191076871274177</v>
      </c>
      <c r="M82" s="68">
        <f t="shared" si="6"/>
        <v>80.132067507860455</v>
      </c>
      <c r="N82" s="68">
        <f t="shared" si="6"/>
        <v>78.295789263233473</v>
      </c>
      <c r="O82" s="68">
        <f t="shared" si="6"/>
        <v>71.471634844491447</v>
      </c>
    </row>
    <row r="83" spans="2:15" ht="14.5" customHeight="1" x14ac:dyDescent="0.35">
      <c r="B83" s="18">
        <v>12</v>
      </c>
      <c r="C83" s="43"/>
      <c r="D83" s="61"/>
      <c r="E83" s="62"/>
      <c r="F83" s="43"/>
      <c r="G83" s="21">
        <f t="shared" si="4"/>
        <v>0</v>
      </c>
      <c r="H83" s="178"/>
      <c r="I83" s="51"/>
      <c r="K83" s="16" t="str">
        <f t="shared" si="5"/>
        <v>Sol. N1</v>
      </c>
      <c r="L83" s="68">
        <f t="shared" si="6"/>
        <v>55.286071930126617</v>
      </c>
      <c r="M83" s="68">
        <f t="shared" si="6"/>
        <v>39.449824613481795</v>
      </c>
      <c r="N83" s="68">
        <f t="shared" si="6"/>
        <v>51.89769078075895</v>
      </c>
      <c r="O83" s="68">
        <f t="shared" si="6"/>
        <v>48.372991769177219</v>
      </c>
    </row>
    <row r="84" spans="2:15" ht="14.5" customHeight="1" x14ac:dyDescent="0.35">
      <c r="B84" s="18">
        <v>13</v>
      </c>
      <c r="C84" s="43"/>
      <c r="D84" s="61"/>
      <c r="E84" s="62"/>
      <c r="F84" s="43"/>
      <c r="G84" s="21">
        <f t="shared" si="4"/>
        <v>0</v>
      </c>
      <c r="H84" s="178"/>
      <c r="I84" s="51"/>
      <c r="K84" s="16" t="str">
        <f t="shared" si="5"/>
        <v>Mech. N2</v>
      </c>
      <c r="L84" s="68">
        <f t="shared" si="6"/>
        <v>51.104019363520059</v>
      </c>
      <c r="M84" s="68">
        <f t="shared" si="6"/>
        <v>74.634444995058146</v>
      </c>
      <c r="N84" s="68">
        <f t="shared" si="6"/>
        <v>70.134559704174634</v>
      </c>
      <c r="O84" s="68">
        <f t="shared" si="6"/>
        <v>64.433068435963818</v>
      </c>
    </row>
    <row r="85" spans="2:15" ht="14.5" customHeight="1" x14ac:dyDescent="0.35">
      <c r="B85" s="18">
        <v>14</v>
      </c>
      <c r="C85" s="43"/>
      <c r="D85" s="61"/>
      <c r="E85" s="62"/>
      <c r="F85" s="43"/>
      <c r="G85" s="21">
        <f t="shared" si="4"/>
        <v>0</v>
      </c>
      <c r="H85" s="178"/>
      <c r="I85" s="51"/>
      <c r="K85" s="16" t="str">
        <f t="shared" si="5"/>
        <v>Sol. N2</v>
      </c>
      <c r="L85" s="68">
        <f t="shared" si="6"/>
        <v>46.63948945439347</v>
      </c>
      <c r="M85" s="68">
        <f t="shared" si="6"/>
        <v>36.540914369194098</v>
      </c>
      <c r="N85" s="68">
        <f t="shared" si="6"/>
        <v>34.120476199824132</v>
      </c>
      <c r="O85" s="68">
        <f t="shared" si="6"/>
        <v>38.742064575424365</v>
      </c>
    </row>
    <row r="86" spans="2:15" ht="14.5" customHeight="1" x14ac:dyDescent="0.35">
      <c r="B86" s="18">
        <v>15</v>
      </c>
      <c r="C86" s="43"/>
      <c r="D86" s="61"/>
      <c r="E86" s="62"/>
      <c r="F86" s="43"/>
      <c r="G86" s="21">
        <f t="shared" si="4"/>
        <v>0</v>
      </c>
      <c r="H86" s="179"/>
      <c r="I86" s="51"/>
      <c r="K86" s="16" t="str">
        <f t="shared" si="5"/>
        <v>Mech. N3</v>
      </c>
      <c r="L86" s="68">
        <f t="shared" si="6"/>
        <v>49.116487848084915</v>
      </c>
      <c r="M86" s="68">
        <f t="shared" si="6"/>
        <v>74.643419936669844</v>
      </c>
      <c r="N86" s="68">
        <f t="shared" si="6"/>
        <v>70.128587038830787</v>
      </c>
      <c r="O86" s="68">
        <f t="shared" si="6"/>
        <v>63.587435110091214</v>
      </c>
    </row>
    <row r="87" spans="2:15" ht="14.5" customHeight="1" x14ac:dyDescent="0.35">
      <c r="B87" s="172" t="str">
        <f>C11</f>
        <v>Mech. N3</v>
      </c>
      <c r="C87" s="173"/>
      <c r="D87" s="173"/>
      <c r="E87" s="173"/>
      <c r="F87" s="173"/>
      <c r="G87" s="173"/>
      <c r="H87" s="174"/>
      <c r="I87" s="51"/>
      <c r="K87" s="16" t="str">
        <f t="shared" si="5"/>
        <v>Sol. N3</v>
      </c>
      <c r="L87" s="68">
        <f t="shared" si="6"/>
        <v>43.955963154418299</v>
      </c>
      <c r="M87" s="68">
        <f t="shared" si="6"/>
        <v>36.570641632085191</v>
      </c>
      <c r="N87" s="68">
        <f t="shared" si="6"/>
        <v>34.127219501747931</v>
      </c>
      <c r="O87" s="68">
        <f t="shared" si="6"/>
        <v>37.997097990292673</v>
      </c>
    </row>
    <row r="88" spans="2:15" ht="14.5" customHeight="1" x14ac:dyDescent="0.35">
      <c r="B88" s="18"/>
      <c r="C88" s="18" t="s">
        <v>1</v>
      </c>
      <c r="D88" s="53" t="s">
        <v>2</v>
      </c>
      <c r="E88" s="18" t="s">
        <v>3434</v>
      </c>
      <c r="F88" s="18" t="s">
        <v>3418</v>
      </c>
      <c r="G88" s="18" t="s">
        <v>3</v>
      </c>
      <c r="H88" s="75" t="s">
        <v>4</v>
      </c>
      <c r="I88" s="51"/>
      <c r="K88" s="16" t="str">
        <f t="shared" si="5"/>
        <v>…</v>
      </c>
      <c r="L88" s="68" t="str">
        <f t="shared" si="6"/>
        <v>…</v>
      </c>
      <c r="M88" s="68" t="str">
        <f t="shared" si="6"/>
        <v>…</v>
      </c>
      <c r="N88" s="68" t="str">
        <f t="shared" si="6"/>
        <v>…</v>
      </c>
      <c r="O88" s="68" t="str">
        <f t="shared" si="6"/>
        <v>…</v>
      </c>
    </row>
    <row r="89" spans="2:15" ht="50" customHeight="1" x14ac:dyDescent="0.35">
      <c r="B89" s="18">
        <v>1</v>
      </c>
      <c r="C89" s="78" t="s">
        <v>3445</v>
      </c>
      <c r="D89" s="61" t="s">
        <v>3444</v>
      </c>
      <c r="E89" s="62">
        <v>0.85799999999999998</v>
      </c>
      <c r="F89" s="77">
        <v>5.8330000000000002</v>
      </c>
      <c r="G89" s="21">
        <f>(F89/5.83)*E89</f>
        <v>0.85844150943396214</v>
      </c>
      <c r="H89" s="177">
        <f>SUM(G89:G103)</f>
        <v>38.533509433962266</v>
      </c>
      <c r="I89" s="51"/>
      <c r="K89" s="16" t="str">
        <f t="shared" si="5"/>
        <v>…</v>
      </c>
      <c r="L89" s="68" t="str">
        <f t="shared" si="6"/>
        <v>…</v>
      </c>
      <c r="M89" s="68" t="str">
        <f t="shared" si="6"/>
        <v>…</v>
      </c>
      <c r="N89" s="68" t="str">
        <f t="shared" si="6"/>
        <v>…</v>
      </c>
      <c r="O89" s="68" t="str">
        <f t="shared" si="6"/>
        <v>…</v>
      </c>
    </row>
    <row r="90" spans="2:15" ht="32" customHeight="1" x14ac:dyDescent="0.35">
      <c r="B90" s="18">
        <v>2</v>
      </c>
      <c r="C90" s="78" t="s">
        <v>3446</v>
      </c>
      <c r="D90" s="61" t="s">
        <v>3447</v>
      </c>
      <c r="E90" s="62">
        <v>0.81399999999999995</v>
      </c>
      <c r="F90" s="77">
        <v>2</v>
      </c>
      <c r="G90" s="21">
        <f t="shared" ref="G90:G103" si="7">(F90/5.83)*E90</f>
        <v>0.27924528301886792</v>
      </c>
      <c r="H90" s="178"/>
      <c r="I90" s="51"/>
      <c r="K90" s="16" t="str">
        <f t="shared" si="5"/>
        <v>…</v>
      </c>
      <c r="L90" s="68" t="str">
        <f t="shared" si="6"/>
        <v>…</v>
      </c>
      <c r="M90" s="68" t="str">
        <f t="shared" si="6"/>
        <v>…</v>
      </c>
      <c r="N90" s="68" t="str">
        <f t="shared" si="6"/>
        <v>…</v>
      </c>
      <c r="O90" s="68" t="str">
        <f t="shared" si="6"/>
        <v>…</v>
      </c>
    </row>
    <row r="91" spans="2:15" ht="14.5" customHeight="1" x14ac:dyDescent="0.35">
      <c r="B91" s="18">
        <v>3</v>
      </c>
      <c r="C91" s="43" t="s">
        <v>821</v>
      </c>
      <c r="D91" s="61" t="s">
        <v>822</v>
      </c>
      <c r="E91" s="62">
        <v>1.3120000000000001</v>
      </c>
      <c r="F91" s="77">
        <v>2.0830000000000002</v>
      </c>
      <c r="G91" s="21">
        <f t="shared" si="7"/>
        <v>0.4687643224699829</v>
      </c>
      <c r="H91" s="178"/>
      <c r="I91" s="52"/>
      <c r="K91" s="16" t="str">
        <f t="shared" si="5"/>
        <v>…</v>
      </c>
      <c r="L91" s="68" t="str">
        <f t="shared" si="6"/>
        <v>…</v>
      </c>
      <c r="M91" s="68" t="str">
        <f t="shared" si="6"/>
        <v>…</v>
      </c>
      <c r="N91" s="68" t="str">
        <f t="shared" si="6"/>
        <v>…</v>
      </c>
      <c r="O91" s="68" t="str">
        <f t="shared" si="6"/>
        <v>…</v>
      </c>
    </row>
    <row r="92" spans="2:15" ht="14.5" customHeight="1" x14ac:dyDescent="0.35">
      <c r="B92" s="18">
        <v>4</v>
      </c>
      <c r="C92" s="43" t="s">
        <v>785</v>
      </c>
      <c r="D92" s="61" t="s">
        <v>786</v>
      </c>
      <c r="E92" s="62">
        <v>0.315</v>
      </c>
      <c r="F92" s="77">
        <v>1.25</v>
      </c>
      <c r="G92" s="21">
        <f t="shared" si="7"/>
        <v>6.7538593481989706E-2</v>
      </c>
      <c r="H92" s="178"/>
    </row>
    <row r="93" spans="2:15" ht="14.5" customHeight="1" x14ac:dyDescent="0.35">
      <c r="B93" s="18">
        <v>5</v>
      </c>
      <c r="C93" s="43" t="s">
        <v>555</v>
      </c>
      <c r="D93" s="61" t="s">
        <v>556</v>
      </c>
      <c r="E93" s="62">
        <v>66.5</v>
      </c>
      <c r="F93" s="77">
        <v>3.0830000000000002</v>
      </c>
      <c r="G93" s="21">
        <f t="shared" si="7"/>
        <v>35.166295025728992</v>
      </c>
      <c r="H93" s="178"/>
      <c r="I93" s="51"/>
      <c r="K93" s="70" t="s">
        <v>3415</v>
      </c>
      <c r="L93" s="68">
        <f>MAX(L82:L91)</f>
        <v>58.191076871274177</v>
      </c>
      <c r="M93" s="68">
        <f>MAX(M82:M91)</f>
        <v>80.132067507860455</v>
      </c>
      <c r="N93" s="68">
        <f>MAX(N82:N91)</f>
        <v>78.295789263233473</v>
      </c>
      <c r="O93" s="68">
        <f>MAX(O82:O91)</f>
        <v>71.471634844491447</v>
      </c>
    </row>
    <row r="94" spans="2:15" ht="14.5" customHeight="1" x14ac:dyDescent="0.35">
      <c r="B94" s="18">
        <v>6</v>
      </c>
      <c r="C94" s="43" t="s">
        <v>3362</v>
      </c>
      <c r="D94" s="61" t="s">
        <v>3363</v>
      </c>
      <c r="E94" s="62">
        <v>3</v>
      </c>
      <c r="F94" s="77">
        <v>2.5</v>
      </c>
      <c r="G94" s="21">
        <f t="shared" si="7"/>
        <v>1.2864493996569468</v>
      </c>
      <c r="H94" s="178"/>
      <c r="I94" s="51"/>
    </row>
    <row r="95" spans="2:15" ht="14.5" customHeight="1" x14ac:dyDescent="0.35">
      <c r="B95" s="18">
        <v>7</v>
      </c>
      <c r="C95" s="43" t="s">
        <v>233</v>
      </c>
      <c r="D95" s="61" t="s">
        <v>234</v>
      </c>
      <c r="E95" s="62">
        <v>6.3239999999999998</v>
      </c>
      <c r="F95" s="77">
        <v>0.375</v>
      </c>
      <c r="G95" s="21">
        <f t="shared" si="7"/>
        <v>0.40677530017152658</v>
      </c>
      <c r="H95" s="178"/>
      <c r="I95" s="51"/>
    </row>
    <row r="96" spans="2:15" ht="14.5" customHeight="1" x14ac:dyDescent="0.35">
      <c r="B96" s="18">
        <v>8</v>
      </c>
      <c r="C96" s="43" t="s">
        <v>3436</v>
      </c>
      <c r="D96" s="61" t="s">
        <v>3437</v>
      </c>
      <c r="E96" s="62">
        <v>74.715999999999994</v>
      </c>
      <c r="F96" s="77">
        <v>0</v>
      </c>
      <c r="G96" s="21">
        <f t="shared" si="7"/>
        <v>0</v>
      </c>
      <c r="H96" s="178"/>
      <c r="I96" s="51"/>
    </row>
    <row r="97" spans="2:9" ht="14.5" customHeight="1" x14ac:dyDescent="0.35">
      <c r="B97" s="18">
        <v>9</v>
      </c>
      <c r="C97" s="43"/>
      <c r="D97" s="61"/>
      <c r="E97" s="62"/>
      <c r="F97" s="43"/>
      <c r="G97" s="21">
        <f t="shared" si="7"/>
        <v>0</v>
      </c>
      <c r="H97" s="178"/>
      <c r="I97" s="51"/>
    </row>
    <row r="98" spans="2:9" ht="14.5" customHeight="1" x14ac:dyDescent="0.35">
      <c r="B98" s="18">
        <v>10</v>
      </c>
      <c r="C98" s="43"/>
      <c r="D98" s="61"/>
      <c r="E98" s="62"/>
      <c r="F98" s="43"/>
      <c r="G98" s="21">
        <f t="shared" si="7"/>
        <v>0</v>
      </c>
      <c r="H98" s="178"/>
      <c r="I98" s="51"/>
    </row>
    <row r="99" spans="2:9" ht="14.5" customHeight="1" x14ac:dyDescent="0.35">
      <c r="B99" s="18">
        <v>11</v>
      </c>
      <c r="C99" s="43"/>
      <c r="D99" s="61"/>
      <c r="E99" s="62"/>
      <c r="F99" s="43"/>
      <c r="G99" s="21">
        <f t="shared" si="7"/>
        <v>0</v>
      </c>
      <c r="H99" s="178"/>
      <c r="I99" s="51"/>
    </row>
    <row r="100" spans="2:9" ht="14.5" customHeight="1" x14ac:dyDescent="0.35">
      <c r="B100" s="18">
        <v>12</v>
      </c>
      <c r="C100" s="43"/>
      <c r="D100" s="61"/>
      <c r="E100" s="62"/>
      <c r="F100" s="43"/>
      <c r="G100" s="21">
        <f t="shared" si="7"/>
        <v>0</v>
      </c>
      <c r="H100" s="178"/>
      <c r="I100" s="51"/>
    </row>
    <row r="101" spans="2:9" ht="14.5" customHeight="1" x14ac:dyDescent="0.35">
      <c r="B101" s="18">
        <v>13</v>
      </c>
      <c r="C101" s="43"/>
      <c r="D101" s="61"/>
      <c r="E101" s="62"/>
      <c r="F101" s="43"/>
      <c r="G101" s="21">
        <f t="shared" si="7"/>
        <v>0</v>
      </c>
      <c r="H101" s="178"/>
    </row>
    <row r="102" spans="2:9" ht="14.5" customHeight="1" x14ac:dyDescent="0.35">
      <c r="B102" s="18">
        <v>14</v>
      </c>
      <c r="C102" s="43"/>
      <c r="D102" s="61"/>
      <c r="E102" s="62"/>
      <c r="F102" s="43"/>
      <c r="G102" s="21">
        <f t="shared" si="7"/>
        <v>0</v>
      </c>
      <c r="H102" s="178"/>
    </row>
    <row r="103" spans="2:9" ht="14.5" customHeight="1" x14ac:dyDescent="0.35">
      <c r="B103" s="18">
        <v>15</v>
      </c>
      <c r="C103" s="43"/>
      <c r="D103" s="61"/>
      <c r="E103" s="62"/>
      <c r="F103" s="43"/>
      <c r="G103" s="21">
        <f t="shared" si="7"/>
        <v>0</v>
      </c>
      <c r="H103" s="179"/>
    </row>
    <row r="104" spans="2:9" x14ac:dyDescent="0.35">
      <c r="B104" s="172" t="str">
        <f>C12</f>
        <v>Sol. N3</v>
      </c>
      <c r="C104" s="173"/>
      <c r="D104" s="173"/>
      <c r="E104" s="173"/>
      <c r="F104" s="173"/>
      <c r="G104" s="173"/>
      <c r="H104" s="174"/>
    </row>
    <row r="105" spans="2:9" ht="14.5" customHeight="1" x14ac:dyDescent="0.35">
      <c r="B105" s="18"/>
      <c r="C105" s="18" t="s">
        <v>1</v>
      </c>
      <c r="D105" s="53" t="s">
        <v>2</v>
      </c>
      <c r="E105" s="18" t="s">
        <v>3434</v>
      </c>
      <c r="F105" s="18" t="s">
        <v>3418</v>
      </c>
      <c r="G105" s="18" t="s">
        <v>3</v>
      </c>
      <c r="H105" s="75" t="s">
        <v>4</v>
      </c>
    </row>
    <row r="106" spans="2:9" ht="48" customHeight="1" x14ac:dyDescent="0.35">
      <c r="B106" s="18">
        <v>1</v>
      </c>
      <c r="C106" s="78" t="s">
        <v>3445</v>
      </c>
      <c r="D106" s="61" t="s">
        <v>3444</v>
      </c>
      <c r="E106" s="62">
        <v>1.0449999999999999</v>
      </c>
      <c r="F106" s="77">
        <v>5.8330000000000002</v>
      </c>
      <c r="G106" s="21">
        <f>(F106/5.83)*E106</f>
        <v>1.0455377358490565</v>
      </c>
      <c r="H106" s="177">
        <f>SUM(G106:G120)</f>
        <v>344.87728096054889</v>
      </c>
    </row>
    <row r="107" spans="2:9" ht="32" customHeight="1" x14ac:dyDescent="0.35">
      <c r="B107" s="18">
        <v>2</v>
      </c>
      <c r="C107" s="78" t="s">
        <v>3446</v>
      </c>
      <c r="D107" s="61" t="s">
        <v>3447</v>
      </c>
      <c r="E107" s="62">
        <v>0.68799999999999994</v>
      </c>
      <c r="F107" s="77">
        <v>2</v>
      </c>
      <c r="G107" s="21">
        <f t="shared" ref="G107:G120" si="8">(F107/5.83)*E107</f>
        <v>0.23602058319039448</v>
      </c>
      <c r="H107" s="178"/>
    </row>
    <row r="108" spans="2:9" ht="14.5" customHeight="1" x14ac:dyDescent="0.35">
      <c r="B108" s="18">
        <v>3</v>
      </c>
      <c r="C108" s="43" t="s">
        <v>821</v>
      </c>
      <c r="D108" s="61" t="s">
        <v>822</v>
      </c>
      <c r="E108" s="62">
        <v>1.331</v>
      </c>
      <c r="F108" s="77">
        <v>2.0830000000000002</v>
      </c>
      <c r="G108" s="21">
        <f t="shared" si="8"/>
        <v>0.47555283018867928</v>
      </c>
      <c r="H108" s="178"/>
    </row>
    <row r="109" spans="2:9" ht="14.5" customHeight="1" x14ac:dyDescent="0.35">
      <c r="B109" s="18">
        <v>4</v>
      </c>
      <c r="C109" s="43" t="s">
        <v>785</v>
      </c>
      <c r="D109" s="61" t="s">
        <v>786</v>
      </c>
      <c r="E109" s="62">
        <v>5.2999999999999999E-2</v>
      </c>
      <c r="F109" s="77">
        <v>1.25</v>
      </c>
      <c r="G109" s="21">
        <f t="shared" si="8"/>
        <v>1.1363636363636362E-2</v>
      </c>
      <c r="H109" s="178"/>
    </row>
    <row r="110" spans="2:9" ht="14.5" customHeight="1" x14ac:dyDescent="0.35">
      <c r="B110" s="18">
        <v>5</v>
      </c>
      <c r="C110" s="43" t="s">
        <v>139</v>
      </c>
      <c r="D110" s="61" t="s">
        <v>140</v>
      </c>
      <c r="E110" s="62">
        <v>8.0850000000000009</v>
      </c>
      <c r="F110" s="77">
        <v>2.6880000000000002</v>
      </c>
      <c r="G110" s="21">
        <f t="shared" si="8"/>
        <v>3.7276981132075475</v>
      </c>
      <c r="H110" s="178"/>
    </row>
    <row r="111" spans="2:9" ht="14.5" customHeight="1" x14ac:dyDescent="0.35">
      <c r="B111" s="18">
        <v>6</v>
      </c>
      <c r="C111" s="43" t="s">
        <v>555</v>
      </c>
      <c r="D111" s="61" t="s">
        <v>556</v>
      </c>
      <c r="E111" s="62">
        <v>598.5</v>
      </c>
      <c r="F111" s="77">
        <v>3.0830000000000002</v>
      </c>
      <c r="G111" s="21">
        <f t="shared" si="8"/>
        <v>316.49665523156091</v>
      </c>
      <c r="H111" s="178"/>
    </row>
    <row r="112" spans="2:9" ht="14.5" customHeight="1" x14ac:dyDescent="0.35">
      <c r="B112" s="18">
        <v>7</v>
      </c>
      <c r="C112" s="43" t="s">
        <v>219</v>
      </c>
      <c r="D112" s="61" t="s">
        <v>220</v>
      </c>
      <c r="E112" s="62">
        <v>27.72</v>
      </c>
      <c r="F112" s="77">
        <v>4.8129999999999997</v>
      </c>
      <c r="G112" s="21">
        <f t="shared" si="8"/>
        <v>22.884452830188678</v>
      </c>
      <c r="H112" s="178"/>
    </row>
    <row r="113" spans="2:8" ht="14.5" customHeight="1" x14ac:dyDescent="0.35">
      <c r="B113" s="18">
        <v>8</v>
      </c>
      <c r="C113" s="43" t="s">
        <v>2729</v>
      </c>
      <c r="D113" s="61" t="s">
        <v>3336</v>
      </c>
      <c r="E113" s="62">
        <v>80</v>
      </c>
      <c r="F113" s="77">
        <v>0</v>
      </c>
      <c r="G113" s="21">
        <f t="shared" si="8"/>
        <v>0</v>
      </c>
      <c r="H113" s="178"/>
    </row>
    <row r="114" spans="2:8" ht="14.5" customHeight="1" x14ac:dyDescent="0.35">
      <c r="B114" s="18">
        <v>9</v>
      </c>
      <c r="C114" s="43"/>
      <c r="D114" s="61"/>
      <c r="E114" s="62"/>
      <c r="F114" s="77"/>
      <c r="G114" s="21">
        <f t="shared" si="8"/>
        <v>0</v>
      </c>
      <c r="H114" s="178"/>
    </row>
    <row r="115" spans="2:8" ht="14.5" customHeight="1" x14ac:dyDescent="0.35">
      <c r="B115" s="18">
        <v>10</v>
      </c>
      <c r="C115" s="43"/>
      <c r="D115" s="61"/>
      <c r="E115" s="62"/>
      <c r="F115" s="43"/>
      <c r="G115" s="21">
        <f t="shared" si="8"/>
        <v>0</v>
      </c>
      <c r="H115" s="178"/>
    </row>
    <row r="116" spans="2:8" ht="14.5" customHeight="1" x14ac:dyDescent="0.35">
      <c r="B116" s="18">
        <v>11</v>
      </c>
      <c r="C116" s="43"/>
      <c r="D116" s="61"/>
      <c r="E116" s="62"/>
      <c r="F116" s="43"/>
      <c r="G116" s="21">
        <f t="shared" si="8"/>
        <v>0</v>
      </c>
      <c r="H116" s="178"/>
    </row>
    <row r="117" spans="2:8" ht="14.5" customHeight="1" x14ac:dyDescent="0.35">
      <c r="B117" s="18">
        <v>12</v>
      </c>
      <c r="C117" s="43"/>
      <c r="D117" s="61"/>
      <c r="E117" s="62"/>
      <c r="F117" s="43"/>
      <c r="G117" s="21">
        <f t="shared" si="8"/>
        <v>0</v>
      </c>
      <c r="H117" s="178"/>
    </row>
    <row r="118" spans="2:8" ht="14.5" customHeight="1" x14ac:dyDescent="0.35">
      <c r="B118" s="18">
        <v>13</v>
      </c>
      <c r="C118" s="43"/>
      <c r="D118" s="61"/>
      <c r="E118" s="62"/>
      <c r="F118" s="43"/>
      <c r="G118" s="21">
        <f t="shared" si="8"/>
        <v>0</v>
      </c>
      <c r="H118" s="178"/>
    </row>
    <row r="119" spans="2:8" ht="14.5" customHeight="1" x14ac:dyDescent="0.35">
      <c r="B119" s="18">
        <v>14</v>
      </c>
      <c r="C119" s="43"/>
      <c r="D119" s="61"/>
      <c r="E119" s="62"/>
      <c r="F119" s="43"/>
      <c r="G119" s="21">
        <f t="shared" si="8"/>
        <v>0</v>
      </c>
      <c r="H119" s="178"/>
    </row>
    <row r="120" spans="2:8" ht="14.5" customHeight="1" x14ac:dyDescent="0.35">
      <c r="B120" s="18">
        <v>15</v>
      </c>
      <c r="C120" s="43"/>
      <c r="D120" s="61"/>
      <c r="E120" s="62"/>
      <c r="F120" s="43"/>
      <c r="G120" s="21">
        <f t="shared" si="8"/>
        <v>0</v>
      </c>
      <c r="H120" s="179"/>
    </row>
    <row r="121" spans="2:8" ht="14.5" customHeight="1" x14ac:dyDescent="0.35">
      <c r="B121" s="172" t="str">
        <f>C13</f>
        <v>…</v>
      </c>
      <c r="C121" s="173"/>
      <c r="D121" s="173"/>
      <c r="E121" s="173"/>
      <c r="F121" s="173"/>
      <c r="G121" s="173"/>
      <c r="H121" s="174"/>
    </row>
    <row r="122" spans="2:8" ht="14.5" customHeight="1" x14ac:dyDescent="0.35">
      <c r="B122" s="18"/>
      <c r="C122" s="18" t="s">
        <v>1</v>
      </c>
      <c r="D122" s="53" t="s">
        <v>2</v>
      </c>
      <c r="E122" s="18" t="s">
        <v>3434</v>
      </c>
      <c r="F122" s="18" t="s">
        <v>3418</v>
      </c>
      <c r="G122" s="18" t="s">
        <v>3</v>
      </c>
      <c r="H122" s="75" t="s">
        <v>4</v>
      </c>
    </row>
    <row r="123" spans="2:8" ht="30" customHeight="1" x14ac:dyDescent="0.35">
      <c r="B123" s="18">
        <v>1</v>
      </c>
      <c r="C123" s="78"/>
      <c r="D123" s="61"/>
      <c r="E123" s="62"/>
      <c r="F123" s="77"/>
      <c r="G123" s="21">
        <f>(F123/5.83)*E123</f>
        <v>0</v>
      </c>
      <c r="H123" s="177">
        <f>SUM(G123:G137)</f>
        <v>0</v>
      </c>
    </row>
    <row r="124" spans="2:8" ht="14.5" customHeight="1" x14ac:dyDescent="0.35">
      <c r="B124" s="18">
        <v>2</v>
      </c>
      <c r="C124" s="43"/>
      <c r="D124" s="61"/>
      <c r="E124" s="62"/>
      <c r="F124" s="77"/>
      <c r="G124" s="21">
        <f t="shared" ref="G124:G137" si="9">(F124/5.83)*E124</f>
        <v>0</v>
      </c>
      <c r="H124" s="178"/>
    </row>
    <row r="125" spans="2:8" ht="14.5" customHeight="1" x14ac:dyDescent="0.35">
      <c r="B125" s="18">
        <v>3</v>
      </c>
      <c r="C125" s="43"/>
      <c r="D125" s="61"/>
      <c r="E125" s="62"/>
      <c r="F125" s="77"/>
      <c r="G125" s="21">
        <f t="shared" si="9"/>
        <v>0</v>
      </c>
      <c r="H125" s="178"/>
    </row>
    <row r="126" spans="2:8" ht="14.5" customHeight="1" x14ac:dyDescent="0.35">
      <c r="B126" s="18">
        <v>4</v>
      </c>
      <c r="C126" s="43"/>
      <c r="D126" s="61"/>
      <c r="E126" s="62"/>
      <c r="F126" s="77"/>
      <c r="G126" s="21">
        <f t="shared" si="9"/>
        <v>0</v>
      </c>
      <c r="H126" s="178"/>
    </row>
    <row r="127" spans="2:8" ht="14.5" customHeight="1" x14ac:dyDescent="0.35">
      <c r="B127" s="18">
        <v>5</v>
      </c>
      <c r="C127" s="43"/>
      <c r="D127" s="61"/>
      <c r="E127" s="62"/>
      <c r="F127" s="77"/>
      <c r="G127" s="21">
        <f t="shared" si="9"/>
        <v>0</v>
      </c>
      <c r="H127" s="178"/>
    </row>
    <row r="128" spans="2:8" ht="14.5" customHeight="1" x14ac:dyDescent="0.35">
      <c r="B128" s="18">
        <v>6</v>
      </c>
      <c r="C128" s="43"/>
      <c r="D128" s="61"/>
      <c r="E128" s="62"/>
      <c r="F128" s="77"/>
      <c r="G128" s="21">
        <f t="shared" si="9"/>
        <v>0</v>
      </c>
      <c r="H128" s="178"/>
    </row>
    <row r="129" spans="2:8" ht="14.5" customHeight="1" x14ac:dyDescent="0.35">
      <c r="B129" s="18">
        <v>7</v>
      </c>
      <c r="C129" s="43"/>
      <c r="D129" s="61"/>
      <c r="E129" s="62"/>
      <c r="F129" s="77"/>
      <c r="G129" s="21">
        <f t="shared" si="9"/>
        <v>0</v>
      </c>
      <c r="H129" s="178"/>
    </row>
    <row r="130" spans="2:8" ht="14.5" customHeight="1" x14ac:dyDescent="0.35">
      <c r="B130" s="18">
        <v>8</v>
      </c>
      <c r="C130" s="43"/>
      <c r="D130" s="61"/>
      <c r="E130" s="62"/>
      <c r="F130" s="77"/>
      <c r="G130" s="21">
        <f t="shared" si="9"/>
        <v>0</v>
      </c>
      <c r="H130" s="178"/>
    </row>
    <row r="131" spans="2:8" ht="14.5" customHeight="1" x14ac:dyDescent="0.35">
      <c r="B131" s="18">
        <v>9</v>
      </c>
      <c r="C131" s="43"/>
      <c r="D131" s="61"/>
      <c r="E131" s="62"/>
      <c r="F131" s="77"/>
      <c r="G131" s="21">
        <f t="shared" si="9"/>
        <v>0</v>
      </c>
      <c r="H131" s="178"/>
    </row>
    <row r="132" spans="2:8" ht="14.5" customHeight="1" x14ac:dyDescent="0.35">
      <c r="B132" s="18">
        <v>10</v>
      </c>
      <c r="C132" s="43"/>
      <c r="D132" s="61"/>
      <c r="E132" s="62"/>
      <c r="F132" s="43"/>
      <c r="G132" s="21">
        <f t="shared" si="9"/>
        <v>0</v>
      </c>
      <c r="H132" s="178"/>
    </row>
    <row r="133" spans="2:8" ht="14.5" customHeight="1" x14ac:dyDescent="0.35">
      <c r="B133" s="18">
        <v>11</v>
      </c>
      <c r="C133" s="43"/>
      <c r="D133" s="61"/>
      <c r="E133" s="62"/>
      <c r="F133" s="43"/>
      <c r="G133" s="21">
        <f t="shared" si="9"/>
        <v>0</v>
      </c>
      <c r="H133" s="178"/>
    </row>
    <row r="134" spans="2:8" ht="14.5" customHeight="1" x14ac:dyDescent="0.35">
      <c r="B134" s="18">
        <v>12</v>
      </c>
      <c r="C134" s="43"/>
      <c r="D134" s="61"/>
      <c r="E134" s="62"/>
      <c r="F134" s="43"/>
      <c r="G134" s="21">
        <f t="shared" si="9"/>
        <v>0</v>
      </c>
      <c r="H134" s="178"/>
    </row>
    <row r="135" spans="2:8" ht="14.5" customHeight="1" x14ac:dyDescent="0.35">
      <c r="B135" s="18">
        <v>13</v>
      </c>
      <c r="C135" s="43"/>
      <c r="D135" s="61"/>
      <c r="E135" s="62"/>
      <c r="F135" s="43"/>
      <c r="G135" s="21">
        <f t="shared" si="9"/>
        <v>0</v>
      </c>
      <c r="H135" s="178"/>
    </row>
    <row r="136" spans="2:8" ht="14.5" customHeight="1" x14ac:dyDescent="0.35">
      <c r="B136" s="18">
        <v>14</v>
      </c>
      <c r="C136" s="43"/>
      <c r="D136" s="61"/>
      <c r="E136" s="62"/>
      <c r="F136" s="43"/>
      <c r="G136" s="21">
        <f t="shared" si="9"/>
        <v>0</v>
      </c>
      <c r="H136" s="178"/>
    </row>
    <row r="137" spans="2:8" ht="14.5" customHeight="1" x14ac:dyDescent="0.35">
      <c r="B137" s="18">
        <v>15</v>
      </c>
      <c r="C137" s="43"/>
      <c r="D137" s="61"/>
      <c r="E137" s="62"/>
      <c r="F137" s="43"/>
      <c r="G137" s="21">
        <f t="shared" si="9"/>
        <v>0</v>
      </c>
      <c r="H137" s="179"/>
    </row>
    <row r="138" spans="2:8" ht="14.5" customHeight="1" x14ac:dyDescent="0.35">
      <c r="B138" s="172" t="str">
        <f>C14</f>
        <v>…</v>
      </c>
      <c r="C138" s="173"/>
      <c r="D138" s="173"/>
      <c r="E138" s="173"/>
      <c r="F138" s="173"/>
      <c r="G138" s="173"/>
      <c r="H138" s="174"/>
    </row>
    <row r="139" spans="2:8" ht="43.5" x14ac:dyDescent="0.35">
      <c r="B139" s="18"/>
      <c r="C139" s="18" t="s">
        <v>1</v>
      </c>
      <c r="D139" s="53" t="s">
        <v>2</v>
      </c>
      <c r="E139" s="18" t="s">
        <v>3434</v>
      </c>
      <c r="F139" s="18" t="s">
        <v>3418</v>
      </c>
      <c r="G139" s="18" t="s">
        <v>3</v>
      </c>
      <c r="H139" s="75" t="s">
        <v>4</v>
      </c>
    </row>
    <row r="140" spans="2:8" ht="32" customHeight="1" x14ac:dyDescent="0.35">
      <c r="B140" s="18">
        <v>1</v>
      </c>
      <c r="C140" s="78"/>
      <c r="D140" s="61"/>
      <c r="E140" s="62"/>
      <c r="F140" s="77"/>
      <c r="G140" s="21">
        <f>(F140/5.83)*E140</f>
        <v>0</v>
      </c>
      <c r="H140" s="177">
        <f>SUM(G140:G154)</f>
        <v>0</v>
      </c>
    </row>
    <row r="141" spans="2:8" ht="14.5" customHeight="1" x14ac:dyDescent="0.35">
      <c r="B141" s="18">
        <v>2</v>
      </c>
      <c r="C141" s="43"/>
      <c r="D141" s="61"/>
      <c r="E141" s="62"/>
      <c r="F141" s="77"/>
      <c r="G141" s="21">
        <f t="shared" ref="G141:G154" si="10">(F141/5.83)*E141</f>
        <v>0</v>
      </c>
      <c r="H141" s="178"/>
    </row>
    <row r="142" spans="2:8" ht="14.5" customHeight="1" x14ac:dyDescent="0.35">
      <c r="B142" s="18">
        <v>3</v>
      </c>
      <c r="C142" s="43"/>
      <c r="D142" s="61"/>
      <c r="E142" s="62"/>
      <c r="F142" s="77"/>
      <c r="G142" s="21">
        <f t="shared" si="10"/>
        <v>0</v>
      </c>
      <c r="H142" s="178"/>
    </row>
    <row r="143" spans="2:8" ht="14.5" customHeight="1" x14ac:dyDescent="0.35">
      <c r="B143" s="18">
        <v>4</v>
      </c>
      <c r="C143" s="43"/>
      <c r="D143" s="61"/>
      <c r="E143" s="62"/>
      <c r="F143" s="77"/>
      <c r="G143" s="21">
        <f t="shared" si="10"/>
        <v>0</v>
      </c>
      <c r="H143" s="178"/>
    </row>
    <row r="144" spans="2:8" ht="14.5" customHeight="1" x14ac:dyDescent="0.35">
      <c r="B144" s="18">
        <v>5</v>
      </c>
      <c r="C144" s="43"/>
      <c r="D144" s="61"/>
      <c r="E144" s="62"/>
      <c r="F144" s="77"/>
      <c r="G144" s="21">
        <f t="shared" si="10"/>
        <v>0</v>
      </c>
      <c r="H144" s="178"/>
    </row>
    <row r="145" spans="2:8" ht="14.5" customHeight="1" x14ac:dyDescent="0.35">
      <c r="B145" s="18">
        <v>6</v>
      </c>
      <c r="C145" s="43"/>
      <c r="D145" s="61"/>
      <c r="E145" s="62"/>
      <c r="F145" s="77"/>
      <c r="G145" s="21">
        <f t="shared" si="10"/>
        <v>0</v>
      </c>
      <c r="H145" s="178"/>
    </row>
    <row r="146" spans="2:8" ht="14.5" customHeight="1" x14ac:dyDescent="0.35">
      <c r="B146" s="18">
        <v>7</v>
      </c>
      <c r="C146" s="43"/>
      <c r="D146" s="61"/>
      <c r="E146" s="62"/>
      <c r="F146" s="77"/>
      <c r="G146" s="21">
        <f t="shared" si="10"/>
        <v>0</v>
      </c>
      <c r="H146" s="178"/>
    </row>
    <row r="147" spans="2:8" ht="14.5" customHeight="1" x14ac:dyDescent="0.35">
      <c r="B147" s="18">
        <v>8</v>
      </c>
      <c r="C147" s="43"/>
      <c r="D147" s="61"/>
      <c r="E147" s="62"/>
      <c r="F147" s="77"/>
      <c r="G147" s="21">
        <f t="shared" si="10"/>
        <v>0</v>
      </c>
      <c r="H147" s="178"/>
    </row>
    <row r="148" spans="2:8" ht="14.5" customHeight="1" x14ac:dyDescent="0.35">
      <c r="B148" s="18">
        <v>9</v>
      </c>
      <c r="C148" s="43"/>
      <c r="D148" s="61"/>
      <c r="E148" s="62"/>
      <c r="F148" s="43"/>
      <c r="G148" s="21">
        <f t="shared" si="10"/>
        <v>0</v>
      </c>
      <c r="H148" s="178"/>
    </row>
    <row r="149" spans="2:8" ht="14.5" customHeight="1" x14ac:dyDescent="0.35">
      <c r="B149" s="18">
        <v>10</v>
      </c>
      <c r="C149" s="43"/>
      <c r="D149" s="61"/>
      <c r="E149" s="62"/>
      <c r="F149" s="43"/>
      <c r="G149" s="21">
        <f t="shared" si="10"/>
        <v>0</v>
      </c>
      <c r="H149" s="178"/>
    </row>
    <row r="150" spans="2:8" ht="14.5" customHeight="1" x14ac:dyDescent="0.35">
      <c r="B150" s="18">
        <v>11</v>
      </c>
      <c r="C150" s="43"/>
      <c r="D150" s="61"/>
      <c r="E150" s="62"/>
      <c r="F150" s="43"/>
      <c r="G150" s="21">
        <f t="shared" si="10"/>
        <v>0</v>
      </c>
      <c r="H150" s="178"/>
    </row>
    <row r="151" spans="2:8" ht="14.5" customHeight="1" x14ac:dyDescent="0.35">
      <c r="B151" s="18">
        <v>12</v>
      </c>
      <c r="C151" s="43"/>
      <c r="D151" s="61"/>
      <c r="E151" s="62"/>
      <c r="F151" s="43"/>
      <c r="G151" s="21">
        <f t="shared" si="10"/>
        <v>0</v>
      </c>
      <c r="H151" s="178"/>
    </row>
    <row r="152" spans="2:8" ht="14.5" customHeight="1" x14ac:dyDescent="0.35">
      <c r="B152" s="18">
        <v>13</v>
      </c>
      <c r="C152" s="43"/>
      <c r="D152" s="61"/>
      <c r="E152" s="62"/>
      <c r="F152" s="43"/>
      <c r="G152" s="21">
        <f t="shared" si="10"/>
        <v>0</v>
      </c>
      <c r="H152" s="178"/>
    </row>
    <row r="153" spans="2:8" ht="14.5" customHeight="1" x14ac:dyDescent="0.35">
      <c r="B153" s="18">
        <v>14</v>
      </c>
      <c r="C153" s="43"/>
      <c r="D153" s="61"/>
      <c r="E153" s="62"/>
      <c r="F153" s="43"/>
      <c r="G153" s="21">
        <f t="shared" si="10"/>
        <v>0</v>
      </c>
      <c r="H153" s="178"/>
    </row>
    <row r="154" spans="2:8" ht="14.5" customHeight="1" x14ac:dyDescent="0.35">
      <c r="B154" s="18">
        <v>15</v>
      </c>
      <c r="C154" s="43"/>
      <c r="D154" s="61"/>
      <c r="E154" s="62"/>
      <c r="F154" s="43"/>
      <c r="G154" s="21">
        <f t="shared" si="10"/>
        <v>0</v>
      </c>
      <c r="H154" s="179"/>
    </row>
    <row r="155" spans="2:8" x14ac:dyDescent="0.35">
      <c r="B155" s="172" t="str">
        <f>C15</f>
        <v>…</v>
      </c>
      <c r="C155" s="173"/>
      <c r="D155" s="173"/>
      <c r="E155" s="173"/>
      <c r="F155" s="173"/>
      <c r="G155" s="173"/>
      <c r="H155" s="174"/>
    </row>
    <row r="156" spans="2:8" ht="43.5" x14ac:dyDescent="0.35">
      <c r="B156" s="18"/>
      <c r="C156" s="18" t="s">
        <v>1</v>
      </c>
      <c r="D156" s="53" t="s">
        <v>2</v>
      </c>
      <c r="E156" s="18" t="s">
        <v>3434</v>
      </c>
      <c r="F156" s="18" t="s">
        <v>3418</v>
      </c>
      <c r="G156" s="18" t="s">
        <v>3</v>
      </c>
      <c r="H156" s="75" t="s">
        <v>4</v>
      </c>
    </row>
    <row r="157" spans="2:8" ht="40" customHeight="1" x14ac:dyDescent="0.35">
      <c r="B157" s="18">
        <v>1</v>
      </c>
      <c r="C157" s="78"/>
      <c r="D157" s="61"/>
      <c r="E157" s="62"/>
      <c r="F157" s="77"/>
      <c r="G157" s="21">
        <f>(F157/5.83)*E157</f>
        <v>0</v>
      </c>
      <c r="H157" s="177">
        <f>SUM(G157:G171)</f>
        <v>0</v>
      </c>
    </row>
    <row r="158" spans="2:8" ht="23.5" customHeight="1" x14ac:dyDescent="0.35">
      <c r="B158" s="18">
        <v>2</v>
      </c>
      <c r="C158" s="78"/>
      <c r="D158" s="61"/>
      <c r="E158" s="62"/>
      <c r="F158" s="77"/>
      <c r="G158" s="21">
        <f t="shared" ref="G158:G171" si="11">(F158/5.83)*E158</f>
        <v>0</v>
      </c>
      <c r="H158" s="178"/>
    </row>
    <row r="159" spans="2:8" ht="33.5" customHeight="1" x14ac:dyDescent="0.35">
      <c r="B159" s="18">
        <v>3</v>
      </c>
      <c r="C159" s="78"/>
      <c r="D159" s="61"/>
      <c r="E159" s="62"/>
      <c r="F159" s="77"/>
      <c r="G159" s="21">
        <f t="shared" si="11"/>
        <v>0</v>
      </c>
      <c r="H159" s="178"/>
    </row>
    <row r="160" spans="2:8" ht="14.5" customHeight="1" x14ac:dyDescent="0.35">
      <c r="B160" s="18">
        <v>4</v>
      </c>
      <c r="C160" s="43"/>
      <c r="D160" s="61"/>
      <c r="E160" s="62"/>
      <c r="F160" s="77"/>
      <c r="G160" s="21">
        <f t="shared" si="11"/>
        <v>0</v>
      </c>
      <c r="H160" s="178"/>
    </row>
    <row r="161" spans="2:8" ht="14.5" customHeight="1" x14ac:dyDescent="0.35">
      <c r="B161" s="18">
        <v>5</v>
      </c>
      <c r="C161" s="43"/>
      <c r="D161" s="61"/>
      <c r="E161" s="62"/>
      <c r="F161" s="77"/>
      <c r="G161" s="21">
        <f t="shared" si="11"/>
        <v>0</v>
      </c>
      <c r="H161" s="178"/>
    </row>
    <row r="162" spans="2:8" ht="14.5" customHeight="1" x14ac:dyDescent="0.35">
      <c r="B162" s="18">
        <v>6</v>
      </c>
      <c r="C162" s="43"/>
      <c r="D162" s="61"/>
      <c r="E162" s="62"/>
      <c r="F162" s="77"/>
      <c r="G162" s="21">
        <f t="shared" si="11"/>
        <v>0</v>
      </c>
      <c r="H162" s="178"/>
    </row>
    <row r="163" spans="2:8" ht="14.5" customHeight="1" x14ac:dyDescent="0.35">
      <c r="B163" s="18">
        <v>7</v>
      </c>
      <c r="C163" s="43"/>
      <c r="D163" s="61"/>
      <c r="E163" s="62"/>
      <c r="F163" s="77"/>
      <c r="G163" s="21">
        <f t="shared" si="11"/>
        <v>0</v>
      </c>
      <c r="H163" s="178"/>
    </row>
    <row r="164" spans="2:8" ht="14.5" customHeight="1" x14ac:dyDescent="0.35">
      <c r="B164" s="18">
        <v>8</v>
      </c>
      <c r="C164" s="43"/>
      <c r="D164" s="61"/>
      <c r="E164" s="62"/>
      <c r="F164" s="77"/>
      <c r="G164" s="21">
        <f t="shared" si="11"/>
        <v>0</v>
      </c>
      <c r="H164" s="178"/>
    </row>
    <row r="165" spans="2:8" ht="14.5" customHeight="1" x14ac:dyDescent="0.35">
      <c r="B165" s="18">
        <v>9</v>
      </c>
      <c r="C165" s="43"/>
      <c r="D165" s="61"/>
      <c r="E165" s="62"/>
      <c r="F165" s="43"/>
      <c r="G165" s="21">
        <f t="shared" si="11"/>
        <v>0</v>
      </c>
      <c r="H165" s="178"/>
    </row>
    <row r="166" spans="2:8" ht="14.5" customHeight="1" x14ac:dyDescent="0.35">
      <c r="B166" s="18">
        <v>10</v>
      </c>
      <c r="C166" s="43"/>
      <c r="D166" s="61"/>
      <c r="E166" s="62"/>
      <c r="F166" s="43"/>
      <c r="G166" s="21">
        <f t="shared" si="11"/>
        <v>0</v>
      </c>
      <c r="H166" s="178"/>
    </row>
    <row r="167" spans="2:8" ht="14.5" customHeight="1" x14ac:dyDescent="0.35">
      <c r="B167" s="18">
        <v>11</v>
      </c>
      <c r="C167" s="43"/>
      <c r="D167" s="61"/>
      <c r="E167" s="62"/>
      <c r="F167" s="43"/>
      <c r="G167" s="21">
        <f t="shared" si="11"/>
        <v>0</v>
      </c>
      <c r="H167" s="178"/>
    </row>
    <row r="168" spans="2:8" ht="14.5" customHeight="1" x14ac:dyDescent="0.35">
      <c r="B168" s="18">
        <v>12</v>
      </c>
      <c r="C168" s="43"/>
      <c r="D168" s="61"/>
      <c r="E168" s="62"/>
      <c r="F168" s="43"/>
      <c r="G168" s="21">
        <f t="shared" si="11"/>
        <v>0</v>
      </c>
      <c r="H168" s="178"/>
    </row>
    <row r="169" spans="2:8" ht="14.5" customHeight="1" x14ac:dyDescent="0.35">
      <c r="B169" s="18">
        <v>13</v>
      </c>
      <c r="C169" s="43"/>
      <c r="D169" s="61"/>
      <c r="E169" s="62"/>
      <c r="F169" s="43"/>
      <c r="G169" s="21">
        <f t="shared" si="11"/>
        <v>0</v>
      </c>
      <c r="H169" s="178"/>
    </row>
    <row r="170" spans="2:8" ht="14.5" customHeight="1" x14ac:dyDescent="0.35">
      <c r="B170" s="18">
        <v>14</v>
      </c>
      <c r="C170" s="43"/>
      <c r="D170" s="61"/>
      <c r="E170" s="62"/>
      <c r="F170" s="43"/>
      <c r="G170" s="21">
        <f t="shared" si="11"/>
        <v>0</v>
      </c>
      <c r="H170" s="178"/>
    </row>
    <row r="171" spans="2:8" ht="14.5" customHeight="1" x14ac:dyDescent="0.35">
      <c r="B171" s="18">
        <v>15</v>
      </c>
      <c r="C171" s="43"/>
      <c r="D171" s="61"/>
      <c r="E171" s="62"/>
      <c r="F171" s="43"/>
      <c r="G171" s="21">
        <f t="shared" si="11"/>
        <v>0</v>
      </c>
      <c r="H171" s="179"/>
    </row>
    <row r="172" spans="2:8" x14ac:dyDescent="0.35">
      <c r="B172" s="172" t="str">
        <f>C16</f>
        <v>…</v>
      </c>
      <c r="C172" s="173"/>
      <c r="D172" s="173"/>
      <c r="E172" s="173"/>
      <c r="F172" s="173"/>
      <c r="G172" s="173"/>
      <c r="H172" s="174"/>
    </row>
    <row r="173" spans="2:8" ht="43.5" x14ac:dyDescent="0.35">
      <c r="B173" s="18"/>
      <c r="C173" s="18" t="s">
        <v>1</v>
      </c>
      <c r="D173" s="53" t="s">
        <v>2</v>
      </c>
      <c r="E173" s="18" t="s">
        <v>3434</v>
      </c>
      <c r="F173" s="18" t="s">
        <v>3418</v>
      </c>
      <c r="G173" s="18" t="s">
        <v>3</v>
      </c>
      <c r="H173" s="75" t="s">
        <v>4</v>
      </c>
    </row>
    <row r="174" spans="2:8" ht="43.5" customHeight="1" x14ac:dyDescent="0.35">
      <c r="B174" s="18">
        <v>1</v>
      </c>
      <c r="C174" s="78"/>
      <c r="D174" s="61"/>
      <c r="E174" s="62"/>
      <c r="F174" s="77"/>
      <c r="G174" s="21">
        <f>(F174/5.83)*E174</f>
        <v>0</v>
      </c>
      <c r="H174" s="177">
        <f>SUM(G174:G188)</f>
        <v>0</v>
      </c>
    </row>
    <row r="175" spans="2:8" ht="14.5" customHeight="1" x14ac:dyDescent="0.35">
      <c r="B175" s="18">
        <v>2</v>
      </c>
      <c r="C175" s="78"/>
      <c r="D175" s="61"/>
      <c r="E175" s="62"/>
      <c r="F175" s="77"/>
      <c r="G175" s="21">
        <f t="shared" ref="G175:G188" si="12">(F175/5.83)*E175</f>
        <v>0</v>
      </c>
      <c r="H175" s="178"/>
    </row>
    <row r="176" spans="2:8" ht="31.5" customHeight="1" x14ac:dyDescent="0.35">
      <c r="B176" s="18">
        <v>3</v>
      </c>
      <c r="C176" s="78"/>
      <c r="D176" s="61"/>
      <c r="E176" s="62"/>
      <c r="F176" s="77"/>
      <c r="G176" s="21">
        <f t="shared" si="12"/>
        <v>0</v>
      </c>
      <c r="H176" s="178"/>
    </row>
    <row r="177" spans="2:8" ht="14.5" customHeight="1" x14ac:dyDescent="0.35">
      <c r="B177" s="18">
        <v>4</v>
      </c>
      <c r="C177" s="43"/>
      <c r="D177" s="61"/>
      <c r="E177" s="62"/>
      <c r="F177" s="77"/>
      <c r="G177" s="21">
        <f t="shared" si="12"/>
        <v>0</v>
      </c>
      <c r="H177" s="178"/>
    </row>
    <row r="178" spans="2:8" ht="14.5" customHeight="1" x14ac:dyDescent="0.35">
      <c r="B178" s="18">
        <v>5</v>
      </c>
      <c r="C178" s="43"/>
      <c r="D178" s="61"/>
      <c r="E178" s="62"/>
      <c r="F178" s="77"/>
      <c r="G178" s="21">
        <f t="shared" si="12"/>
        <v>0</v>
      </c>
      <c r="H178" s="178"/>
    </row>
    <row r="179" spans="2:8" ht="14.5" customHeight="1" x14ac:dyDescent="0.35">
      <c r="B179" s="18">
        <v>6</v>
      </c>
      <c r="C179" s="43"/>
      <c r="D179" s="61"/>
      <c r="E179" s="62"/>
      <c r="F179" s="77"/>
      <c r="G179" s="21">
        <f t="shared" si="12"/>
        <v>0</v>
      </c>
      <c r="H179" s="178"/>
    </row>
    <row r="180" spans="2:8" ht="14.5" customHeight="1" x14ac:dyDescent="0.35">
      <c r="B180" s="18">
        <v>7</v>
      </c>
      <c r="C180" s="43"/>
      <c r="D180" s="61"/>
      <c r="E180" s="62"/>
      <c r="F180" s="77"/>
      <c r="G180" s="21">
        <f t="shared" si="12"/>
        <v>0</v>
      </c>
      <c r="H180" s="178"/>
    </row>
    <row r="181" spans="2:8" ht="14.5" customHeight="1" x14ac:dyDescent="0.35">
      <c r="B181" s="18">
        <v>8</v>
      </c>
      <c r="C181" s="43"/>
      <c r="D181" s="61"/>
      <c r="E181" s="62"/>
      <c r="F181" s="77"/>
      <c r="G181" s="21">
        <f t="shared" si="12"/>
        <v>0</v>
      </c>
      <c r="H181" s="178"/>
    </row>
    <row r="182" spans="2:8" ht="14.5" customHeight="1" x14ac:dyDescent="0.35">
      <c r="B182" s="18">
        <v>9</v>
      </c>
      <c r="C182" s="43"/>
      <c r="D182" s="61"/>
      <c r="E182" s="62"/>
      <c r="F182" s="77"/>
      <c r="G182" s="21">
        <f t="shared" si="12"/>
        <v>0</v>
      </c>
      <c r="H182" s="178"/>
    </row>
    <row r="183" spans="2:8" ht="14.5" customHeight="1" x14ac:dyDescent="0.35">
      <c r="B183" s="18">
        <v>10</v>
      </c>
      <c r="C183" s="43"/>
      <c r="D183" s="61"/>
      <c r="E183" s="62"/>
      <c r="F183" s="77"/>
      <c r="G183" s="21">
        <f t="shared" si="12"/>
        <v>0</v>
      </c>
      <c r="H183" s="178"/>
    </row>
    <row r="184" spans="2:8" ht="14.5" customHeight="1" x14ac:dyDescent="0.35">
      <c r="B184" s="18">
        <v>11</v>
      </c>
      <c r="C184" s="43"/>
      <c r="D184" s="61"/>
      <c r="E184" s="62"/>
      <c r="F184" s="77"/>
      <c r="G184" s="21">
        <f t="shared" si="12"/>
        <v>0</v>
      </c>
      <c r="H184" s="178"/>
    </row>
    <row r="185" spans="2:8" ht="14.5" customHeight="1" x14ac:dyDescent="0.35">
      <c r="B185" s="18">
        <v>12</v>
      </c>
      <c r="C185" s="43"/>
      <c r="D185" s="61"/>
      <c r="E185" s="62"/>
      <c r="F185" s="43"/>
      <c r="G185" s="21">
        <f t="shared" si="12"/>
        <v>0</v>
      </c>
      <c r="H185" s="178"/>
    </row>
    <row r="186" spans="2:8" ht="14.5" customHeight="1" x14ac:dyDescent="0.35">
      <c r="B186" s="18">
        <v>13</v>
      </c>
      <c r="C186" s="43"/>
      <c r="D186" s="61"/>
      <c r="E186" s="62"/>
      <c r="F186" s="43"/>
      <c r="G186" s="21">
        <f t="shared" si="12"/>
        <v>0</v>
      </c>
      <c r="H186" s="178"/>
    </row>
    <row r="187" spans="2:8" ht="14.5" customHeight="1" x14ac:dyDescent="0.35">
      <c r="B187" s="18">
        <v>14</v>
      </c>
      <c r="C187" s="43"/>
      <c r="D187" s="61"/>
      <c r="E187" s="62"/>
      <c r="F187" s="43"/>
      <c r="G187" s="21">
        <f t="shared" si="12"/>
        <v>0</v>
      </c>
      <c r="H187" s="178"/>
    </row>
    <row r="188" spans="2:8" ht="14.5" customHeight="1" x14ac:dyDescent="0.35">
      <c r="B188" s="18">
        <v>15</v>
      </c>
      <c r="C188" s="43"/>
      <c r="D188" s="61"/>
      <c r="E188" s="62"/>
      <c r="F188" s="43"/>
      <c r="G188" s="21">
        <f t="shared" si="12"/>
        <v>0</v>
      </c>
      <c r="H188" s="179"/>
    </row>
  </sheetData>
  <mergeCells count="249">
    <mergeCell ref="H174:H188"/>
    <mergeCell ref="H123:H137"/>
    <mergeCell ref="B138:H138"/>
    <mergeCell ref="H140:H154"/>
    <mergeCell ref="B155:H155"/>
    <mergeCell ref="H157:H171"/>
    <mergeCell ref="B172:H172"/>
    <mergeCell ref="H72:H86"/>
    <mergeCell ref="B87:H87"/>
    <mergeCell ref="H89:H103"/>
    <mergeCell ref="B104:H104"/>
    <mergeCell ref="H106:H120"/>
    <mergeCell ref="B121:H121"/>
    <mergeCell ref="B70:H70"/>
    <mergeCell ref="K64:N64"/>
    <mergeCell ref="P64:S64"/>
    <mergeCell ref="U64:X64"/>
    <mergeCell ref="Z64:AC64"/>
    <mergeCell ref="AE64:AH64"/>
    <mergeCell ref="K65:N65"/>
    <mergeCell ref="P65:S65"/>
    <mergeCell ref="U65:X65"/>
    <mergeCell ref="Z65:AC65"/>
    <mergeCell ref="AE65:AH65"/>
    <mergeCell ref="AH62:AH63"/>
    <mergeCell ref="L63:M63"/>
    <mergeCell ref="Q63:R63"/>
    <mergeCell ref="V63:W63"/>
    <mergeCell ref="AA63:AB63"/>
    <mergeCell ref="AF63:AG63"/>
    <mergeCell ref="K66:N66"/>
    <mergeCell ref="P66:S66"/>
    <mergeCell ref="U66:X66"/>
    <mergeCell ref="Z66:AC66"/>
    <mergeCell ref="AE66:AH66"/>
    <mergeCell ref="L61:M61"/>
    <mergeCell ref="Q61:R61"/>
    <mergeCell ref="V61:W61"/>
    <mergeCell ref="AA61:AB61"/>
    <mergeCell ref="AF61:AG61"/>
    <mergeCell ref="L62:M62"/>
    <mergeCell ref="N62:N63"/>
    <mergeCell ref="Q62:R62"/>
    <mergeCell ref="S62:S63"/>
    <mergeCell ref="V62:W62"/>
    <mergeCell ref="X62:X63"/>
    <mergeCell ref="AA62:AB62"/>
    <mergeCell ref="AC62:AC63"/>
    <mergeCell ref="AF62:AG62"/>
    <mergeCell ref="K60:N60"/>
    <mergeCell ref="P60:S60"/>
    <mergeCell ref="U60:X60"/>
    <mergeCell ref="Z60:AC60"/>
    <mergeCell ref="AE60:AH60"/>
    <mergeCell ref="AC56:AC59"/>
    <mergeCell ref="AE56:AE59"/>
    <mergeCell ref="AH56:AH59"/>
    <mergeCell ref="L57:M57"/>
    <mergeCell ref="Q57:R57"/>
    <mergeCell ref="V57:W57"/>
    <mergeCell ref="AA57:AB57"/>
    <mergeCell ref="AF57:AG57"/>
    <mergeCell ref="L58:M59"/>
    <mergeCell ref="Q58:R59"/>
    <mergeCell ref="N56:N59"/>
    <mergeCell ref="P56:P59"/>
    <mergeCell ref="S56:S59"/>
    <mergeCell ref="U56:U59"/>
    <mergeCell ref="X56:X59"/>
    <mergeCell ref="Z56:Z59"/>
    <mergeCell ref="V58:W59"/>
    <mergeCell ref="AE54:AE55"/>
    <mergeCell ref="AF54:AG54"/>
    <mergeCell ref="AH54:AH55"/>
    <mergeCell ref="H55:H69"/>
    <mergeCell ref="L55:M56"/>
    <mergeCell ref="Q55:R56"/>
    <mergeCell ref="V55:W56"/>
    <mergeCell ref="AA55:AB56"/>
    <mergeCell ref="AF55:AG56"/>
    <mergeCell ref="K56:K59"/>
    <mergeCell ref="U54:U55"/>
    <mergeCell ref="V54:W54"/>
    <mergeCell ref="X54:X55"/>
    <mergeCell ref="Z54:Z55"/>
    <mergeCell ref="AA54:AB54"/>
    <mergeCell ref="AC54:AC55"/>
    <mergeCell ref="K54:K55"/>
    <mergeCell ref="L54:M54"/>
    <mergeCell ref="N54:N55"/>
    <mergeCell ref="P54:P55"/>
    <mergeCell ref="Q54:R54"/>
    <mergeCell ref="S54:S55"/>
    <mergeCell ref="AA58:AB59"/>
    <mergeCell ref="AF58:AG59"/>
    <mergeCell ref="Z52:AA53"/>
    <mergeCell ref="AB52:AC53"/>
    <mergeCell ref="AE52:AF53"/>
    <mergeCell ref="AG52:AH53"/>
    <mergeCell ref="B53:H53"/>
    <mergeCell ref="W51:X51"/>
    <mergeCell ref="Z51:AA51"/>
    <mergeCell ref="AB51:AC51"/>
    <mergeCell ref="AE51:AF51"/>
    <mergeCell ref="AG51:AH51"/>
    <mergeCell ref="K52:L53"/>
    <mergeCell ref="M52:N53"/>
    <mergeCell ref="P52:Q53"/>
    <mergeCell ref="R52:S53"/>
    <mergeCell ref="U52:V53"/>
    <mergeCell ref="Z49:AC49"/>
    <mergeCell ref="AE49:AH49"/>
    <mergeCell ref="K50:N50"/>
    <mergeCell ref="P50:S50"/>
    <mergeCell ref="U50:X50"/>
    <mergeCell ref="Z50:AC50"/>
    <mergeCell ref="AE50:AH50"/>
    <mergeCell ref="K51:L51"/>
    <mergeCell ref="M51:N51"/>
    <mergeCell ref="P51:Q51"/>
    <mergeCell ref="R51:S51"/>
    <mergeCell ref="U51:V51"/>
    <mergeCell ref="Z44:AC44"/>
    <mergeCell ref="AE44:AH44"/>
    <mergeCell ref="K45:N45"/>
    <mergeCell ref="P45:S45"/>
    <mergeCell ref="U45:X45"/>
    <mergeCell ref="Z45:AC45"/>
    <mergeCell ref="AE45:AH45"/>
    <mergeCell ref="K46:N46"/>
    <mergeCell ref="P46:S46"/>
    <mergeCell ref="U46:X46"/>
    <mergeCell ref="Z46:AC46"/>
    <mergeCell ref="AE46:AH46"/>
    <mergeCell ref="AC42:AC43"/>
    <mergeCell ref="AF42:AG42"/>
    <mergeCell ref="AH42:AH43"/>
    <mergeCell ref="L43:M43"/>
    <mergeCell ref="Q43:R43"/>
    <mergeCell ref="V43:W43"/>
    <mergeCell ref="AA43:AB43"/>
    <mergeCell ref="AF43:AG43"/>
    <mergeCell ref="V41:W41"/>
    <mergeCell ref="AA41:AB41"/>
    <mergeCell ref="AF41:AG41"/>
    <mergeCell ref="L42:M42"/>
    <mergeCell ref="N42:N43"/>
    <mergeCell ref="Q42:R42"/>
    <mergeCell ref="S42:S43"/>
    <mergeCell ref="V42:W42"/>
    <mergeCell ref="X42:X43"/>
    <mergeCell ref="AA42:AB42"/>
    <mergeCell ref="Z40:AC40"/>
    <mergeCell ref="AE40:AH40"/>
    <mergeCell ref="Z36:Z39"/>
    <mergeCell ref="AC36:AC39"/>
    <mergeCell ref="AE36:AE39"/>
    <mergeCell ref="AH36:AH39"/>
    <mergeCell ref="L37:M37"/>
    <mergeCell ref="Q37:R37"/>
    <mergeCell ref="V37:W37"/>
    <mergeCell ref="AA37:AB37"/>
    <mergeCell ref="AF37:AG37"/>
    <mergeCell ref="L38:M39"/>
    <mergeCell ref="B36:H36"/>
    <mergeCell ref="K36:K39"/>
    <mergeCell ref="N36:N39"/>
    <mergeCell ref="P36:P39"/>
    <mergeCell ref="S36:S39"/>
    <mergeCell ref="U36:U39"/>
    <mergeCell ref="H38:H52"/>
    <mergeCell ref="Q38:R39"/>
    <mergeCell ref="L41:M41"/>
    <mergeCell ref="Q41:R41"/>
    <mergeCell ref="K40:N40"/>
    <mergeCell ref="P40:S40"/>
    <mergeCell ref="U40:X40"/>
    <mergeCell ref="K44:N44"/>
    <mergeCell ref="P44:S44"/>
    <mergeCell ref="U44:X44"/>
    <mergeCell ref="K49:N49"/>
    <mergeCell ref="P49:S49"/>
    <mergeCell ref="U49:X49"/>
    <mergeCell ref="W52:X53"/>
    <mergeCell ref="K34:K35"/>
    <mergeCell ref="L34:M34"/>
    <mergeCell ref="N34:N35"/>
    <mergeCell ref="P34:P35"/>
    <mergeCell ref="Q34:R34"/>
    <mergeCell ref="AC34:AC35"/>
    <mergeCell ref="AE34:AE35"/>
    <mergeCell ref="AF34:AG34"/>
    <mergeCell ref="AH34:AH35"/>
    <mergeCell ref="L35:M36"/>
    <mergeCell ref="Q35:R36"/>
    <mergeCell ref="V35:W36"/>
    <mergeCell ref="AA35:AB36"/>
    <mergeCell ref="AF35:AG36"/>
    <mergeCell ref="X36:X39"/>
    <mergeCell ref="S34:S35"/>
    <mergeCell ref="U34:U35"/>
    <mergeCell ref="V34:W34"/>
    <mergeCell ref="X34:X35"/>
    <mergeCell ref="Z34:Z35"/>
    <mergeCell ref="AA34:AB34"/>
    <mergeCell ref="V38:W39"/>
    <mergeCell ref="AA38:AB39"/>
    <mergeCell ref="AF38:AG39"/>
    <mergeCell ref="R31:S31"/>
    <mergeCell ref="U31:V31"/>
    <mergeCell ref="W31:X31"/>
    <mergeCell ref="Z31:AA31"/>
    <mergeCell ref="AB31:AC31"/>
    <mergeCell ref="AE31:AF31"/>
    <mergeCell ref="AG31:AH31"/>
    <mergeCell ref="K32:L33"/>
    <mergeCell ref="M32:N33"/>
    <mergeCell ref="P32:Q33"/>
    <mergeCell ref="R32:S33"/>
    <mergeCell ref="U32:V33"/>
    <mergeCell ref="W32:X33"/>
    <mergeCell ref="Z32:AA33"/>
    <mergeCell ref="AB32:AC33"/>
    <mergeCell ref="AE32:AF33"/>
    <mergeCell ref="AG32:AH33"/>
    <mergeCell ref="J25:K25"/>
    <mergeCell ref="K29:N29"/>
    <mergeCell ref="P29:S29"/>
    <mergeCell ref="U29:X29"/>
    <mergeCell ref="Z29:AC29"/>
    <mergeCell ref="AE29:AH29"/>
    <mergeCell ref="A1:B1"/>
    <mergeCell ref="B6:C6"/>
    <mergeCell ref="B18:H18"/>
    <mergeCell ref="B19:H19"/>
    <mergeCell ref="J20:K20"/>
    <mergeCell ref="H21:H35"/>
    <mergeCell ref="J21:K21"/>
    <mergeCell ref="J22:K22"/>
    <mergeCell ref="J23:K23"/>
    <mergeCell ref="J24:K24"/>
    <mergeCell ref="K30:N30"/>
    <mergeCell ref="P30:S30"/>
    <mergeCell ref="U30:X30"/>
    <mergeCell ref="Z30:AC30"/>
    <mergeCell ref="AE30:AH30"/>
    <mergeCell ref="K31:L31"/>
    <mergeCell ref="M31:N31"/>
    <mergeCell ref="P31:Q31"/>
  </mergeCells>
  <conditionalFormatting sqref="K32 M32">
    <cfRule type="dataBar" priority="147">
      <dataBar>
        <cfvo type="num" val="0"/>
        <cfvo type="num" val="100"/>
        <color rgb="FFFF0000"/>
      </dataBar>
      <extLst>
        <ext xmlns:x14="http://schemas.microsoft.com/office/spreadsheetml/2009/9/main" uri="{B025F937-C7B1-47D3-B67F-A62EFF666E3E}">
          <x14:id>{A73E6D25-EC6B-4681-8ECD-5EFCE40ACC16}</x14:id>
        </ext>
      </extLst>
    </cfRule>
    <cfRule type="dataBar" priority="149">
      <dataBar>
        <cfvo type="min"/>
        <cfvo type="max"/>
        <color rgb="FFFF555A"/>
      </dataBar>
      <extLst>
        <ext xmlns:x14="http://schemas.microsoft.com/office/spreadsheetml/2009/9/main" uri="{B025F937-C7B1-47D3-B67F-A62EFF666E3E}">
          <x14:id>{A120CEBF-A0B3-457D-A9A1-FFE92B1CBAF6}</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{3341FDAD-DFA0-4A32-B1B7-B0CD6061641A}</x14:id>
        </ext>
      </extLst>
    </cfRule>
  </conditionalFormatting>
  <conditionalFormatting sqref="K45">
    <cfRule type="containsText" dxfId="79" priority="138" operator="containsText" text="seems most">
      <formula>NOT(ISERROR(SEARCH("seems most",K45)))</formula>
    </cfRule>
  </conditionalFormatting>
  <conditionalFormatting sqref="K46">
    <cfRule type="containsText" dxfId="7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{185D8768-449B-4418-91FA-C95DB084BCBC}</x14:id>
        </ext>
      </extLst>
    </cfRule>
    <cfRule type="dataBar" priority="72">
      <dataBar>
        <cfvo type="num" val="0"/>
        <cfvo type="num" val="100"/>
        <color rgb="FFFF0000"/>
      </dataBar>
      <extLst>
        <ext xmlns:x14="http://schemas.microsoft.com/office/spreadsheetml/2009/9/main" uri="{B025F937-C7B1-47D3-B67F-A62EFF666E3E}">
          <x14:id>{CEF6BB41-8D0F-4A2E-AEFF-831F5BD9B2A6}</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{F775319E-4D62-4796-A45D-97E590FA46D6}</x14:id>
        </ext>
      </extLst>
    </cfRule>
  </conditionalFormatting>
  <conditionalFormatting sqref="K65">
    <cfRule type="containsText" dxfId="77" priority="63" operator="containsText" text="seems most">
      <formula>NOT(ISERROR(SEARCH("seems most",K65)))</formula>
    </cfRule>
  </conditionalFormatting>
  <conditionalFormatting sqref="K66">
    <cfRule type="containsText" dxfId="7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{0DF33CBF-B1DD-4F9B-9916-3379024EFA13}</x14:id>
        </ext>
      </extLst>
    </cfRule>
    <cfRule type="dataBar" priority="148">
      <dataBar>
        <cfvo type="min"/>
        <cfvo type="max"/>
        <color rgb="FF63C384"/>
      </dataBar>
      <extLst>
        <ext xmlns:x14="http://schemas.microsoft.com/office/spreadsheetml/2009/9/main" uri="{B025F937-C7B1-47D3-B67F-A62EFF666E3E}">
          <x14:id>{650BC96D-E73B-443E-B3D7-61CF4F102AC8}</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{352D8DCC-E7BE-4D2F-9992-061927EB10E4}</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{F75F279B-E0AC-42DB-9DED-C07DB1C07DBA}</x14:id>
        </ext>
      </extLst>
    </cfRule>
    <cfRule type="dataBar" priority="142">
      <dataBar>
        <cfvo type="num" val="0"/>
        <cfvo type="num" val="100"/>
        <color rgb="FFFF0000"/>
      </dataBar>
      <extLst>
        <ext xmlns:x14="http://schemas.microsoft.com/office/spreadsheetml/2009/9/main" uri="{B025F937-C7B1-47D3-B67F-A62EFF666E3E}">
          <x14:id>{D2422EB8-8690-47C0-ABEE-494474AA484E}</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{520D6BCF-55AC-4247-8287-8B4011FBD103}</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{B88CE37A-F6CC-483E-B231-FC9A719CE1BF}</x14:id>
        </ext>
      </extLst>
    </cfRule>
  </conditionalFormatting>
  <conditionalFormatting sqref="L55">
    <cfRule type="dataBar" priority="73">
      <dataBar>
        <cfvo type="min"/>
        <cfvo type="max"/>
        <color rgb="FF63C384"/>
      </dataBar>
      <extLst>
        <ext xmlns:x14="http://schemas.microsoft.com/office/spreadsheetml/2009/9/main" uri="{B025F937-C7B1-47D3-B67F-A62EFF666E3E}">
          <x14:id>{C4552E79-97B0-48D9-86AF-803A979A20B0}</x14:id>
        </ext>
      </extLst>
    </cfRule>
    <cfRule type="dataBar" priority="71">
      <dataBar>
        <cfvo type="num" val="0"/>
        <cfvo type="num" val="100"/>
        <color rgb="FF00FF00"/>
      </dataBar>
      <extLst>
        <ext xmlns:x14="http://schemas.microsoft.com/office/spreadsheetml/2009/9/main" uri="{B025F937-C7B1-47D3-B67F-A62EFF666E3E}">
          <x14:id>{E380FBA9-F1E2-4AC6-A8F9-0D9C5F4CC922}</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{C88F6D09-E73A-4514-87A4-6A1FBC86AAF0}</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{E6D0C61E-DB33-449D-8F34-F3059F5CB858}</x14:id>
        </ext>
      </extLst>
    </cfRule>
    <cfRule type="dataBar" priority="67">
      <dataBar>
        <cfvo type="num" val="0"/>
        <cfvo type="num" val="100"/>
        <color rgb="FFFF0000"/>
      </dataBar>
      <extLst>
        <ext xmlns:x14="http://schemas.microsoft.com/office/spreadsheetml/2009/9/main" uri="{B025F937-C7B1-47D3-B67F-A62EFF666E3E}">
          <x14:id>{A464AC2F-C69A-439A-8E16-5E3E1ADF8905}</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{CD2B1798-F31C-4074-B261-BFDFEB0939CE}</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{947824FC-A073-471A-BED0-A830730C26F8}</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{52E6B484-DB4E-4AB3-8E99-1F302ADBBD22}</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{8EEB8CAD-C07B-4352-9DD4-D9A79C87EC5A}</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{D607BDEF-5EE4-42DC-9A94-4322E378E498}</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{0B64E040-67AB-42EE-A99D-059C71DF8A8B}</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{53C783A9-A4B6-4064-B60E-8B7C5F24B336}</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{7271E649-9401-471A-90A4-AEF4F0E36D37}</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{24AAF680-A14F-4797-8DFE-35ACA815E05C}</x14:id>
        </ext>
      </extLst>
    </cfRule>
    <cfRule type="dataBar" priority="132">
      <dataBar>
        <cfvo type="num" val="0"/>
        <cfvo type="num" val="100"/>
        <color rgb="FFFF0000"/>
      </dataBar>
      <extLst>
        <ext xmlns:x14="http://schemas.microsoft.com/office/spreadsheetml/2009/9/main" uri="{B025F937-C7B1-47D3-B67F-A62EFF666E3E}">
          <x14:id>{2DE87ED9-34EF-462E-9C1C-4C38A87ECE6D}</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{B37E08A5-8B06-451A-9279-3E1A70296D91}</x14:id>
        </ext>
      </extLst>
    </cfRule>
  </conditionalFormatting>
  <conditionalFormatting sqref="P45">
    <cfRule type="containsText" dxfId="75" priority="123" operator="containsText" text="seems most">
      <formula>NOT(ISERROR(SEARCH("seems most",P45)))</formula>
    </cfRule>
  </conditionalFormatting>
  <conditionalFormatting sqref="P46">
    <cfRule type="containsText" dxfId="7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{BFACD29B-0217-4146-8D52-90046822FF5B}</x14:id>
        </ext>
      </extLst>
    </cfRule>
    <cfRule type="dataBar" priority="59">
      <dataBar>
        <cfvo type="min"/>
        <cfvo type="max"/>
        <color rgb="FFFF555A"/>
      </dataBar>
      <extLst>
        <ext xmlns:x14="http://schemas.microsoft.com/office/spreadsheetml/2009/9/main" uri="{B025F937-C7B1-47D3-B67F-A62EFF666E3E}">
          <x14:id>{02A7A2EA-75F0-45C8-A9D7-824A39DD04E9}</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{83092E6D-0B32-4AC2-96CE-8392DF734290}</x14:id>
        </ext>
      </extLst>
    </cfRule>
  </conditionalFormatting>
  <conditionalFormatting sqref="P65">
    <cfRule type="containsText" dxfId="73" priority="48" operator="containsText" text="seems most">
      <formula>NOT(ISERROR(SEARCH("seems most",P65)))</formula>
    </cfRule>
  </conditionalFormatting>
  <conditionalFormatting sqref="P66">
    <cfRule type="containsText" dxfId="7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{C8BF05F8-4B21-4EA6-ABE0-CC36F583BB77}</x14:id>
        </ext>
      </extLst>
    </cfRule>
    <cfRule type="dataBar" priority="131">
      <dataBar>
        <cfvo type="num" val="0"/>
        <cfvo type="num" val="100"/>
        <color rgb="FF00FF00"/>
      </dataBar>
      <extLst>
        <ext xmlns:x14="http://schemas.microsoft.com/office/spreadsheetml/2009/9/main" uri="{B025F937-C7B1-47D3-B67F-A62EFF666E3E}">
          <x14:id>{3D5F135F-BA4A-473F-B487-BF4E09FB1F35}</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{C5AD4440-727E-4156-BBE9-8B0485F86FDB}</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{65106C75-A23D-4146-9EAC-B512FB8CD90C}</x14:id>
        </ext>
      </extLst>
    </cfRule>
    <cfRule type="dataBar" priority="127">
      <dataBar>
        <cfvo type="num" val="0"/>
        <cfvo type="num" val="100"/>
        <color rgb="FFFF0000"/>
      </dataBar>
      <extLst>
        <ext xmlns:x14="http://schemas.microsoft.com/office/spreadsheetml/2009/9/main" uri="{B025F937-C7B1-47D3-B67F-A62EFF666E3E}">
          <x14:id>{495A01EA-7787-4D26-A357-CC510524810D}</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{86DB9893-5E48-4B15-9212-6FA2DCEB0C22}</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{84F87BC8-3F28-4226-AB32-5C8C569B953C}</x14:id>
        </ext>
      </extLst>
    </cfRule>
  </conditionalFormatting>
  <conditionalFormatting sqref="Q55">
    <cfRule type="dataBar" priority="58">
      <dataBar>
        <cfvo type="min"/>
        <cfvo type="max"/>
        <color rgb="FF63C384"/>
      </dataBar>
      <extLst>
        <ext xmlns:x14="http://schemas.microsoft.com/office/spreadsheetml/2009/9/main" uri="{B025F937-C7B1-47D3-B67F-A62EFF666E3E}">
          <x14:id>{9F29A579-B444-413B-B04D-7A87D7CB1E91}</x14:id>
        </ext>
      </extLst>
    </cfRule>
    <cfRule type="dataBar" priority="56">
      <dataBar>
        <cfvo type="num" val="0"/>
        <cfvo type="num" val="100"/>
        <color rgb="FF00FF00"/>
      </dataBar>
      <extLst>
        <ext xmlns:x14="http://schemas.microsoft.com/office/spreadsheetml/2009/9/main" uri="{B025F937-C7B1-47D3-B67F-A62EFF666E3E}">
          <x14:id>{AC48CB4A-98E1-4D8D-8856-116DF923A80B}</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{8A4894CA-7C42-451E-AA1D-E1741B62165B}</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{3369C79C-3974-42A4-AF53-928D534B748B}</x14:id>
        </ext>
      </extLst>
    </cfRule>
    <cfRule type="dataBar" priority="52">
      <dataBar>
        <cfvo type="num" val="0"/>
        <cfvo type="num" val="100"/>
        <color rgb="FFFF0000"/>
      </dataBar>
      <extLst>
        <ext xmlns:x14="http://schemas.microsoft.com/office/spreadsheetml/2009/9/main" uri="{B025F937-C7B1-47D3-B67F-A62EFF666E3E}">
          <x14:id>{4EFBBAA9-865A-4B45-8433-B35B78F62BEB}</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{6F86CD3A-8D12-432B-9022-0EDF8B042464}</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{7358BB8C-A1DC-4371-A890-3C081EBE7FE9}</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{FB774EE0-3AB7-4116-A135-D27CFBCD8ABB}</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{3A38A08E-631E-4300-9016-25C8FDE221D8}</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{94EFE64D-D980-45E3-943F-EBBFBDB38177}</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{9FB3C5B7-EEFE-42AF-8E0C-E89AF0BF9BC7}</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{F365E162-7B36-440A-BE0C-644E1E04796D}</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{C599EC8B-E456-49D7-9794-2AECD2675A95}</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{FCE00338-7D43-4E87-AF6F-69C32E08CD10}</x14:id>
        </ext>
      </extLst>
    </cfRule>
    <cfRule type="dataBar" priority="117">
      <dataBar>
        <cfvo type="num" val="0"/>
        <cfvo type="num" val="100"/>
        <color rgb="FFFF0000"/>
      </dataBar>
      <extLst>
        <ext xmlns:x14="http://schemas.microsoft.com/office/spreadsheetml/2009/9/main" uri="{B025F937-C7B1-47D3-B67F-A62EFF666E3E}">
          <x14:id>{ED635DF2-DC4D-46AA-B4CF-A73A938BCD8F}</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{AE1D3837-EB8D-4DD6-888D-7BF558DA60B0}</x14:id>
        </ext>
      </extLst>
    </cfRule>
  </conditionalFormatting>
  <conditionalFormatting sqref="U45">
    <cfRule type="containsText" dxfId="71" priority="108" operator="containsText" text="seems most">
      <formula>NOT(ISERROR(SEARCH("seems most",U45)))</formula>
    </cfRule>
  </conditionalFormatting>
  <conditionalFormatting sqref="U46">
    <cfRule type="containsText" dxfId="7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{8482712D-9199-45B7-BF85-E461CFB3FD2B}</x14:id>
        </ext>
      </extLst>
    </cfRule>
    <cfRule type="dataBar" priority="42">
      <dataBar>
        <cfvo type="num" val="0"/>
        <cfvo type="num" val="100"/>
        <color rgb="FFFF0000"/>
      </dataBar>
      <extLst>
        <ext xmlns:x14="http://schemas.microsoft.com/office/spreadsheetml/2009/9/main" uri="{B025F937-C7B1-47D3-B67F-A62EFF666E3E}">
          <x14:id>{7FD41581-612E-4303-A803-55B9007FDCB5}</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{A654099B-5193-459A-971E-BC7B9AD5ED8E}</x14:id>
        </ext>
      </extLst>
    </cfRule>
  </conditionalFormatting>
  <conditionalFormatting sqref="U65">
    <cfRule type="containsText" dxfId="69" priority="33" operator="containsText" text="seems most">
      <formula>NOT(ISERROR(SEARCH("seems most",U65)))</formula>
    </cfRule>
  </conditionalFormatting>
  <conditionalFormatting sqref="U66">
    <cfRule type="containsText" dxfId="6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{D422EC46-710C-43DA-BECD-6F271BECBF2C}</x14:id>
        </ext>
      </extLst>
    </cfRule>
    <cfRule type="dataBar" priority="118">
      <dataBar>
        <cfvo type="min"/>
        <cfvo type="max"/>
        <color rgb="FF63C384"/>
      </dataBar>
      <extLst>
        <ext xmlns:x14="http://schemas.microsoft.com/office/spreadsheetml/2009/9/main" uri="{B025F937-C7B1-47D3-B67F-A62EFF666E3E}">
          <x14:id>{E2F7E82B-7098-4F51-8E6E-49612E04B8DB}</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{78E90A9C-B7AC-4DC8-8454-B4E59D0FDBAD}</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{81D86E2F-8955-45D2-9BA0-0D6AC32895A4}</x14:id>
        </ext>
      </extLst>
    </cfRule>
    <cfRule type="dataBar" priority="112">
      <dataBar>
        <cfvo type="num" val="0"/>
        <cfvo type="num" val="100"/>
        <color rgb="FFFF0000"/>
      </dataBar>
      <extLst>
        <ext xmlns:x14="http://schemas.microsoft.com/office/spreadsheetml/2009/9/main" uri="{B025F937-C7B1-47D3-B67F-A62EFF666E3E}">
          <x14:id>{5E96D535-57AB-4E7F-9E77-E28E96834CFD}</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{8E6F2046-94F5-496F-ABD0-E8690A3B79E4}</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{C20C8D1D-2CAE-4D5C-A092-06F04CC4B174}</x14:id>
        </ext>
      </extLst>
    </cfRule>
  </conditionalFormatting>
  <conditionalFormatting sqref="V55">
    <cfRule type="dataBar" priority="43">
      <dataBar>
        <cfvo type="min"/>
        <cfvo type="max"/>
        <color rgb="FF63C384"/>
      </dataBar>
      <extLst>
        <ext xmlns:x14="http://schemas.microsoft.com/office/spreadsheetml/2009/9/main" uri="{B025F937-C7B1-47D3-B67F-A62EFF666E3E}">
          <x14:id>{01CDE128-9B76-4937-8682-DAF94F667E70}</x14:id>
        </ext>
      </extLst>
    </cfRule>
    <cfRule type="dataBar" priority="41">
      <dataBar>
        <cfvo type="num" val="0"/>
        <cfvo type="num" val="100"/>
        <color rgb="FF00FF00"/>
      </dataBar>
      <extLst>
        <ext xmlns:x14="http://schemas.microsoft.com/office/spreadsheetml/2009/9/main" uri="{B025F937-C7B1-47D3-B67F-A62EFF666E3E}">
          <x14:id>{06C22A43-C39F-4C99-8980-D4BA89AB2B9D}</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{379F868C-1894-4B73-890B-90C4D4EDDC08}</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{0B517577-5F9F-42A4-B89E-8AD84CEA6B71}</x14:id>
        </ext>
      </extLst>
    </cfRule>
    <cfRule type="dataBar" priority="37">
      <dataBar>
        <cfvo type="num" val="0"/>
        <cfvo type="num" val="100"/>
        <color rgb="FFFF0000"/>
      </dataBar>
      <extLst>
        <ext xmlns:x14="http://schemas.microsoft.com/office/spreadsheetml/2009/9/main" uri="{B025F937-C7B1-47D3-B67F-A62EFF666E3E}">
          <x14:id>{C473CA98-DBF7-4249-851D-1F8F3E926353}</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{BA203717-2175-437B-870B-32F7360B81F0}</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{8FEC2B57-0117-4090-A3DA-B1C07E7696A4}</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{323CBEEF-A3EB-413C-B0B7-BE26BF930D56}</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{41AFD4E4-5C63-4F1A-9DDF-24EC83E682A0}</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{5776C284-0873-42D4-83EE-FBAC6C9E8A7C}</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{F633D4A1-A434-41A2-8364-1B1A62480AAC}</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{A28D7BCF-A552-4F17-93B0-52618DE307C4}</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{D5A0300C-B566-484C-B18B-EB8148D07E4A}</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{F322CEBF-98BC-4707-A016-76F3FE609718}</x14:id>
        </ext>
      </extLst>
    </cfRule>
    <cfRule type="dataBar" priority="102">
      <dataBar>
        <cfvo type="num" val="0"/>
        <cfvo type="num" val="100"/>
        <color rgb="FFFF0000"/>
      </dataBar>
      <extLst>
        <ext xmlns:x14="http://schemas.microsoft.com/office/spreadsheetml/2009/9/main" uri="{B025F937-C7B1-47D3-B67F-A62EFF666E3E}">
          <x14:id>{C91F461E-938B-4D75-B44D-901CE9015BAE}</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{9A0F610B-CC72-4B9C-913C-593FF18428C6}</x14:id>
        </ext>
      </extLst>
    </cfRule>
  </conditionalFormatting>
  <conditionalFormatting sqref="Z45">
    <cfRule type="containsText" dxfId="67" priority="93" operator="containsText" text="seems most">
      <formula>NOT(ISERROR(SEARCH("seems most",Z45)))</formula>
    </cfRule>
  </conditionalFormatting>
  <conditionalFormatting sqref="Z46">
    <cfRule type="containsText" dxfId="6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{9D800C96-BF3E-40D5-9C99-821959E83608}</x14:id>
        </ext>
      </extLst>
    </cfRule>
    <cfRule type="dataBar" priority="27">
      <dataBar>
        <cfvo type="num" val="0"/>
        <cfvo type="num" val="100"/>
        <color rgb="FFFF0000"/>
      </dataBar>
      <extLst>
        <ext xmlns:x14="http://schemas.microsoft.com/office/spreadsheetml/2009/9/main" uri="{B025F937-C7B1-47D3-B67F-A62EFF666E3E}">
          <x14:id>{07D9C39E-AA84-4615-9E87-3D9977BA8573}</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{1327F420-64D1-4EF9-AD97-03CBFE03E668}</x14:id>
        </ext>
      </extLst>
    </cfRule>
  </conditionalFormatting>
  <conditionalFormatting sqref="Z65">
    <cfRule type="containsText" dxfId="65" priority="18" operator="containsText" text="seems most">
      <formula>NOT(ISERROR(SEARCH("seems most",Z65)))</formula>
    </cfRule>
  </conditionalFormatting>
  <conditionalFormatting sqref="Z66">
    <cfRule type="containsText" dxfId="6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{F59F2B62-3838-4C14-93F2-A6386AC631F0}</x14:id>
        </ext>
      </extLst>
    </cfRule>
    <cfRule type="dataBar" priority="101">
      <dataBar>
        <cfvo type="num" val="0"/>
        <cfvo type="num" val="100"/>
        <color rgb="FF00FF00"/>
      </dataBar>
      <extLst>
        <ext xmlns:x14="http://schemas.microsoft.com/office/spreadsheetml/2009/9/main" uri="{B025F937-C7B1-47D3-B67F-A62EFF666E3E}">
          <x14:id>{7DAB8FAC-E0B2-4BF4-8BFA-B14E25C04E6D}</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{8317879C-D2F8-4BC0-AD78-DF4D0584F0A1}</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{30B9C046-25B0-4DB6-AD9A-06EA3DD0D2C6}</x14:id>
        </ext>
      </extLst>
    </cfRule>
    <cfRule type="dataBar" priority="97">
      <dataBar>
        <cfvo type="num" val="0"/>
        <cfvo type="num" val="100"/>
        <color rgb="FFFF0000"/>
      </dataBar>
      <extLst>
        <ext xmlns:x14="http://schemas.microsoft.com/office/spreadsheetml/2009/9/main" uri="{B025F937-C7B1-47D3-B67F-A62EFF666E3E}">
          <x14:id>{514F5224-BAD3-4B83-AF87-B2D262C8DDCA}</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{897B52CF-0469-45C9-A6B7-C4C9FAF678D1}</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{CBB99889-F98D-4CF5-9929-324F13111AC5}</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{E6C588A4-F07F-40E2-9B19-65CF378B7DAB}</x14:id>
        </ext>
      </extLst>
    </cfRule>
    <cfRule type="dataBar" priority="26">
      <dataBar>
        <cfvo type="num" val="0"/>
        <cfvo type="num" val="100"/>
        <color rgb="FF00FF00"/>
      </dataBar>
      <extLst>
        <ext xmlns:x14="http://schemas.microsoft.com/office/spreadsheetml/2009/9/main" uri="{B025F937-C7B1-47D3-B67F-A62EFF666E3E}">
          <x14:id>{BBD5ADA3-468E-44B4-A3FC-BC880B2B12A1}</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{C83FA8B2-E7D3-4ED4-8109-0A7F576D9DE2}</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{F3634433-F4A2-4F7A-B228-523ED35A457E}</x14:id>
        </ext>
      </extLst>
    </cfRule>
    <cfRule type="dataBar" priority="23">
      <dataBar showValue="0">
        <cfvo type="num" val="0"/>
        <cfvo type="num" val="&quot;1--&quot;"/>
        <color rgb="FFFF0000"/>
      </dataBar>
      <extLst>
        <ext xmlns:x14="http://schemas.microsoft.com/office/spreadsheetml/2009/9/main" uri="{B025F937-C7B1-47D3-B67F-A62EFF666E3E}">
          <x14:id>{5E1CE714-C5D7-46EB-8965-F7D700C37629}</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{454F2EC2-3A83-4C51-B1FA-FFA186ECA24A}</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{E63D9A3D-675B-44DC-BE42-2DDD22093C4C}</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{7FAC8681-88E3-4926-84D9-1E047B06E4D0}</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{DDF32207-262A-4E42-A811-511D6F5753DD}</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{1C790F5A-1C2D-4381-99FD-3A51469E08F0}</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{53142C4E-4F26-49D1-A2AD-3EE81DCB9930}</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{9E8CC705-3695-4DAE-9065-ECC3B2C51BC6}</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{36453E21-CD69-453A-975E-98E33F4DE548}</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{A0526D85-2239-4AB6-846E-DFAF8333E406}</x14:id>
        </ext>
      </extLst>
    </cfRule>
    <cfRule type="dataBar" priority="89">
      <dataBar>
        <cfvo type="min"/>
        <cfvo type="max"/>
        <color rgb="FFFF555A"/>
      </dataBar>
      <extLst>
        <ext xmlns:x14="http://schemas.microsoft.com/office/spreadsheetml/2009/9/main" uri="{B025F937-C7B1-47D3-B67F-A62EFF666E3E}">
          <x14:id>{44A30EAC-3F6C-4285-BBAB-56B978D20004}</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{F5AFF54A-0E08-4FD6-8CDF-991FD2FD5522}</x14:id>
        </ext>
      </extLst>
    </cfRule>
  </conditionalFormatting>
  <conditionalFormatting sqref="AE45">
    <cfRule type="containsText" dxfId="63" priority="78" operator="containsText" text="seems most">
      <formula>NOT(ISERROR(SEARCH("seems most",AE45)))</formula>
    </cfRule>
  </conditionalFormatting>
  <conditionalFormatting sqref="AE46">
    <cfRule type="containsText" dxfId="6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{7AA6D43F-93A5-45EB-9286-720193E0FB10}</x14:id>
        </ext>
      </extLst>
    </cfRule>
    <cfRule type="dataBar" priority="12">
      <dataBar>
        <cfvo type="num" val="0"/>
        <cfvo type="num" val="100"/>
        <color rgb="FFFF0000"/>
      </dataBar>
      <extLst>
        <ext xmlns:x14="http://schemas.microsoft.com/office/spreadsheetml/2009/9/main" uri="{B025F937-C7B1-47D3-B67F-A62EFF666E3E}">
          <x14:id>{8BC517E1-DDEB-42D8-802F-6B0AB715A4DC}</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{1B32BD5D-9777-4E11-ACD5-642B45E2C51D}</x14:id>
        </ext>
      </extLst>
    </cfRule>
  </conditionalFormatting>
  <conditionalFormatting sqref="AE65">
    <cfRule type="containsText" dxfId="61" priority="3" operator="containsText" text="seems most">
      <formula>NOT(ISERROR(SEARCH("seems most",AE65)))</formula>
    </cfRule>
  </conditionalFormatting>
  <conditionalFormatting sqref="AE66">
    <cfRule type="containsText" dxfId="6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{83306C61-72BD-49FC-A916-2A495177CBA4}</x14:id>
        </ext>
      </extLst>
    </cfRule>
    <cfRule type="dataBar" priority="88">
      <dataBar>
        <cfvo type="min"/>
        <cfvo type="max"/>
        <color rgb="FF63C384"/>
      </dataBar>
      <extLst>
        <ext xmlns:x14="http://schemas.microsoft.com/office/spreadsheetml/2009/9/main" uri="{B025F937-C7B1-47D3-B67F-A62EFF666E3E}">
          <x14:id>{7C7F6635-BB6F-46DA-8B79-50A416A5CB8B}</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{E8FDDC2F-B94D-4E0C-9C0B-82FFC7276F9A}</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{456B7F87-3F50-40F2-986C-DBD5B0341D7E}</x14:id>
        </ext>
      </extLst>
    </cfRule>
    <cfRule type="dataBar" priority="83">
      <dataBar showValue="0">
        <cfvo type="num" val="0"/>
        <cfvo type="num" val="&quot;1--&quot;"/>
        <color rgb="FFFF0000"/>
      </dataBar>
      <extLst>
        <ext xmlns:x14="http://schemas.microsoft.com/office/spreadsheetml/2009/9/main" uri="{B025F937-C7B1-47D3-B67F-A62EFF666E3E}">
          <x14:id>{3845CFEF-D0CF-4C2D-915A-6A2E4CC1E1FB}</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{1E8E74AA-0B72-463C-917E-792FAF039970}</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{D642A14B-872C-4FBD-8352-5D7FE04CC67C}</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{04CCC39D-8CF2-45CE-9853-5E3B1CB20AC7}</x14:id>
        </ext>
      </extLst>
    </cfRule>
    <cfRule type="dataBar" priority="13">
      <dataBar>
        <cfvo type="min"/>
        <cfvo type="max"/>
        <color rgb="FF63C384"/>
      </dataBar>
      <extLst>
        <ext xmlns:x14="http://schemas.microsoft.com/office/spreadsheetml/2009/9/main" uri="{B025F937-C7B1-47D3-B67F-A62EFF666E3E}">
          <x14:id>{1F5BEA07-2F4D-4FD8-A30E-E8BAD7C0ADAE}</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{E4CA79CD-746C-474D-9685-E4706868E304}</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{A9146D12-A009-4A61-AB21-0F73C089FEE2}</x14:id>
        </ext>
      </extLst>
    </cfRule>
    <cfRule type="dataBar" priority="7">
      <dataBar>
        <cfvo type="num" val="0"/>
        <cfvo type="num" val="100"/>
        <color rgb="FFFF0000"/>
      </dataBar>
      <extLst>
        <ext xmlns:x14="http://schemas.microsoft.com/office/spreadsheetml/2009/9/main" uri="{B025F937-C7B1-47D3-B67F-A62EFF666E3E}">
          <x14:id>{4574FA94-D9BC-4F4F-BEA7-677082FD500C}</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{E2024E05-9C28-4E8F-85B1-808554DD19B8}</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{23D2FF03-8481-459F-9B19-22FB3CB0232A}</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{3EA07FD3-9D13-4C3A-9DF2-B69EEA84A2FE}</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{6BAEA332-B331-4D47-8BC4-BE30EFFF4DDE}</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{5DFE91D9-3769-4DA3-A563-1B473BAD81F0}</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{6D0522F0-ABBB-41EF-907A-F581EE2C3CB0}</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{6B46044A-F2D6-4BB4-98EB-416E83C90C2F}</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{8D57C96F-547A-412E-A568-D92FC561D592}</x14:id>
        </ext>
      </extLst>
    </cfRule>
  </conditionalFormatting>
  <pageMargins left="0.7" right="0.7" top="0.75" bottom="0.75" header="0.3" footer="0.3"/>
  <pageSetup paperSize="9" orientation="portrait" horizontalDpi="0" verticalDpi="0" r:id="rId1"/>
  <ignoredErrors>
    <ignoredError sqref="F8" formula="1"/>
  </ignoredErrors>
  <drawing r:id="rId2"/>
  <extLst>
    <ext xmlns:x14="http://schemas.microsoft.com/office/spreadsheetml/2009/9/main" uri="{78C0D931-6437-407d-A8EE-F0AAD7539E65}">
      <x14:conditionalFormattings>
        <x14:conditionalFormatting xmlns:xm="http://schemas.microsoft.com/office/excel/2006/main">
          <x14:cfRule type="dataBar" id="{A73E6D25-EC6B-4681-8ECD-5EFCE40ACC16}">
            <x14:dataBar minLength="0" maxLength="100" gradient="0">
              <x14:cfvo type="num">
                <xm:f>0</xm:f>
              </x14:cfvo>
              <x14:cfvo type="num">
                <xm:f>100</xm:f>
              </x14:cfvo>
              <x14:negativeFillColor rgb="FFFF0000"/>
              <x14:axisColor rgb="FF000000"/>
            </x14:dataBar>
          </x14:cfRule>
          <x14:cfRule type="dataBar" id="{A120CEBF-A0B3-457D-A9A1-FFE92B1CBAF6}">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3341FDAD-DFA0-4A32-B1B7-B0CD6061641A}">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185D8768-449B-4418-91FA-C95DB084BCB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EF6BB41-8D0F-4A2E-AEFF-831F5BD9B2A6}">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F775319E-4D62-4796-A45D-97E590FA46D6}">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0DF33CBF-B1DD-4F9B-9916-3379024EFA13}">
            <x14:dataBar minLength="0" maxLength="100" gradient="0">
              <x14:cfvo type="num">
                <xm:f>0</xm:f>
              </x14:cfvo>
              <x14:cfvo type="num">
                <xm:f>100</xm:f>
              </x14:cfvo>
              <x14:negativeFillColor rgb="FFFF0000"/>
              <x14:axisColor rgb="FF000000"/>
            </x14:dataBar>
          </x14:cfRule>
          <x14:cfRule type="dataBar" id="{650BC96D-E73B-443E-B3D7-61CF4F102AC8}">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352D8DCC-E7BE-4D2F-9992-061927EB10E4}">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F75F279B-E0AC-42DB-9DED-C07DB1C07DBA}">
            <x14:dataBar minLength="0" maxLength="100">
              <x14:cfvo type="num">
                <xm:f>0</xm:f>
              </x14:cfvo>
              <x14:cfvo type="num">
                <xm:f>"1--"</xm:f>
              </x14:cfvo>
              <x14:negativeFillColor rgb="FFFF0000"/>
              <x14:axisColor rgb="FF000000"/>
            </x14:dataBar>
          </x14:cfRule>
          <x14:cfRule type="dataBar" id="{D2422EB8-8690-47C0-ABEE-494474AA484E}">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520D6BCF-55AC-4247-8287-8B4011FBD103}">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B88CE37A-F6CC-483E-B231-FC9A719CE1BF}">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C4552E79-97B0-48D9-86AF-803A979A20B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E380FBA9-F1E2-4AC6-A8F9-0D9C5F4CC922}">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C88F6D09-E73A-4514-87A4-6A1FBC86AAF0}">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E6D0C61E-DB33-449D-8F34-F3059F5CB858}">
            <x14:dataBar minLength="0" maxLength="100">
              <x14:cfvo type="num">
                <xm:f>0</xm:f>
              </x14:cfvo>
              <x14:cfvo type="num">
                <xm:f>"1--"</xm:f>
              </x14:cfvo>
              <x14:negativeFillColor rgb="FFFF0000"/>
              <x14:axisColor rgb="FF000000"/>
            </x14:dataBar>
          </x14:cfRule>
          <x14:cfRule type="dataBar" id="{A464AC2F-C69A-439A-8E16-5E3E1ADF8905}">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CD2B1798-F31C-4074-B261-BFDFEB0939CE}">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947824FC-A073-471A-BED0-A830730C26F8}">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52E6B484-DB4E-4AB3-8E99-1F302ADBBD22}">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8EEB8CAD-C07B-4352-9DD4-D9A79C87EC5A}">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D607BDEF-5EE4-42DC-9A94-4322E378E498}">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0B64E040-67AB-42EE-A99D-059C71DF8A8B}">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53C783A9-A4B6-4064-B60E-8B7C5F24B336}">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7271E649-9401-471A-90A4-AEF4F0E36D37}">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24AAF680-A14F-4797-8DFE-35ACA815E05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DE87ED9-34EF-462E-9C1C-4C38A87ECE6D}">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B37E08A5-8B06-451A-9279-3E1A70296D91}">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BFACD29B-0217-4146-8D52-90046822FF5B}">
            <x14:dataBar minLength="0" maxLength="100" gradient="0">
              <x14:cfvo type="num">
                <xm:f>0</xm:f>
              </x14:cfvo>
              <x14:cfvo type="num">
                <xm:f>100</xm:f>
              </x14:cfvo>
              <x14:negativeFillColor rgb="FFFF0000"/>
              <x14:axisColor rgb="FF000000"/>
            </x14:dataBar>
          </x14:cfRule>
          <x14:cfRule type="dataBar" id="{02A7A2EA-75F0-45C8-A9D7-824A39DD04E9}">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83092E6D-0B32-4AC2-96CE-8392DF734290}">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C8BF05F8-4B21-4EA6-ABE0-CC36F583BB77}">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D5F135F-BA4A-473F-B487-BF4E09FB1F35}">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C5AD4440-727E-4156-BBE9-8B0485F86FDB}">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65106C75-A23D-4146-9EAC-B512FB8CD90C}">
            <x14:dataBar minLength="0" maxLength="100">
              <x14:cfvo type="num">
                <xm:f>0</xm:f>
              </x14:cfvo>
              <x14:cfvo type="num">
                <xm:f>"1--"</xm:f>
              </x14:cfvo>
              <x14:negativeFillColor rgb="FFFF0000"/>
              <x14:axisColor rgb="FF000000"/>
            </x14:dataBar>
          </x14:cfRule>
          <x14:cfRule type="dataBar" id="{495A01EA-7787-4D26-A357-CC510524810D}">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86DB9893-5E48-4B15-9212-6FA2DCEB0C22}">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84F87BC8-3F28-4226-AB32-5C8C569B953C}">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9F29A579-B444-413B-B04D-7A87D7CB1E91}">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AC48CB4A-98E1-4D8D-8856-116DF923A80B}">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8A4894CA-7C42-451E-AA1D-E1741B62165B}">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3369C79C-3974-42A4-AF53-928D534B748B}">
            <x14:dataBar minLength="0" maxLength="100">
              <x14:cfvo type="num">
                <xm:f>0</xm:f>
              </x14:cfvo>
              <x14:cfvo type="num">
                <xm:f>"1--"</xm:f>
              </x14:cfvo>
              <x14:negativeFillColor rgb="FFFF0000"/>
              <x14:axisColor rgb="FF000000"/>
            </x14:dataBar>
          </x14:cfRule>
          <x14:cfRule type="dataBar" id="{4EFBBAA9-865A-4B45-8433-B35B78F62BEB}">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6F86CD3A-8D12-432B-9022-0EDF8B042464}">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7358BB8C-A1DC-4371-A890-3C081EBE7FE9}">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FB774EE0-3AB7-4116-A135-D27CFBCD8ABB}">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3A38A08E-631E-4300-9016-25C8FDE221D8}">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94EFE64D-D980-45E3-943F-EBBFBDB38177}">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9FB3C5B7-EEFE-42AF-8E0C-E89AF0BF9BC7}">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F365E162-7B36-440A-BE0C-644E1E04796D}">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C599EC8B-E456-49D7-9794-2AECD2675A95}">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FCE00338-7D43-4E87-AF6F-69C32E08CD1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ED635DF2-DC4D-46AA-B4CF-A73A938BCD8F}">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AE1D3837-EB8D-4DD6-888D-7BF558DA60B0}">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8482712D-9199-45B7-BF85-E461CFB3FD2B}">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7FD41581-612E-4303-A803-55B9007FDCB5}">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A654099B-5193-459A-971E-BC7B9AD5ED8E}">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D422EC46-710C-43DA-BECD-6F271BECBF2C}">
            <x14:dataBar minLength="0" maxLength="100" gradient="0">
              <x14:cfvo type="num">
                <xm:f>0</xm:f>
              </x14:cfvo>
              <x14:cfvo type="num">
                <xm:f>100</xm:f>
              </x14:cfvo>
              <x14:negativeFillColor rgb="FFFF0000"/>
              <x14:axisColor rgb="FF000000"/>
            </x14:dataBar>
          </x14:cfRule>
          <x14:cfRule type="dataBar" id="{E2F7E82B-7098-4F51-8E6E-49612E04B8DB}">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78E90A9C-B7AC-4DC8-8454-B4E59D0FDBAD}">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81D86E2F-8955-45D2-9BA0-0D6AC32895A4}">
            <x14:dataBar minLength="0" maxLength="100">
              <x14:cfvo type="num">
                <xm:f>0</xm:f>
              </x14:cfvo>
              <x14:cfvo type="num">
                <xm:f>"1--"</xm:f>
              </x14:cfvo>
              <x14:negativeFillColor rgb="FFFF0000"/>
              <x14:axisColor rgb="FF000000"/>
            </x14:dataBar>
          </x14:cfRule>
          <x14:cfRule type="dataBar" id="{5E96D535-57AB-4E7F-9E77-E28E96834CFD}">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8E6F2046-94F5-496F-ABD0-E8690A3B79E4}">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C20C8D1D-2CAE-4D5C-A092-06F04CC4B174}">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01CDE128-9B76-4937-8682-DAF94F667E7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06C22A43-C39F-4C99-8980-D4BA89AB2B9D}">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379F868C-1894-4B73-890B-90C4D4EDDC08}">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0B517577-5F9F-42A4-B89E-8AD84CEA6B71}">
            <x14:dataBar minLength="0" maxLength="100">
              <x14:cfvo type="num">
                <xm:f>0</xm:f>
              </x14:cfvo>
              <x14:cfvo type="num">
                <xm:f>"1--"</xm:f>
              </x14:cfvo>
              <x14:negativeFillColor rgb="FFFF0000"/>
              <x14:axisColor rgb="FF000000"/>
            </x14:dataBar>
          </x14:cfRule>
          <x14:cfRule type="dataBar" id="{C473CA98-DBF7-4249-851D-1F8F3E926353}">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BA203717-2175-437B-870B-32F7360B81F0}">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8FEC2B57-0117-4090-A3DA-B1C07E7696A4}">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323CBEEF-A3EB-413C-B0B7-BE26BF930D56}">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41AFD4E4-5C63-4F1A-9DDF-24EC83E682A0}">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5776C284-0873-42D4-83EE-FBAC6C9E8A7C}">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F633D4A1-A434-41A2-8364-1B1A62480AAC}">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A28D7BCF-A552-4F17-93B0-52618DE307C4}">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D5A0300C-B566-484C-B18B-EB8148D07E4A}">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F322CEBF-98BC-4707-A016-76F3FE60971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91F461E-938B-4D75-B44D-901CE9015BAE}">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9A0F610B-CC72-4B9C-913C-593FF18428C6}">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9D800C96-BF3E-40D5-9C99-821959E8360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07D9C39E-AA84-4615-9E87-3D9977BA8573}">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1327F420-64D1-4EF9-AD97-03CBFE03E668}">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F59F2B62-3838-4C14-93F2-A6386AC631F0}">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7DAB8FAC-E0B2-4BF4-8BFA-B14E25C04E6D}">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8317879C-D2F8-4BC0-AD78-DF4D0584F0A1}">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30B9C046-25B0-4DB6-AD9A-06EA3DD0D2C6}">
            <x14:dataBar minLength="0" maxLength="100">
              <x14:cfvo type="num">
                <xm:f>0</xm:f>
              </x14:cfvo>
              <x14:cfvo type="num">
                <xm:f>"1--"</xm:f>
              </x14:cfvo>
              <x14:negativeFillColor rgb="FFFF0000"/>
              <x14:axisColor rgb="FF000000"/>
            </x14:dataBar>
          </x14:cfRule>
          <x14:cfRule type="dataBar" id="{514F5224-BAD3-4B83-AF87-B2D262C8DDCA}">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897B52CF-0469-45C9-A6B7-C4C9FAF678D1}">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CBB99889-F98D-4CF5-9929-324F13111AC5}">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E6C588A4-F07F-40E2-9B19-65CF378B7DA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BD5ADA3-468E-44B4-A3FC-BC880B2B12A1}">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C83FA8B2-E7D3-4ED4-8109-0A7F576D9DE2}">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F3634433-F4A2-4F7A-B228-523ED35A457E}">
            <x14:dataBar minLength="0" maxLength="100" gradient="0">
              <x14:cfvo type="num">
                <xm:f>0</xm:f>
              </x14:cfvo>
              <x14:cfvo type="num">
                <xm:f>100</xm:f>
              </x14:cfvo>
              <x14:negativeFillColor rgb="FFFF0000"/>
              <x14:axisColor rgb="FF000000"/>
            </x14:dataBar>
          </x14:cfRule>
          <x14:cfRule type="dataBar" id="{5E1CE714-C5D7-46EB-8965-F7D700C37629}">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454F2EC2-3A83-4C51-B1FA-FFA186ECA24A}">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E63D9A3D-675B-44DC-BE42-2DDD22093C4C}">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7FAC8681-88E3-4926-84D9-1E047B06E4D0}">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DDF32207-262A-4E42-A811-511D6F5753DD}">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1C790F5A-1C2D-4381-99FD-3A51469E08F0}">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53142C4E-4F26-49D1-A2AD-3EE81DCB9930}">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9E8CC705-3695-4DAE-9065-ECC3B2C51BC6}">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36453E21-CD69-453A-975E-98E33F4DE548}">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A0526D85-2239-4AB6-846E-DFAF8333E406}">
            <x14:dataBar minLength="0" maxLength="100" gradient="0">
              <x14:cfvo type="num">
                <xm:f>0</xm:f>
              </x14:cfvo>
              <x14:cfvo type="num">
                <xm:f>100</xm:f>
              </x14:cfvo>
              <x14:negativeFillColor rgb="FFFF0000"/>
              <x14:axisColor rgb="FF000000"/>
            </x14:dataBar>
          </x14:cfRule>
          <x14:cfRule type="dataBar" id="{44A30EAC-3F6C-4285-BBAB-56B978D20004}">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F5AFF54A-0E08-4FD6-8CDF-991FD2FD5522}">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7AA6D43F-93A5-45EB-9286-720193E0FB1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8BC517E1-DDEB-42D8-802F-6B0AB715A4DC}">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1B32BD5D-9777-4E11-ACD5-642B45E2C51D}">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83306C61-72BD-49FC-A916-2A495177CBA4}">
            <x14:dataBar minLength="0" maxLength="100" gradient="0">
              <x14:cfvo type="num">
                <xm:f>0</xm:f>
              </x14:cfvo>
              <x14:cfvo type="num">
                <xm:f>100</xm:f>
              </x14:cfvo>
              <x14:negativeFillColor rgb="FFFF0000"/>
              <x14:axisColor rgb="FF000000"/>
            </x14:dataBar>
          </x14:cfRule>
          <x14:cfRule type="dataBar" id="{7C7F6635-BB6F-46DA-8B79-50A416A5CB8B}">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E8FDDC2F-B94D-4E0C-9C0B-82FFC7276F9A}">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456B7F87-3F50-40F2-986C-DBD5B0341D7E}">
            <x14:dataBar minLength="0" maxLength="100" gradient="0">
              <x14:cfvo type="num">
                <xm:f>0</xm:f>
              </x14:cfvo>
              <x14:cfvo type="num">
                <xm:f>100</xm:f>
              </x14:cfvo>
              <x14:negativeFillColor rgb="FFFF0000"/>
              <x14:axisColor rgb="FF000000"/>
            </x14:dataBar>
          </x14:cfRule>
          <x14:cfRule type="dataBar" id="{3845CFEF-D0CF-4C2D-915A-6A2E4CC1E1FB}">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1E8E74AA-0B72-463C-917E-792FAF039970}">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D642A14B-872C-4FBD-8352-5D7FE04CC67C}">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04CCC39D-8CF2-45CE-9853-5E3B1CB20AC7}">
            <x14:dataBar minLength="0" maxLength="100" gradient="0">
              <x14:cfvo type="num">
                <xm:f>0</xm:f>
              </x14:cfvo>
              <x14:cfvo type="num">
                <xm:f>100</xm:f>
              </x14:cfvo>
              <x14:negativeFillColor rgb="FFFF0000"/>
              <x14:axisColor rgb="FF000000"/>
            </x14:dataBar>
          </x14:cfRule>
          <x14:cfRule type="dataBar" id="{1F5BEA07-2F4D-4FD8-A30E-E8BAD7C0ADAE}">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E4CA79CD-746C-474D-9685-E4706868E304}">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A9146D12-A009-4A61-AB21-0F73C089FEE2}">
            <x14:dataBar minLength="0" maxLength="100">
              <x14:cfvo type="num">
                <xm:f>0</xm:f>
              </x14:cfvo>
              <x14:cfvo type="num">
                <xm:f>"1--"</xm:f>
              </x14:cfvo>
              <x14:negativeFillColor rgb="FFFF0000"/>
              <x14:axisColor rgb="FF000000"/>
            </x14:dataBar>
          </x14:cfRule>
          <x14:cfRule type="dataBar" id="{4574FA94-D9BC-4F4F-BEA7-677082FD500C}">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E2024E05-9C28-4E8F-85B1-808554DD19B8}">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23D2FF03-8481-459F-9B19-22FB3CB0232A}">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3EA07FD3-9D13-4C3A-9DF2-B69EEA84A2FE}">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6BAEA332-B331-4D47-8BC4-BE30EFFF4DDE}">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5DFE91D9-3769-4DA3-A563-1B473BAD81F0}">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6D0522F0-ABBB-41EF-907A-F581EE2C3CB0}">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6B46044A-F2D6-4BB4-98EB-416E83C90C2F}">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8D57C96F-547A-412E-A568-D92FC561D592}">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BDD95-C05D-4AF1-95E5-3FC4A8A2856E}">
  <dimension ref="A1:AI188"/>
  <sheetViews>
    <sheetView zoomScale="55" zoomScaleNormal="55" workbookViewId="0">
      <selection activeCell="J20" sqref="J20:K20"/>
    </sheetView>
  </sheetViews>
  <sheetFormatPr defaultRowHeight="14.5" x14ac:dyDescent="0.35"/>
  <cols>
    <col min="1" max="1" width="14.54296875" style="16" customWidth="1"/>
    <col min="2" max="2" width="10" style="16" customWidth="1"/>
    <col min="3" max="3" width="19.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f>IF(AVERAGE(D7:D16)&lt;100, AVERAGE(D7:D16), 99.999)</f>
        <v>70.333333333333329</v>
      </c>
      <c r="E6" s="55">
        <f>IF(AVERAGE(E7:E16)&lt;100, AVERAGE(E7:E16), 99.999)</f>
        <v>98.666666666666671</v>
      </c>
      <c r="F6" s="55">
        <f>IF(AVERAGE(F7:F16)&gt;0, AVERAGE(F7:F16), 0.001)</f>
        <v>493.81333333333333</v>
      </c>
      <c r="G6" s="55">
        <f>IF(AVERAGE(G7:G16)&gt;0, AVERAGE(G7:G16), 0.001)</f>
        <v>181.30768461978275</v>
      </c>
      <c r="H6" s="73">
        <f>IF(AVERAGE(H7:H16)&gt;0, AVERAGE(H7:H16), 0.001)</f>
        <v>40.044999999999995</v>
      </c>
      <c r="I6" s="55">
        <f>IF(AVERAGE(I7:I16)&gt;0, AVERAGE(I7:I16), 0.001)</f>
        <v>130.62919991428106</v>
      </c>
    </row>
    <row r="7" spans="1:9" ht="14" customHeight="1" x14ac:dyDescent="0.35">
      <c r="B7" s="54" t="s">
        <v>3404</v>
      </c>
      <c r="C7" s="56" t="s">
        <v>3490</v>
      </c>
      <c r="D7" s="57">
        <v>81</v>
      </c>
      <c r="E7" s="57">
        <v>100</v>
      </c>
      <c r="F7" s="58">
        <f>SUM(E21:E35)-1</f>
        <v>47.465000000000003</v>
      </c>
      <c r="G7" s="59">
        <f>H21</f>
        <v>6.2504500857632932</v>
      </c>
      <c r="H7" s="74">
        <v>4.17</v>
      </c>
      <c r="I7" s="58">
        <f>M25</f>
        <v>34.714982356325635</v>
      </c>
    </row>
    <row r="8" spans="1:9" x14ac:dyDescent="0.35">
      <c r="B8" s="54" t="s">
        <v>3405</v>
      </c>
      <c r="C8" s="56" t="s">
        <v>3491</v>
      </c>
      <c r="D8" s="57">
        <v>55</v>
      </c>
      <c r="E8" s="57">
        <v>97</v>
      </c>
      <c r="F8" s="58">
        <f>SUM(E38:E52)-1</f>
        <v>953.32100000000003</v>
      </c>
      <c r="G8" s="59">
        <f>H38</f>
        <v>356.96853293310465</v>
      </c>
      <c r="H8" s="74">
        <v>75.92</v>
      </c>
      <c r="I8" s="58">
        <f>N25</f>
        <v>226.54341747223646</v>
      </c>
    </row>
    <row r="9" spans="1:9" x14ac:dyDescent="0.35">
      <c r="B9" s="54" t="s">
        <v>3406</v>
      </c>
      <c r="C9" s="56" t="s">
        <v>3492</v>
      </c>
      <c r="D9" s="57">
        <v>88</v>
      </c>
      <c r="E9" s="57">
        <v>100</v>
      </c>
      <c r="F9" s="58">
        <f>SUM(E55:E69)-1</f>
        <v>46.786999999999999</v>
      </c>
      <c r="G9" s="59">
        <f>H55</f>
        <v>5.7308283018867918</v>
      </c>
      <c r="H9" s="74">
        <v>4.17</v>
      </c>
      <c r="I9" s="58">
        <f>O25</f>
        <v>34.714982356325635</v>
      </c>
    </row>
    <row r="10" spans="1:9" x14ac:dyDescent="0.35">
      <c r="B10" s="54" t="s">
        <v>3407</v>
      </c>
      <c r="C10" s="56" t="s">
        <v>3493</v>
      </c>
      <c r="D10" s="57">
        <v>48</v>
      </c>
      <c r="E10" s="57">
        <v>98</v>
      </c>
      <c r="F10" s="58">
        <f>SUM(E72:E86)-1</f>
        <v>949.02800000000002</v>
      </c>
      <c r="G10" s="59">
        <f>H72</f>
        <v>357.10990874785591</v>
      </c>
      <c r="H10" s="74">
        <v>75.92</v>
      </c>
      <c r="I10" s="58">
        <f>P25</f>
        <v>226.54341747223646</v>
      </c>
    </row>
    <row r="11" spans="1:9" x14ac:dyDescent="0.35">
      <c r="B11" s="54" t="s">
        <v>3408</v>
      </c>
      <c r="C11" s="56" t="s">
        <v>3495</v>
      </c>
      <c r="D11" s="57">
        <v>84</v>
      </c>
      <c r="E11" s="57">
        <v>100</v>
      </c>
      <c r="F11" s="58">
        <f>SUM(E89:E103)-1</f>
        <v>47.487000000000002</v>
      </c>
      <c r="G11" s="59">
        <f>H89</f>
        <v>6.2724614065180102</v>
      </c>
      <c r="H11" s="74">
        <v>4.17</v>
      </c>
      <c r="I11" s="58">
        <f>Q25</f>
        <v>34.714982356325635</v>
      </c>
    </row>
    <row r="12" spans="1:9" x14ac:dyDescent="0.35">
      <c r="B12" s="54" t="s">
        <v>3426</v>
      </c>
      <c r="C12" s="56" t="s">
        <v>3494</v>
      </c>
      <c r="D12" s="57">
        <v>66</v>
      </c>
      <c r="E12" s="57">
        <v>97</v>
      </c>
      <c r="F12" s="58">
        <f>SUM(E106:E120)-1</f>
        <v>918.79200000000003</v>
      </c>
      <c r="G12" s="59">
        <f>H106</f>
        <v>355.51392624356777</v>
      </c>
      <c r="H12" s="74">
        <v>75.92</v>
      </c>
      <c r="I12" s="58">
        <f>R25</f>
        <v>226.54341747223646</v>
      </c>
    </row>
    <row r="13" spans="1:9" x14ac:dyDescent="0.35">
      <c r="B13" s="54" t="s">
        <v>3427</v>
      </c>
      <c r="C13" s="56" t="s">
        <v>3414</v>
      </c>
      <c r="D13" s="57" t="s">
        <v>3414</v>
      </c>
      <c r="E13" s="57" t="s">
        <v>3414</v>
      </c>
      <c r="F13" s="60" t="s">
        <v>3414</v>
      </c>
      <c r="G13" s="59" t="s">
        <v>3414</v>
      </c>
      <c r="H13" s="74" t="s">
        <v>3414</v>
      </c>
      <c r="I13" s="58" t="s">
        <v>3414</v>
      </c>
    </row>
    <row r="14" spans="1:9" x14ac:dyDescent="0.35">
      <c r="B14" s="54" t="s">
        <v>3428</v>
      </c>
      <c r="C14" s="56" t="s">
        <v>3414</v>
      </c>
      <c r="D14" s="57" t="s">
        <v>3414</v>
      </c>
      <c r="E14" s="57" t="s">
        <v>3414</v>
      </c>
      <c r="F14" s="60" t="s">
        <v>3414</v>
      </c>
      <c r="G14" s="59" t="s">
        <v>3414</v>
      </c>
      <c r="H14" s="74" t="s">
        <v>3414</v>
      </c>
      <c r="I14" s="58" t="s">
        <v>3414</v>
      </c>
    </row>
    <row r="15" spans="1:9" x14ac:dyDescent="0.35">
      <c r="B15" s="54" t="s">
        <v>3429</v>
      </c>
      <c r="C15" s="56" t="s">
        <v>3414</v>
      </c>
      <c r="D15" s="57" t="s">
        <v>3414</v>
      </c>
      <c r="E15" s="57" t="s">
        <v>3414</v>
      </c>
      <c r="F15" s="60" t="s">
        <v>3414</v>
      </c>
      <c r="G15" s="59" t="s">
        <v>3414</v>
      </c>
      <c r="H15" s="74" t="s">
        <v>3414</v>
      </c>
      <c r="I15" s="58" t="s">
        <v>3414</v>
      </c>
    </row>
    <row r="16" spans="1:9" x14ac:dyDescent="0.35">
      <c r="B16" s="54" t="s">
        <v>3430</v>
      </c>
      <c r="C16" s="56" t="s">
        <v>3414</v>
      </c>
      <c r="D16" s="57" t="s">
        <v>3414</v>
      </c>
      <c r="E16" s="57" t="s">
        <v>3414</v>
      </c>
      <c r="F16" s="60" t="s">
        <v>3414</v>
      </c>
      <c r="G16" s="59" t="s">
        <v>3414</v>
      </c>
      <c r="H16" s="74" t="s">
        <v>3414</v>
      </c>
      <c r="I16" s="58" t="s">
        <v>3414</v>
      </c>
    </row>
    <row r="18" spans="2:35" x14ac:dyDescent="0.35">
      <c r="B18" s="169" t="s">
        <v>3435</v>
      </c>
      <c r="C18" s="170"/>
      <c r="D18" s="170"/>
      <c r="E18" s="170"/>
      <c r="F18" s="170"/>
      <c r="G18" s="170"/>
      <c r="H18" s="171"/>
      <c r="I18" s="52"/>
    </row>
    <row r="19" spans="2:35" x14ac:dyDescent="0.35">
      <c r="B19" s="172" t="str">
        <f>C7</f>
        <v>Mech. SNAr1</v>
      </c>
      <c r="C19" s="173"/>
      <c r="D19" s="173"/>
      <c r="E19" s="173"/>
      <c r="F19" s="173"/>
      <c r="G19" s="173"/>
      <c r="H19" s="174"/>
      <c r="I19" s="52"/>
    </row>
    <row r="20" spans="2:35" ht="31.5" customHeight="1" x14ac:dyDescent="0.35">
      <c r="B20" s="18"/>
      <c r="C20" s="18" t="s">
        <v>1</v>
      </c>
      <c r="D20" s="53" t="s">
        <v>2</v>
      </c>
      <c r="E20" s="18" t="s">
        <v>3434</v>
      </c>
      <c r="F20" s="18" t="s">
        <v>3418</v>
      </c>
      <c r="G20" s="18" t="s">
        <v>3</v>
      </c>
      <c r="H20" s="75" t="s">
        <v>4</v>
      </c>
      <c r="J20" s="175" t="str">
        <f>I5</f>
        <v xml:space="preserve">G3/B3: Energy </v>
      </c>
      <c r="K20" s="176"/>
      <c r="L20" s="50" t="s">
        <v>3396</v>
      </c>
      <c r="M20" s="54" t="str">
        <f>C7</f>
        <v>Mech. SNAr1</v>
      </c>
      <c r="N20" s="54" t="str">
        <f>C8</f>
        <v>Sol. SNAr1</v>
      </c>
      <c r="O20" s="54" t="str">
        <f>C9</f>
        <v>Mech. SNAr2</v>
      </c>
      <c r="P20" s="54" t="str">
        <f>C10</f>
        <v>Sol. SNAr2</v>
      </c>
      <c r="Q20" s="54" t="str">
        <f>C11</f>
        <v>Mech. SNAr3</v>
      </c>
      <c r="R20" s="54" t="str">
        <f>C12</f>
        <v>Sol. SNAr3</v>
      </c>
      <c r="S20" s="54" t="str">
        <f>C13</f>
        <v>…</v>
      </c>
      <c r="T20" s="54" t="str">
        <f>C14</f>
        <v>…</v>
      </c>
      <c r="U20" s="54" t="str">
        <f>C15</f>
        <v>…</v>
      </c>
      <c r="V20" s="54" t="str">
        <f>C16</f>
        <v>…</v>
      </c>
    </row>
    <row r="21" spans="2:35" ht="43.5" x14ac:dyDescent="0.35">
      <c r="B21" s="18">
        <v>1</v>
      </c>
      <c r="C21" s="78" t="s">
        <v>3449</v>
      </c>
      <c r="D21" s="61" t="s">
        <v>3444</v>
      </c>
      <c r="E21" s="62">
        <v>1.018</v>
      </c>
      <c r="F21" s="77">
        <v>5.8330000000000002</v>
      </c>
      <c r="G21" s="21">
        <f>(F21/5.83)*E21</f>
        <v>1.0185238421955403</v>
      </c>
      <c r="H21" s="177">
        <f>SUM(G21:G35)</f>
        <v>6.2504500857632932</v>
      </c>
      <c r="I21" s="51"/>
      <c r="J21" s="180" t="s">
        <v>5</v>
      </c>
      <c r="K21" s="181"/>
      <c r="L21" s="63">
        <v>1</v>
      </c>
      <c r="M21" s="64">
        <v>1</v>
      </c>
      <c r="N21" s="64">
        <v>3</v>
      </c>
      <c r="O21" s="64">
        <v>1</v>
      </c>
      <c r="P21" s="64">
        <v>3</v>
      </c>
      <c r="Q21" s="64">
        <v>1</v>
      </c>
      <c r="R21" s="64">
        <v>3</v>
      </c>
      <c r="S21" s="64"/>
      <c r="T21" s="64"/>
      <c r="U21" s="64"/>
      <c r="V21" s="64"/>
      <c r="W21" s="65"/>
    </row>
    <row r="22" spans="2:35" ht="15.5" x14ac:dyDescent="0.35">
      <c r="B22" s="18">
        <v>2</v>
      </c>
      <c r="C22" s="43" t="s">
        <v>3448</v>
      </c>
      <c r="D22" s="61" t="s">
        <v>3390</v>
      </c>
      <c r="E22" s="62">
        <v>0.86</v>
      </c>
      <c r="F22" s="77">
        <v>5.8330000000000002</v>
      </c>
      <c r="G22" s="21">
        <f t="shared" ref="G22:G35" si="0">(F22/5.83)*E22</f>
        <v>0.86044253859348185</v>
      </c>
      <c r="H22" s="178"/>
      <c r="I22" s="51"/>
      <c r="J22" s="180" t="s">
        <v>6</v>
      </c>
      <c r="K22" s="181"/>
      <c r="L22" s="63">
        <v>2</v>
      </c>
      <c r="M22" s="64">
        <v>1</v>
      </c>
      <c r="N22" s="64">
        <v>3</v>
      </c>
      <c r="O22" s="64">
        <v>1</v>
      </c>
      <c r="P22" s="64">
        <v>3</v>
      </c>
      <c r="Q22" s="64">
        <v>1</v>
      </c>
      <c r="R22" s="64">
        <v>3</v>
      </c>
      <c r="S22" s="64"/>
      <c r="T22" s="64"/>
      <c r="U22" s="64"/>
      <c r="V22" s="64"/>
      <c r="W22" s="65"/>
    </row>
    <row r="23" spans="2:35" ht="14.5" customHeight="1" x14ac:dyDescent="0.35">
      <c r="B23" s="18">
        <v>3</v>
      </c>
      <c r="C23" s="43" t="s">
        <v>472</v>
      </c>
      <c r="D23" s="61" t="s">
        <v>473</v>
      </c>
      <c r="E23" s="62">
        <v>0.80700000000000005</v>
      </c>
      <c r="F23" s="77">
        <v>2.25</v>
      </c>
      <c r="G23" s="21">
        <f t="shared" si="0"/>
        <v>0.31144939965694685</v>
      </c>
      <c r="H23" s="178"/>
      <c r="I23" s="51"/>
      <c r="J23" s="180" t="s">
        <v>7</v>
      </c>
      <c r="K23" s="181"/>
      <c r="L23" s="63">
        <v>3</v>
      </c>
      <c r="M23" s="64">
        <v>2</v>
      </c>
      <c r="N23" s="64">
        <v>3</v>
      </c>
      <c r="O23" s="64">
        <v>2</v>
      </c>
      <c r="P23" s="64">
        <v>3</v>
      </c>
      <c r="Q23" s="64">
        <v>2</v>
      </c>
      <c r="R23" s="64">
        <v>3</v>
      </c>
      <c r="S23" s="64"/>
      <c r="T23" s="64"/>
      <c r="U23" s="64"/>
      <c r="V23" s="64"/>
      <c r="W23" s="65"/>
    </row>
    <row r="24" spans="2:35" ht="14.5" customHeight="1" x14ac:dyDescent="0.35">
      <c r="B24" s="18">
        <v>4</v>
      </c>
      <c r="C24" s="43" t="s">
        <v>3436</v>
      </c>
      <c r="D24" s="61" t="s">
        <v>3437</v>
      </c>
      <c r="E24" s="62">
        <v>30</v>
      </c>
      <c r="F24" s="77">
        <v>0</v>
      </c>
      <c r="G24" s="21">
        <f t="shared" si="0"/>
        <v>0</v>
      </c>
      <c r="H24" s="178"/>
      <c r="I24" s="51"/>
      <c r="J24" s="180" t="s">
        <v>8</v>
      </c>
      <c r="K24" s="181"/>
      <c r="L24" s="63">
        <v>4</v>
      </c>
      <c r="M24" s="64">
        <v>2</v>
      </c>
      <c r="N24" s="64">
        <v>2</v>
      </c>
      <c r="O24" s="64">
        <v>2</v>
      </c>
      <c r="P24" s="64">
        <v>2</v>
      </c>
      <c r="Q24" s="64">
        <v>2</v>
      </c>
      <c r="R24" s="64">
        <v>2</v>
      </c>
      <c r="S24" s="64"/>
      <c r="T24" s="64"/>
      <c r="U24" s="64"/>
      <c r="V24" s="64"/>
      <c r="W24" s="65"/>
    </row>
    <row r="25" spans="2:35" ht="14.5" customHeight="1" x14ac:dyDescent="0.35">
      <c r="B25" s="18">
        <v>5</v>
      </c>
      <c r="C25" s="43" t="s">
        <v>2617</v>
      </c>
      <c r="D25" s="61" t="s">
        <v>2618</v>
      </c>
      <c r="E25" s="62">
        <v>15.78</v>
      </c>
      <c r="F25" s="77">
        <v>1.5</v>
      </c>
      <c r="G25" s="21">
        <f t="shared" si="0"/>
        <v>4.0600343053173242</v>
      </c>
      <c r="H25" s="178"/>
      <c r="I25" s="51"/>
      <c r="J25" s="188"/>
      <c r="K25" s="189"/>
      <c r="L25" s="66" t="s">
        <v>0</v>
      </c>
      <c r="M25" s="76">
        <f>($L21*M21+$L22*M22+$L23*M23+$L24*M24)*(H7^(1/2))</f>
        <v>34.714982356325635</v>
      </c>
      <c r="N25" s="76">
        <f>($L21*N21+$L22*N22+$L23*N23+$L24*N24)*(H8^(1/2))</f>
        <v>226.54341747223646</v>
      </c>
      <c r="O25" s="76">
        <f>($L21*O21+$L22*O22+$L23*O23+$L24*O24)*(H9^(1/2))</f>
        <v>34.714982356325635</v>
      </c>
      <c r="P25" s="76">
        <f>($L21*P21+$L22*P22+$L23*P23+$L24*P24)*(H10^(1/2))</f>
        <v>226.54341747223646</v>
      </c>
      <c r="Q25" s="76">
        <f>($L21*Q21+$L22*Q22+$L23*Q23+$L24*Q24)*(H11^(1/2))</f>
        <v>34.714982356325635</v>
      </c>
      <c r="R25" s="76">
        <f>($L21*R21+$L22*R22+$L23*R23+$L24*R24)*(H12^(1/2))</f>
        <v>226.54341747223646</v>
      </c>
      <c r="S25" s="76" t="e">
        <f>($L21*S21+$L22*S22+$L23*S23+$L24*S24)*(H13^(1/2))</f>
        <v>#VALUE!</v>
      </c>
      <c r="T25" s="76" t="e">
        <f>($L21*T21+$L22*T22+$L23*T23+$L24*T24)*(H14^(1/2))</f>
        <v>#VALUE!</v>
      </c>
      <c r="U25" s="76" t="e">
        <f>($L21*U21+$L22*U22+$L23*U23+$L24*U24)*(H15^(1/2))</f>
        <v>#VALUE!</v>
      </c>
      <c r="V25" s="76" t="e">
        <f>($L21*V21+$L22*V22+$L23*V23+$L24*V24)*(H16^(1/2))</f>
        <v>#VALUE!</v>
      </c>
      <c r="W25" s="65"/>
    </row>
    <row r="26" spans="2:35" ht="15.5" x14ac:dyDescent="0.35">
      <c r="B26" s="18">
        <v>6</v>
      </c>
      <c r="C26" s="43"/>
      <c r="D26" s="61"/>
      <c r="E26" s="62"/>
      <c r="F26" s="77"/>
      <c r="G26" s="21">
        <f t="shared" si="0"/>
        <v>0</v>
      </c>
      <c r="H26" s="178"/>
      <c r="I26" s="51"/>
    </row>
    <row r="27" spans="2:35" ht="14.5" customHeight="1" x14ac:dyDescent="0.35">
      <c r="B27" s="18">
        <v>7</v>
      </c>
      <c r="C27" s="43"/>
      <c r="D27" s="61"/>
      <c r="E27" s="62"/>
      <c r="F27" s="43"/>
      <c r="G27" s="21">
        <f t="shared" si="0"/>
        <v>0</v>
      </c>
      <c r="H27" s="178"/>
      <c r="I27" s="51"/>
    </row>
    <row r="28" spans="2:35" ht="28.5" customHeight="1" thickBot="1" x14ac:dyDescent="0.4">
      <c r="B28" s="18">
        <v>8</v>
      </c>
      <c r="C28" s="43"/>
      <c r="D28" s="61"/>
      <c r="E28" s="62"/>
      <c r="F28" s="43"/>
      <c r="G28" s="21">
        <f t="shared" si="0"/>
        <v>0</v>
      </c>
      <c r="H28" s="178"/>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2:35" ht="27.5" thickBot="1" x14ac:dyDescent="0.4">
      <c r="B29" s="18">
        <v>9</v>
      </c>
      <c r="C29" s="43"/>
      <c r="D29" s="61"/>
      <c r="E29" s="62"/>
      <c r="F29" s="43"/>
      <c r="G29" s="21">
        <f t="shared" si="0"/>
        <v>0</v>
      </c>
      <c r="H29" s="178"/>
      <c r="I29" s="51"/>
      <c r="J29" s="67"/>
      <c r="K29" s="102" t="str">
        <f>C7</f>
        <v>Mech. SNAr1</v>
      </c>
      <c r="L29" s="103"/>
      <c r="M29" s="103"/>
      <c r="N29" s="104"/>
      <c r="O29" s="67"/>
      <c r="P29" s="102" t="str">
        <f>C8</f>
        <v>Sol. SNAr1</v>
      </c>
      <c r="Q29" s="103"/>
      <c r="R29" s="103"/>
      <c r="S29" s="104"/>
      <c r="T29" s="67"/>
      <c r="U29" s="102" t="str">
        <f>C9</f>
        <v>Mech. SNAr2</v>
      </c>
      <c r="V29" s="103"/>
      <c r="W29" s="103"/>
      <c r="X29" s="104"/>
      <c r="Y29" s="67"/>
      <c r="Z29" s="102" t="str">
        <f>C10</f>
        <v>Sol. SNAr2</v>
      </c>
      <c r="AA29" s="103"/>
      <c r="AB29" s="103"/>
      <c r="AC29" s="104"/>
      <c r="AD29" s="67"/>
      <c r="AE29" s="102" t="str">
        <f>C11</f>
        <v>Mech. SNAr3</v>
      </c>
      <c r="AF29" s="103"/>
      <c r="AG29" s="103"/>
      <c r="AH29" s="104"/>
      <c r="AI29" s="67"/>
    </row>
    <row r="30" spans="2:35" ht="16" thickBot="1" x14ac:dyDescent="0.4">
      <c r="B30" s="18">
        <v>10</v>
      </c>
      <c r="C30" s="43"/>
      <c r="D30" s="61"/>
      <c r="E30" s="62"/>
      <c r="F30" s="43"/>
      <c r="G30" s="21">
        <f t="shared" si="0"/>
        <v>0</v>
      </c>
      <c r="H30" s="178"/>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2:35" ht="15" customHeight="1" x14ac:dyDescent="0.35">
      <c r="B31" s="18">
        <v>11</v>
      </c>
      <c r="C31" s="43"/>
      <c r="D31" s="61"/>
      <c r="E31" s="62"/>
      <c r="F31" s="43"/>
      <c r="G31" s="21">
        <f t="shared" si="0"/>
        <v>0</v>
      </c>
      <c r="H31" s="178"/>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2:35" ht="16.5" customHeight="1" x14ac:dyDescent="0.35">
      <c r="B32" s="18">
        <v>12</v>
      </c>
      <c r="C32" s="43"/>
      <c r="D32" s="61"/>
      <c r="E32" s="62"/>
      <c r="F32" s="43"/>
      <c r="G32" s="21">
        <f t="shared" si="0"/>
        <v>0</v>
      </c>
      <c r="H32" s="178"/>
      <c r="J32" s="44"/>
      <c r="K32" s="112">
        <f>100*(1/(1+((100-D7)/(100-D$6))))</f>
        <v>60.958904109589042</v>
      </c>
      <c r="L32" s="113"/>
      <c r="M32" s="112">
        <f>100*(1/(1+((100-E7)/(100-E$6))))</f>
        <v>100</v>
      </c>
      <c r="N32" s="113"/>
      <c r="O32" s="44"/>
      <c r="P32" s="112">
        <f>100*(1/(1+((100-D8)/(100-D6))))</f>
        <v>39.732142857142861</v>
      </c>
      <c r="Q32" s="113"/>
      <c r="R32" s="112">
        <f>100*(1/(1+((100-E8)/(100-E6))))</f>
        <v>30.769230769230692</v>
      </c>
      <c r="S32" s="113"/>
      <c r="T32" s="44"/>
      <c r="U32" s="112">
        <f>100*(1/(1+((100-D9)/(100-D6))))</f>
        <v>71.2</v>
      </c>
      <c r="V32" s="113"/>
      <c r="W32" s="112">
        <f>100*(1/(1+((100-E9)/(100-E6))))</f>
        <v>100</v>
      </c>
      <c r="X32" s="113"/>
      <c r="Y32" s="44"/>
      <c r="Z32" s="112">
        <f>100*(1/(1+((100-D10)/(100-D6))))</f>
        <v>36.326530612244902</v>
      </c>
      <c r="AA32" s="113"/>
      <c r="AB32" s="112">
        <f>100*(1/(1+((100-E10)/(100-E6))))</f>
        <v>39.999999999999915</v>
      </c>
      <c r="AC32" s="113"/>
      <c r="AD32" s="44"/>
      <c r="AE32" s="112">
        <f>100*(1/(1+((100-D11)/(100-D6))))</f>
        <v>64.96350364963503</v>
      </c>
      <c r="AF32" s="113"/>
      <c r="AG32" s="112">
        <f>100*(1/(1+((100-E11)/(100-E6))))</f>
        <v>100</v>
      </c>
      <c r="AH32" s="113"/>
      <c r="AI32" s="44"/>
    </row>
    <row r="33" spans="2:35" ht="16.5" customHeight="1" thickBot="1" x14ac:dyDescent="0.4">
      <c r="B33" s="18">
        <v>13</v>
      </c>
      <c r="C33" s="43"/>
      <c r="D33" s="61"/>
      <c r="E33" s="62"/>
      <c r="F33" s="43"/>
      <c r="G33" s="21">
        <f t="shared" si="0"/>
        <v>0</v>
      </c>
      <c r="H33" s="178"/>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2:35" ht="16.5" customHeight="1" x14ac:dyDescent="0.35">
      <c r="B34" s="18">
        <v>14</v>
      </c>
      <c r="C34" s="43"/>
      <c r="D34" s="61"/>
      <c r="E34" s="62"/>
      <c r="F34" s="43"/>
      <c r="G34" s="21">
        <f t="shared" si="0"/>
        <v>0</v>
      </c>
      <c r="H34" s="178"/>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2:35" ht="16.5" customHeight="1" x14ac:dyDescent="0.35">
      <c r="B35" s="18">
        <v>15</v>
      </c>
      <c r="C35" s="43"/>
      <c r="D35" s="61"/>
      <c r="E35" s="62"/>
      <c r="F35" s="43"/>
      <c r="G35" s="21">
        <f t="shared" si="0"/>
        <v>0</v>
      </c>
      <c r="H35" s="179"/>
      <c r="I35" s="51"/>
      <c r="J35" s="44"/>
      <c r="K35" s="123"/>
      <c r="L35" s="128">
        <f>100*(1/(1+(G7/G$6)))</f>
        <v>96.667459880865152</v>
      </c>
      <c r="M35" s="129"/>
      <c r="N35" s="127"/>
      <c r="O35" s="44"/>
      <c r="P35" s="123"/>
      <c r="Q35" s="114">
        <f>100*(1/(1+(G8/G6)))</f>
        <v>33.683019741062346</v>
      </c>
      <c r="R35" s="129"/>
      <c r="S35" s="127"/>
      <c r="T35" s="44"/>
      <c r="U35" s="123"/>
      <c r="V35" s="114">
        <f>100*(1/(1+(G9/G6)))</f>
        <v>96.936016966576915</v>
      </c>
      <c r="W35" s="129"/>
      <c r="X35" s="127"/>
      <c r="Y35" s="44"/>
      <c r="Z35" s="123"/>
      <c r="AA35" s="114">
        <f>100*(1/(1+(G10/G6)))</f>
        <v>33.674175371157212</v>
      </c>
      <c r="AB35" s="129"/>
      <c r="AC35" s="127"/>
      <c r="AD35" s="44"/>
      <c r="AE35" s="123"/>
      <c r="AF35" s="114">
        <f>100*(1/(1+(G11/G6)))</f>
        <v>96.656116577690199</v>
      </c>
      <c r="AG35" s="129"/>
      <c r="AH35" s="127"/>
      <c r="AI35" s="44"/>
    </row>
    <row r="36" spans="2:35" ht="16.5" customHeight="1" x14ac:dyDescent="0.35">
      <c r="B36" s="172" t="str">
        <f>C8</f>
        <v>Sol. SNAr1</v>
      </c>
      <c r="C36" s="173"/>
      <c r="D36" s="173"/>
      <c r="E36" s="173"/>
      <c r="F36" s="173"/>
      <c r="G36" s="173"/>
      <c r="H36" s="174"/>
      <c r="I36" s="51"/>
      <c r="J36" s="44"/>
      <c r="K36" s="139">
        <f>100*(1/(1+(F7/F$6)))</f>
        <v>91.230944030643499</v>
      </c>
      <c r="L36" s="128"/>
      <c r="M36" s="129"/>
      <c r="N36" s="132">
        <f>100*(1/(1+(I7/I$6)))</f>
        <v>79.004412565595956</v>
      </c>
      <c r="O36" s="44"/>
      <c r="P36" s="139">
        <f>100*(1/(1+(F8/F6)))</f>
        <v>34.123531033631288</v>
      </c>
      <c r="Q36" s="130"/>
      <c r="R36" s="131"/>
      <c r="S36" s="132">
        <f>100*(1/(1+(I8/I6)))</f>
        <v>36.573128385404615</v>
      </c>
      <c r="T36" s="44"/>
      <c r="U36" s="139">
        <f>100*(1/(1+(F9/F6)))</f>
        <v>91.345362347168361</v>
      </c>
      <c r="V36" s="130"/>
      <c r="W36" s="131"/>
      <c r="X36" s="132">
        <f>100*(1/(1+(I9/I6)))</f>
        <v>79.004412565595956</v>
      </c>
      <c r="Y36" s="44"/>
      <c r="Z36" s="139">
        <f>100*(1/(1+(F10/F6)))</f>
        <v>34.225061475921123</v>
      </c>
      <c r="AA36" s="130"/>
      <c r="AB36" s="131"/>
      <c r="AC36" s="132">
        <f>100*(1/(1+(I10/I6)))</f>
        <v>36.573128385404615</v>
      </c>
      <c r="AD36" s="44"/>
      <c r="AE36" s="139">
        <f>100*(1/(1+(F11/F6)))</f>
        <v>91.227236143089996</v>
      </c>
      <c r="AF36" s="130"/>
      <c r="AG36" s="131"/>
      <c r="AH36" s="132">
        <f>100*(1/(1+(I11/I6)))</f>
        <v>79.004412565595956</v>
      </c>
      <c r="AI36" s="44"/>
    </row>
    <row r="37" spans="2:35" ht="16.5" customHeight="1" x14ac:dyDescent="0.35">
      <c r="B37" s="18"/>
      <c r="C37" s="18" t="s">
        <v>1</v>
      </c>
      <c r="D37" s="53" t="s">
        <v>2</v>
      </c>
      <c r="E37" s="18" t="s">
        <v>3434</v>
      </c>
      <c r="F37" s="18" t="s">
        <v>3418</v>
      </c>
      <c r="G37" s="18" t="s">
        <v>3</v>
      </c>
      <c r="H37" s="75" t="s">
        <v>4</v>
      </c>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2:35" ht="49.5" customHeight="1" x14ac:dyDescent="0.35">
      <c r="B38" s="18">
        <v>1</v>
      </c>
      <c r="C38" s="78" t="s">
        <v>3449</v>
      </c>
      <c r="D38" s="61" t="s">
        <v>3444</v>
      </c>
      <c r="E38" s="62">
        <v>1.5029999999999999</v>
      </c>
      <c r="F38" s="77">
        <v>5.8330000000000002</v>
      </c>
      <c r="G38" s="21">
        <f>(F38/5.83)*E38</f>
        <v>1.5037734133790734</v>
      </c>
      <c r="H38" s="177">
        <f>SUM(G38:G52)</f>
        <v>356.96853293310465</v>
      </c>
      <c r="I38" s="51"/>
      <c r="J38" s="44"/>
      <c r="K38" s="140"/>
      <c r="L38" s="159">
        <f>100*(1/(1+(H7/H$6)))</f>
        <v>90.568811489313589</v>
      </c>
      <c r="M38" s="136"/>
      <c r="N38" s="142"/>
      <c r="O38" s="44"/>
      <c r="P38" s="144"/>
      <c r="Q38" s="135">
        <f>100*(1/(1+(H8/H6)))</f>
        <v>34.531970853274693</v>
      </c>
      <c r="R38" s="136"/>
      <c r="S38" s="133"/>
      <c r="T38" s="44"/>
      <c r="U38" s="144"/>
      <c r="V38" s="135">
        <f>100*(1/(1+(H9/H6)))</f>
        <v>90.568811489313589</v>
      </c>
      <c r="W38" s="136"/>
      <c r="X38" s="133"/>
      <c r="Y38" s="44"/>
      <c r="Z38" s="144"/>
      <c r="AA38" s="135">
        <f>100*(1/(1+(H10/H6)))</f>
        <v>34.531970853274693</v>
      </c>
      <c r="AB38" s="136"/>
      <c r="AC38" s="133"/>
      <c r="AD38" s="44"/>
      <c r="AE38" s="144"/>
      <c r="AF38" s="135">
        <f>100*(1/(1+(H11/H6)))</f>
        <v>90.568811489313589</v>
      </c>
      <c r="AG38" s="136"/>
      <c r="AH38" s="133"/>
      <c r="AI38" s="44"/>
    </row>
    <row r="39" spans="2:35" ht="16.5" customHeight="1" thickBot="1" x14ac:dyDescent="0.4">
      <c r="B39" s="18">
        <v>2</v>
      </c>
      <c r="C39" s="43" t="s">
        <v>3448</v>
      </c>
      <c r="D39" s="61" t="s">
        <v>3390</v>
      </c>
      <c r="E39" s="62">
        <v>2.4870000000000001</v>
      </c>
      <c r="F39" s="77">
        <v>5.8330000000000002</v>
      </c>
      <c r="G39" s="21">
        <f t="shared" ref="G39:G52" si="1">(F39/5.83)*E39</f>
        <v>2.4882797598627784</v>
      </c>
      <c r="H39" s="178"/>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2:35" ht="16.5" customHeight="1" thickBot="1" x14ac:dyDescent="0.4">
      <c r="B40" s="18">
        <v>3</v>
      </c>
      <c r="C40" s="43" t="s">
        <v>567</v>
      </c>
      <c r="D40" s="61" t="s">
        <v>568</v>
      </c>
      <c r="E40" s="62">
        <v>132.23099999999999</v>
      </c>
      <c r="F40" s="77">
        <v>0.16700000000000001</v>
      </c>
      <c r="G40" s="21">
        <f t="shared" si="1"/>
        <v>3.7877490566037739</v>
      </c>
      <c r="H40" s="178"/>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2:35" ht="28.5" customHeight="1" thickBot="1" x14ac:dyDescent="0.4">
      <c r="B41" s="18">
        <v>4</v>
      </c>
      <c r="C41" s="43" t="s">
        <v>3436</v>
      </c>
      <c r="D41" s="61" t="s">
        <v>3437</v>
      </c>
      <c r="E41" s="62">
        <v>100</v>
      </c>
      <c r="F41" s="77">
        <v>0</v>
      </c>
      <c r="G41" s="21">
        <f t="shared" si="1"/>
        <v>0</v>
      </c>
      <c r="H41" s="178"/>
      <c r="I41" s="51"/>
      <c r="J41" s="44"/>
      <c r="K41" s="46" t="s">
        <v>3400</v>
      </c>
      <c r="L41" s="146">
        <f>GEOMEAN(K32,K32,M32,M32)</f>
        <v>78.076183378536783</v>
      </c>
      <c r="M41" s="147"/>
      <c r="N41" s="45" t="s">
        <v>3403</v>
      </c>
      <c r="O41" s="44"/>
      <c r="P41" s="46" t="s">
        <v>3400</v>
      </c>
      <c r="Q41" s="146">
        <f>GEOMEAN(P32,P32,R32,R32)</f>
        <v>34.964660337653356</v>
      </c>
      <c r="R41" s="147"/>
      <c r="S41" s="45" t="s">
        <v>3403</v>
      </c>
      <c r="T41" s="44"/>
      <c r="U41" s="46" t="s">
        <v>3400</v>
      </c>
      <c r="V41" s="146">
        <f>GEOMEAN(U32,U32,W32,W32)</f>
        <v>84.380092438915952</v>
      </c>
      <c r="W41" s="147"/>
      <c r="X41" s="45" t="s">
        <v>3403</v>
      </c>
      <c r="Y41" s="44"/>
      <c r="Z41" s="46" t="s">
        <v>3400</v>
      </c>
      <c r="AA41" s="146">
        <f>GEOMEAN(Z32,Z32,AB32,AB32)</f>
        <v>38.119040183218061</v>
      </c>
      <c r="AB41" s="147"/>
      <c r="AC41" s="45" t="s">
        <v>3403</v>
      </c>
      <c r="AD41" s="44"/>
      <c r="AE41" s="46" t="s">
        <v>3400</v>
      </c>
      <c r="AF41" s="146">
        <f>GEOMEAN(AE32,AE32,AG32,AG32)</f>
        <v>80.599940229279966</v>
      </c>
      <c r="AG41" s="147"/>
      <c r="AH41" s="45" t="s">
        <v>3403</v>
      </c>
      <c r="AI41" s="44"/>
    </row>
    <row r="42" spans="2:35" ht="28.5" customHeight="1" thickBot="1" x14ac:dyDescent="0.4">
      <c r="B42" s="18">
        <v>5</v>
      </c>
      <c r="C42" s="43" t="s">
        <v>555</v>
      </c>
      <c r="D42" s="61" t="s">
        <v>556</v>
      </c>
      <c r="E42" s="62">
        <v>598.5</v>
      </c>
      <c r="F42" s="77">
        <v>3.0830000000000002</v>
      </c>
      <c r="G42" s="21">
        <f t="shared" si="1"/>
        <v>316.49665523156091</v>
      </c>
      <c r="H42" s="178"/>
      <c r="I42" s="51"/>
      <c r="J42" s="44"/>
      <c r="K42" s="47" t="s">
        <v>3401</v>
      </c>
      <c r="L42" s="146">
        <f>GEOMEAN(K36,L35,L35,N36)</f>
        <v>90.591725698004041</v>
      </c>
      <c r="M42" s="147"/>
      <c r="N42" s="155">
        <f>GEOMEAN(K32,M32,K36,L35,L38,N36)</f>
        <v>85.28021251027458</v>
      </c>
      <c r="O42" s="44"/>
      <c r="P42" s="47" t="s">
        <v>3401</v>
      </c>
      <c r="Q42" s="146">
        <f>GEOMEAN(P36,Q35,Q35,S36)</f>
        <v>34.495268422469913</v>
      </c>
      <c r="R42" s="147"/>
      <c r="S42" s="151">
        <f>GEOMEAN(P32,R32,P36,Q35,Q38,S36)</f>
        <v>34.795080694087005</v>
      </c>
      <c r="T42" s="44"/>
      <c r="U42" s="47" t="s">
        <v>3401</v>
      </c>
      <c r="V42" s="146">
        <f>GEOMEAN(U36,V35,V35,X36)</f>
        <v>90.745907518713992</v>
      </c>
      <c r="W42" s="147"/>
      <c r="X42" s="151">
        <f>GEOMEAN(U32,W32,U36,V35,V38,X36)</f>
        <v>87.57502716788872</v>
      </c>
      <c r="Y42" s="44"/>
      <c r="Z42" s="47" t="s">
        <v>3401</v>
      </c>
      <c r="AA42" s="146">
        <f>GEOMEAN(Z36,AA35,AA35,AC36)</f>
        <v>34.516366481732831</v>
      </c>
      <c r="AB42" s="147"/>
      <c r="AC42" s="151">
        <f>GEOMEAN(Z32,AB32,Z36,AA35,AA38,AC36)</f>
        <v>35.827631553315804</v>
      </c>
      <c r="AD42" s="44"/>
      <c r="AE42" s="47" t="s">
        <v>3401</v>
      </c>
      <c r="AF42" s="146">
        <f>GEOMEAN(AE36,AF35,AF35,AH36)</f>
        <v>90.585489927606986</v>
      </c>
      <c r="AG42" s="147"/>
      <c r="AH42" s="151">
        <f>GEOMEAN(AE32,AG32,AE36,AF35,AF38,AH36)</f>
        <v>86.187090357292774</v>
      </c>
      <c r="AI42" s="44"/>
    </row>
    <row r="43" spans="2:35" ht="28.5" customHeight="1" thickBot="1" x14ac:dyDescent="0.4">
      <c r="B43" s="18">
        <v>6</v>
      </c>
      <c r="C43" s="43" t="s">
        <v>219</v>
      </c>
      <c r="D43" s="61" t="s">
        <v>220</v>
      </c>
      <c r="E43" s="62">
        <v>39.6</v>
      </c>
      <c r="F43" s="77">
        <v>4.8129999999999997</v>
      </c>
      <c r="G43" s="21">
        <f t="shared" si="1"/>
        <v>32.692075471698111</v>
      </c>
      <c r="H43" s="178"/>
      <c r="I43" s="52"/>
      <c r="J43" s="44"/>
      <c r="K43" s="48" t="s">
        <v>3402</v>
      </c>
      <c r="L43" s="153">
        <f>GEOMEAN(K36,L38,L38,N36)</f>
        <v>87.687505092504267</v>
      </c>
      <c r="M43" s="154"/>
      <c r="N43" s="156"/>
      <c r="O43" s="44"/>
      <c r="P43" s="48" t="s">
        <v>3402</v>
      </c>
      <c r="Q43" s="153">
        <f>GEOMEAN(P36,Q38,Q38,S36)</f>
        <v>34.927274841068183</v>
      </c>
      <c r="R43" s="154"/>
      <c r="S43" s="152"/>
      <c r="T43" s="44"/>
      <c r="U43" s="48" t="s">
        <v>3402</v>
      </c>
      <c r="V43" s="153">
        <f>GEOMEAN(U36,V38,V38,X36)</f>
        <v>87.714985739605396</v>
      </c>
      <c r="W43" s="154"/>
      <c r="X43" s="152"/>
      <c r="Y43" s="44"/>
      <c r="Z43" s="48" t="s">
        <v>3402</v>
      </c>
      <c r="AA43" s="153">
        <f>GEOMEAN(Z36,AA38,AA38,AC36)</f>
        <v>34.953226374332765</v>
      </c>
      <c r="AB43" s="154"/>
      <c r="AC43" s="152"/>
      <c r="AD43" s="44"/>
      <c r="AE43" s="48" t="s">
        <v>3402</v>
      </c>
      <c r="AF43" s="153">
        <f>GEOMEAN(AE36,AF38,AF38,AH36)</f>
        <v>87.686614110919791</v>
      </c>
      <c r="AG43" s="154"/>
      <c r="AH43" s="152"/>
      <c r="AI43" s="44"/>
    </row>
    <row r="44" spans="2:35" ht="18" customHeight="1" thickBot="1" x14ac:dyDescent="0.4">
      <c r="B44" s="18">
        <v>7</v>
      </c>
      <c r="C44" s="43" t="s">
        <v>2729</v>
      </c>
      <c r="D44" s="61" t="s">
        <v>3336</v>
      </c>
      <c r="E44" s="62">
        <v>80</v>
      </c>
      <c r="F44" s="77">
        <v>0</v>
      </c>
      <c r="G44" s="21">
        <f t="shared" si="1"/>
        <v>0</v>
      </c>
      <c r="H44" s="178"/>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2:35" ht="26.5" customHeight="1" thickBot="1" x14ac:dyDescent="0.4">
      <c r="B45" s="18">
        <v>8</v>
      </c>
      <c r="C45" s="43"/>
      <c r="D45" s="61"/>
      <c r="E45" s="62"/>
      <c r="F45" s="77"/>
      <c r="G45" s="21">
        <f t="shared" si="1"/>
        <v>0</v>
      </c>
      <c r="H45" s="178"/>
      <c r="I45" s="51"/>
      <c r="J45" s="44"/>
      <c r="K45" s="161" t="str">
        <f>IF(L42=M93, K29 &amp; " seems most green", K29 &amp; " seems not most green")</f>
        <v>Mech. SNAr1 seems not most green</v>
      </c>
      <c r="L45" s="162"/>
      <c r="M45" s="162"/>
      <c r="N45" s="163"/>
      <c r="O45" s="44"/>
      <c r="P45" s="161" t="str">
        <f>IF(Q42=M93, P29 &amp; " seems most green", P29 &amp; " seems not most green")</f>
        <v>Sol. SNAr1 seems not most green</v>
      </c>
      <c r="Q45" s="162"/>
      <c r="R45" s="162"/>
      <c r="S45" s="163"/>
      <c r="T45" s="44"/>
      <c r="U45" s="161" t="str">
        <f>IF(V42=M93, U29 &amp; " seems most green", U29 &amp; " seems not most green")</f>
        <v>Mech. SNAr2 seems most green</v>
      </c>
      <c r="V45" s="162"/>
      <c r="W45" s="162"/>
      <c r="X45" s="163"/>
      <c r="Y45" s="44"/>
      <c r="Z45" s="161" t="str">
        <f>IF(AA42=M93, Z29 &amp; " seems most green", Z29 &amp; " seems not most green")</f>
        <v>Sol. SNAr2 seems not most green</v>
      </c>
      <c r="AA45" s="162"/>
      <c r="AB45" s="162"/>
      <c r="AC45" s="163"/>
      <c r="AD45" s="44"/>
      <c r="AE45" s="161" t="str">
        <f>IF(AF42=M93, AE29 &amp; " seems most green", AE29 &amp; " seems not most green")</f>
        <v>Mech. SNAr3 seems not most green</v>
      </c>
      <c r="AF45" s="162"/>
      <c r="AG45" s="162"/>
      <c r="AH45" s="163"/>
      <c r="AI45" s="44"/>
    </row>
    <row r="46" spans="2:35" ht="26.5" customHeight="1" thickBot="1" x14ac:dyDescent="0.4">
      <c r="B46" s="18">
        <v>9</v>
      </c>
      <c r="C46" s="43"/>
      <c r="D46" s="61"/>
      <c r="E46" s="62"/>
      <c r="F46" s="43"/>
      <c r="G46" s="21">
        <f t="shared" si="1"/>
        <v>0</v>
      </c>
      <c r="H46" s="178"/>
      <c r="I46" s="51"/>
      <c r="J46" s="44"/>
      <c r="K46" s="161" t="str">
        <f>IF(N42=O93, K29 &amp; " seems most white", K29 &amp; " seems not most white")</f>
        <v>Mech. SNAr1 seems not most white</v>
      </c>
      <c r="L46" s="162"/>
      <c r="M46" s="162"/>
      <c r="N46" s="163"/>
      <c r="O46" s="44"/>
      <c r="P46" s="161" t="str">
        <f>IF(S42=O93, P29 &amp; " seems most white", P29 &amp; " seems not most white")</f>
        <v>Sol. SNAr1 seems not most white</v>
      </c>
      <c r="Q46" s="162"/>
      <c r="R46" s="162"/>
      <c r="S46" s="163"/>
      <c r="T46" s="44"/>
      <c r="U46" s="161" t="str">
        <f>IF(X42=O93, U29 &amp; " seems most white", U29 &amp; " seems not most white")</f>
        <v>Mech. SNAr2 seems most white</v>
      </c>
      <c r="V46" s="162"/>
      <c r="W46" s="162"/>
      <c r="X46" s="163"/>
      <c r="Y46" s="44"/>
      <c r="Z46" s="161" t="str">
        <f>IF(AC42=O93, Z29 &amp; " seems most white", Z29 &amp; " seems not most white")</f>
        <v>Sol. SNAr2 seems not most white</v>
      </c>
      <c r="AA46" s="162"/>
      <c r="AB46" s="162"/>
      <c r="AC46" s="163"/>
      <c r="AD46" s="44"/>
      <c r="AE46" s="161" t="str">
        <f>IF(AH42=O93, AE29 &amp; " seems most white", AE29 &amp; " seems not most white")</f>
        <v>Mech. SNAr3 seems not most white</v>
      </c>
      <c r="AF46" s="162"/>
      <c r="AG46" s="162"/>
      <c r="AH46" s="163"/>
      <c r="AI46" s="44"/>
    </row>
    <row r="47" spans="2:35" ht="27" customHeight="1" x14ac:dyDescent="0.35">
      <c r="B47" s="18">
        <v>10</v>
      </c>
      <c r="C47" s="43"/>
      <c r="D47" s="61"/>
      <c r="E47" s="62"/>
      <c r="F47" s="43"/>
      <c r="G47" s="21">
        <f t="shared" si="1"/>
        <v>0</v>
      </c>
      <c r="H47" s="178"/>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2:35" ht="13.5" customHeight="1" thickBot="1" x14ac:dyDescent="0.4">
      <c r="B48" s="18">
        <v>11</v>
      </c>
      <c r="C48" s="43"/>
      <c r="D48" s="61"/>
      <c r="E48" s="62"/>
      <c r="F48" s="43"/>
      <c r="G48" s="21">
        <f t="shared" si="1"/>
        <v>0</v>
      </c>
      <c r="H48" s="178"/>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2:35" ht="34.5" customHeight="1" thickBot="1" x14ac:dyDescent="0.4">
      <c r="B49" s="18">
        <v>12</v>
      </c>
      <c r="C49" s="43"/>
      <c r="D49" s="61"/>
      <c r="E49" s="62"/>
      <c r="F49" s="43"/>
      <c r="G49" s="21">
        <f t="shared" si="1"/>
        <v>0</v>
      </c>
      <c r="H49" s="178"/>
      <c r="I49" s="51"/>
      <c r="J49" s="49"/>
      <c r="K49" s="102" t="str">
        <f>C12</f>
        <v>Sol. SNAr3</v>
      </c>
      <c r="L49" s="103"/>
      <c r="M49" s="103"/>
      <c r="N49" s="104"/>
      <c r="O49" s="67"/>
      <c r="P49" s="102" t="str">
        <f>C13</f>
        <v>…</v>
      </c>
      <c r="Q49" s="102"/>
      <c r="R49" s="102"/>
      <c r="S49" s="165"/>
      <c r="T49" s="67"/>
      <c r="U49" s="102" t="str">
        <f>C14</f>
        <v>…</v>
      </c>
      <c r="V49" s="103"/>
      <c r="W49" s="103"/>
      <c r="X49" s="104"/>
      <c r="Y49" s="67"/>
      <c r="Z49" s="102" t="str">
        <f>C15</f>
        <v>…</v>
      </c>
      <c r="AA49" s="103"/>
      <c r="AB49" s="103"/>
      <c r="AC49" s="104"/>
      <c r="AD49" s="67"/>
      <c r="AE49" s="102" t="str">
        <f>C16</f>
        <v>…</v>
      </c>
      <c r="AF49" s="103"/>
      <c r="AG49" s="103"/>
      <c r="AH49" s="104"/>
      <c r="AI49" s="67"/>
    </row>
    <row r="50" spans="2:35" ht="20" customHeight="1" thickBot="1" x14ac:dyDescent="0.4">
      <c r="B50" s="18">
        <v>13</v>
      </c>
      <c r="C50" s="43"/>
      <c r="D50" s="61"/>
      <c r="E50" s="62"/>
      <c r="F50" s="43"/>
      <c r="G50" s="21">
        <f t="shared" si="1"/>
        <v>0</v>
      </c>
      <c r="H50" s="178"/>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2:35" ht="17" customHeight="1" x14ac:dyDescent="0.35">
      <c r="B51" s="18">
        <v>14</v>
      </c>
      <c r="C51" s="43"/>
      <c r="D51" s="61"/>
      <c r="E51" s="62"/>
      <c r="F51" s="43"/>
      <c r="G51" s="21">
        <f t="shared" si="1"/>
        <v>0</v>
      </c>
      <c r="H51" s="178"/>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2:35" ht="15.5" customHeight="1" x14ac:dyDescent="0.35">
      <c r="B52" s="18">
        <v>15</v>
      </c>
      <c r="C52" s="43"/>
      <c r="D52" s="61"/>
      <c r="E52" s="62"/>
      <c r="F52" s="43"/>
      <c r="G52" s="21">
        <f t="shared" si="1"/>
        <v>0</v>
      </c>
      <c r="H52" s="179"/>
      <c r="I52" s="51"/>
      <c r="J52" s="44"/>
      <c r="K52" s="112">
        <f>100*(1/(1+((100-D12)/(100-D6))))</f>
        <v>46.596858638743463</v>
      </c>
      <c r="L52" s="113"/>
      <c r="M52" s="112">
        <f>100*(1/(1+((100-E12)/(100-E6))))</f>
        <v>30.769230769230692</v>
      </c>
      <c r="N52" s="113"/>
      <c r="O52" s="44"/>
      <c r="P52" s="112" t="e">
        <f>100*(1/(1+((100-D13)/(100-D6))))</f>
        <v>#VALUE!</v>
      </c>
      <c r="Q52" s="112"/>
      <c r="R52" s="112" t="e">
        <f>100*(1/(1+((100-E13)/(100-E6))))</f>
        <v>#VALUE!</v>
      </c>
      <c r="S52" s="139"/>
      <c r="T52" s="44"/>
      <c r="U52" s="112" t="e">
        <f>100*(1/(1+((100-D14)/(100-D6))))</f>
        <v>#VALUE!</v>
      </c>
      <c r="V52" s="113"/>
      <c r="W52" s="112" t="e">
        <f>100*(1/(1+((100-E14)/(100-E6))))</f>
        <v>#VALUE!</v>
      </c>
      <c r="X52" s="113"/>
      <c r="Y52" s="44"/>
      <c r="Z52" s="112" t="e">
        <f>100*(1/(1+((100-D15)/(100-D6))))</f>
        <v>#VALUE!</v>
      </c>
      <c r="AA52" s="113"/>
      <c r="AB52" s="112" t="e">
        <f>100*(1/(1+((100-E15)/(100-E6))))</f>
        <v>#VALUE!</v>
      </c>
      <c r="AC52" s="113"/>
      <c r="AD52" s="44"/>
      <c r="AE52" s="112" t="e">
        <f>100*(1/(1+((100-D16)/(100-D6))))</f>
        <v>#VALUE!</v>
      </c>
      <c r="AF52" s="113"/>
      <c r="AG52" s="112" t="e">
        <f>100*(1/(1+((100-E16)/(100-E6))))</f>
        <v>#VALUE!</v>
      </c>
      <c r="AH52" s="113"/>
      <c r="AI52" s="44"/>
    </row>
    <row r="53" spans="2:35" ht="20" customHeight="1" thickBot="1" x14ac:dyDescent="0.4">
      <c r="B53" s="172" t="str">
        <f>C9</f>
        <v>Mech. SNAr2</v>
      </c>
      <c r="C53" s="173"/>
      <c r="D53" s="173"/>
      <c r="E53" s="173"/>
      <c r="F53" s="173"/>
      <c r="G53" s="173"/>
      <c r="H53" s="17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2:35" ht="15.5" customHeight="1" thickBot="1" x14ac:dyDescent="0.4">
      <c r="B54" s="18"/>
      <c r="C54" s="18" t="s">
        <v>1</v>
      </c>
      <c r="D54" s="53" t="s">
        <v>2</v>
      </c>
      <c r="E54" s="18" t="s">
        <v>3434</v>
      </c>
      <c r="F54" s="18" t="s">
        <v>3418</v>
      </c>
      <c r="G54" s="18" t="s">
        <v>3</v>
      </c>
      <c r="H54" s="75" t="s">
        <v>4</v>
      </c>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2:35" ht="46.5" customHeight="1" x14ac:dyDescent="0.35">
      <c r="B55" s="18">
        <v>1</v>
      </c>
      <c r="C55" s="78" t="s">
        <v>3450</v>
      </c>
      <c r="D55" s="61" t="s">
        <v>3444</v>
      </c>
      <c r="E55" s="62">
        <v>0.96199999999999997</v>
      </c>
      <c r="F55" s="77">
        <v>5.8330000000000002</v>
      </c>
      <c r="G55" s="21">
        <f>(F55/5.83)*E55</f>
        <v>0.96249502572898782</v>
      </c>
      <c r="H55" s="177">
        <f>SUM(G55:G69)</f>
        <v>5.7308283018867918</v>
      </c>
      <c r="I55" s="52"/>
      <c r="J55" s="44"/>
      <c r="K55" s="123"/>
      <c r="L55" s="128">
        <f>100*(1/(1+(G12/G6)))</f>
        <v>33.774289438197592</v>
      </c>
      <c r="M55" s="129"/>
      <c r="N55" s="127"/>
      <c r="O55" s="44"/>
      <c r="P55" s="122"/>
      <c r="Q55" s="114" t="e">
        <f>100*(1/(1+(G13/G6)))</f>
        <v>#VALUE!</v>
      </c>
      <c r="R55" s="114"/>
      <c r="S55" s="126"/>
      <c r="T55" s="44"/>
      <c r="U55" s="123"/>
      <c r="V55" s="114" t="e">
        <f>100*(1/(1+(G14/G6)))</f>
        <v>#VALUE!</v>
      </c>
      <c r="W55" s="129"/>
      <c r="X55" s="127"/>
      <c r="Y55" s="44"/>
      <c r="Z55" s="123"/>
      <c r="AA55" s="114" t="e">
        <f>100*(1/(1+(G15/G6)))</f>
        <v>#VALUE!</v>
      </c>
      <c r="AB55" s="129"/>
      <c r="AC55" s="127"/>
      <c r="AD55" s="44"/>
      <c r="AE55" s="123"/>
      <c r="AF55" s="114" t="e">
        <f>100*(1/(1+(G16/G6)))</f>
        <v>#VALUE!</v>
      </c>
      <c r="AG55" s="129"/>
      <c r="AH55" s="127"/>
      <c r="AI55" s="44"/>
    </row>
    <row r="56" spans="2:35" ht="15.5" customHeight="1" x14ac:dyDescent="0.35">
      <c r="B56" s="18">
        <v>2</v>
      </c>
      <c r="C56" s="43" t="s">
        <v>3448</v>
      </c>
      <c r="D56" s="61" t="s">
        <v>3390</v>
      </c>
      <c r="E56" s="62">
        <v>0.69799999999999995</v>
      </c>
      <c r="F56" s="77">
        <v>5.8330000000000002</v>
      </c>
      <c r="G56" s="21">
        <f t="shared" ref="G56:G69" si="2">(F56/5.83)*E56</f>
        <v>0.69835917667238412</v>
      </c>
      <c r="H56" s="178"/>
      <c r="J56" s="44"/>
      <c r="K56" s="139">
        <f>100*(1/(1+(F12/F6)))</f>
        <v>34.957629118394948</v>
      </c>
      <c r="L56" s="128"/>
      <c r="M56" s="129"/>
      <c r="N56" s="132">
        <f>100*(1/(1+(I12/I6)))</f>
        <v>36.573128385404615</v>
      </c>
      <c r="O56" s="44"/>
      <c r="P56" s="139" t="e">
        <f>100*(1/(1+(F13/F6)))</f>
        <v>#VALUE!</v>
      </c>
      <c r="Q56" s="114"/>
      <c r="R56" s="114"/>
      <c r="S56" s="132" t="e">
        <f>100*(1/(1+(I13/I6)))</f>
        <v>#VALUE!</v>
      </c>
      <c r="T56" s="44"/>
      <c r="U56" s="139" t="e">
        <f>100*(1/(1+(F14/F6)))</f>
        <v>#VALUE!</v>
      </c>
      <c r="V56" s="130"/>
      <c r="W56" s="131"/>
      <c r="X56" s="132" t="e">
        <f>100*(1/(1+(I14/I6)))</f>
        <v>#VALUE!</v>
      </c>
      <c r="Y56" s="44"/>
      <c r="Z56" s="139" t="e">
        <f>100*(1/(1+(F15/F6)))</f>
        <v>#VALUE!</v>
      </c>
      <c r="AA56" s="130"/>
      <c r="AB56" s="131"/>
      <c r="AC56" s="132" t="e">
        <f>100*(1/(1+(I15/I6)))</f>
        <v>#VALUE!</v>
      </c>
      <c r="AD56" s="44"/>
      <c r="AE56" s="139" t="e">
        <f>100*(1/(1+(F16/F6)))</f>
        <v>#VALUE!</v>
      </c>
      <c r="AF56" s="130"/>
      <c r="AG56" s="131"/>
      <c r="AH56" s="132" t="e">
        <f>100*(1/(1+(I16/I6)))</f>
        <v>#VALUE!</v>
      </c>
      <c r="AI56" s="44"/>
    </row>
    <row r="57" spans="2:35" ht="14.5" customHeight="1" x14ac:dyDescent="0.35">
      <c r="B57" s="18">
        <v>3</v>
      </c>
      <c r="C57" s="43" t="s">
        <v>567</v>
      </c>
      <c r="D57" s="61" t="s">
        <v>568</v>
      </c>
      <c r="E57" s="62">
        <v>0.34699999999999998</v>
      </c>
      <c r="F57" s="77">
        <v>0.16700000000000001</v>
      </c>
      <c r="G57" s="21">
        <f t="shared" si="2"/>
        <v>9.9397941680960545E-3</v>
      </c>
      <c r="H57" s="178"/>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2:35" ht="16" customHeight="1" x14ac:dyDescent="0.35">
      <c r="B58" s="18">
        <v>4</v>
      </c>
      <c r="C58" s="43" t="s">
        <v>3436</v>
      </c>
      <c r="D58" s="61" t="s">
        <v>3437</v>
      </c>
      <c r="E58" s="62">
        <v>30</v>
      </c>
      <c r="F58" s="77">
        <v>0</v>
      </c>
      <c r="G58" s="21">
        <f t="shared" si="2"/>
        <v>0</v>
      </c>
      <c r="H58" s="178"/>
      <c r="I58" s="51"/>
      <c r="J58" s="44"/>
      <c r="K58" s="140"/>
      <c r="L58" s="159">
        <f>100*(1/(1+(H12/H6)))</f>
        <v>34.531970853274693</v>
      </c>
      <c r="M58" s="136"/>
      <c r="N58" s="142"/>
      <c r="O58" s="44"/>
      <c r="P58" s="139"/>
      <c r="Q58" s="135" t="e">
        <f>100*(1/(1+(H13/H6)))</f>
        <v>#VALUE!</v>
      </c>
      <c r="R58" s="135"/>
      <c r="S58" s="132"/>
      <c r="T58" s="44"/>
      <c r="U58" s="144"/>
      <c r="V58" s="135" t="e">
        <f>100*(1/(1+(H14/H6)))</f>
        <v>#VALUE!</v>
      </c>
      <c r="W58" s="136"/>
      <c r="X58" s="133"/>
      <c r="Y58" s="44"/>
      <c r="Z58" s="144"/>
      <c r="AA58" s="135" t="e">
        <f>100*(1/(1+(H15/H6)))</f>
        <v>#VALUE!</v>
      </c>
      <c r="AB58" s="136"/>
      <c r="AC58" s="133"/>
      <c r="AD58" s="44"/>
      <c r="AE58" s="144"/>
      <c r="AF58" s="135" t="e">
        <f>100*(1/(1+(H16/H6)))</f>
        <v>#VALUE!</v>
      </c>
      <c r="AG58" s="136"/>
      <c r="AH58" s="133"/>
      <c r="AI58" s="44"/>
    </row>
    <row r="59" spans="2:35" ht="18" customHeight="1" thickBot="1" x14ac:dyDescent="0.4">
      <c r="B59" s="18">
        <v>5</v>
      </c>
      <c r="C59" s="43" t="s">
        <v>2617</v>
      </c>
      <c r="D59" s="61" t="s">
        <v>2618</v>
      </c>
      <c r="E59" s="62">
        <v>15.78</v>
      </c>
      <c r="F59" s="77">
        <v>1.5</v>
      </c>
      <c r="G59" s="21">
        <f t="shared" si="2"/>
        <v>4.0600343053173242</v>
      </c>
      <c r="H59" s="178"/>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2:35" ht="15.5" customHeight="1" thickBot="1" x14ac:dyDescent="0.4">
      <c r="B60" s="18">
        <v>6</v>
      </c>
      <c r="C60" s="43"/>
      <c r="D60" s="61"/>
      <c r="E60" s="62"/>
      <c r="F60" s="43"/>
      <c r="G60" s="21">
        <f t="shared" si="2"/>
        <v>0</v>
      </c>
      <c r="H60" s="178"/>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2:35" ht="35" customHeight="1" thickBot="1" x14ac:dyDescent="0.4">
      <c r="B61" s="18">
        <v>7</v>
      </c>
      <c r="C61" s="43"/>
      <c r="D61" s="61"/>
      <c r="E61" s="62"/>
      <c r="F61" s="43"/>
      <c r="G61" s="21">
        <f t="shared" si="2"/>
        <v>0</v>
      </c>
      <c r="H61" s="178"/>
      <c r="I61" s="51"/>
      <c r="J61" s="44"/>
      <c r="K61" s="46" t="s">
        <v>3400</v>
      </c>
      <c r="L61" s="146">
        <f>GEOMEAN(K52,K52,M52,M52)</f>
        <v>37.864884742683664</v>
      </c>
      <c r="M61" s="147"/>
      <c r="N61" s="45" t="s">
        <v>3403</v>
      </c>
      <c r="O61" s="44"/>
      <c r="P61" s="46" t="s">
        <v>3400</v>
      </c>
      <c r="Q61" s="146" t="e">
        <f>GEOMEAN(P52,P52,R52,R52)</f>
        <v>#VALUE!</v>
      </c>
      <c r="R61" s="146"/>
      <c r="S61" s="45" t="s">
        <v>3403</v>
      </c>
      <c r="T61" s="44"/>
      <c r="U61" s="46" t="s">
        <v>3400</v>
      </c>
      <c r="V61" s="146" t="e">
        <f>GEOMEAN(U52,U52,W52,W52)</f>
        <v>#VALUE!</v>
      </c>
      <c r="W61" s="147"/>
      <c r="X61" s="45" t="s">
        <v>3403</v>
      </c>
      <c r="Y61" s="44"/>
      <c r="Z61" s="46" t="s">
        <v>3400</v>
      </c>
      <c r="AA61" s="146" t="e">
        <f>GEOMEAN(Z52,Z52,AB52,AB52)</f>
        <v>#VALUE!</v>
      </c>
      <c r="AB61" s="147"/>
      <c r="AC61" s="45" t="s">
        <v>3403</v>
      </c>
      <c r="AD61" s="44"/>
      <c r="AE61" s="46" t="s">
        <v>3400</v>
      </c>
      <c r="AF61" s="146" t="e">
        <f>GEOMEAN(AE52,AE52,AG52,AG52)</f>
        <v>#VALUE!</v>
      </c>
      <c r="AG61" s="147"/>
      <c r="AH61" s="45" t="s">
        <v>3403</v>
      </c>
      <c r="AI61" s="44"/>
    </row>
    <row r="62" spans="2:35" ht="35" customHeight="1" thickBot="1" x14ac:dyDescent="0.4">
      <c r="B62" s="18">
        <v>8</v>
      </c>
      <c r="C62" s="43"/>
      <c r="D62" s="61"/>
      <c r="E62" s="62"/>
      <c r="F62" s="43"/>
      <c r="G62" s="21">
        <f t="shared" si="2"/>
        <v>0</v>
      </c>
      <c r="H62" s="178"/>
      <c r="I62" s="51"/>
      <c r="J62" s="44"/>
      <c r="K62" s="47" t="s">
        <v>3401</v>
      </c>
      <c r="L62" s="146">
        <f>GEOMEAN(K56,L55,L55,N56)</f>
        <v>34.751145970938275</v>
      </c>
      <c r="M62" s="147"/>
      <c r="N62" s="155">
        <f>GEOMEAN(K52,M52,K56,L55,L58,N56)</f>
        <v>35.891986107972414</v>
      </c>
      <c r="O62" s="44"/>
      <c r="P62" s="47" t="s">
        <v>3401</v>
      </c>
      <c r="Q62" s="146" t="e">
        <f>GEOMEAN(P56,Q55,Q55,S56)</f>
        <v>#VALUE!</v>
      </c>
      <c r="R62" s="146"/>
      <c r="S62" s="151" t="e">
        <f>GEOMEAN(P52,R52,P56,Q55,Q58,S56)</f>
        <v>#VALUE!</v>
      </c>
      <c r="T62" s="44"/>
      <c r="U62" s="47" t="s">
        <v>3401</v>
      </c>
      <c r="V62" s="146" t="e">
        <f>GEOMEAN(U56,V55,V55,X56)</f>
        <v>#VALUE!</v>
      </c>
      <c r="W62" s="147"/>
      <c r="X62" s="151" t="e">
        <f>GEOMEAN(U52,W52,U56,V55,V58,X56)</f>
        <v>#VALUE!</v>
      </c>
      <c r="Y62" s="44"/>
      <c r="Z62" s="47" t="s">
        <v>3401</v>
      </c>
      <c r="AA62" s="146" t="e">
        <f>GEOMEAN(Z56,AA55,AA55,AC56)</f>
        <v>#VALUE!</v>
      </c>
      <c r="AB62" s="147"/>
      <c r="AC62" s="151" t="e">
        <f>GEOMEAN(Z52,AB52,Z56,AA55,AA58,AC56)</f>
        <v>#VALUE!</v>
      </c>
      <c r="AD62" s="44"/>
      <c r="AE62" s="47" t="s">
        <v>3401</v>
      </c>
      <c r="AF62" s="146" t="e">
        <f>GEOMEAN(AE56,AF55,AF55,AH56)</f>
        <v>#VALUE!</v>
      </c>
      <c r="AG62" s="147"/>
      <c r="AH62" s="151" t="e">
        <f>GEOMEAN(AE52,AG52,AE56,AF55,AF58,AH56)</f>
        <v>#VALUE!</v>
      </c>
      <c r="AI62" s="44"/>
    </row>
    <row r="63" spans="2:35" ht="35" customHeight="1" thickBot="1" x14ac:dyDescent="0.4">
      <c r="B63" s="18">
        <v>9</v>
      </c>
      <c r="C63" s="43"/>
      <c r="D63" s="61"/>
      <c r="E63" s="62"/>
      <c r="F63" s="43"/>
      <c r="G63" s="21">
        <f t="shared" si="2"/>
        <v>0</v>
      </c>
      <c r="H63" s="178"/>
      <c r="I63" s="51"/>
      <c r="J63" s="44"/>
      <c r="K63" s="48" t="s">
        <v>3402</v>
      </c>
      <c r="L63" s="153">
        <f>GEOMEAN(K56,L58,L58,N56)</f>
        <v>35.138781952320301</v>
      </c>
      <c r="M63" s="154"/>
      <c r="N63" s="156"/>
      <c r="O63" s="44"/>
      <c r="P63" s="48" t="s">
        <v>3402</v>
      </c>
      <c r="Q63" s="153" t="e">
        <f>GEOMEAN(P56,Q58,Q58,S56)</f>
        <v>#VALUE!</v>
      </c>
      <c r="R63" s="153"/>
      <c r="S63" s="151"/>
      <c r="T63" s="44"/>
      <c r="U63" s="48" t="s">
        <v>3402</v>
      </c>
      <c r="V63" s="153" t="e">
        <f>GEOMEAN(U56,V58,V58,X56)</f>
        <v>#VALUE!</v>
      </c>
      <c r="W63" s="154"/>
      <c r="X63" s="152"/>
      <c r="Y63" s="44"/>
      <c r="Z63" s="48" t="s">
        <v>3402</v>
      </c>
      <c r="AA63" s="153" t="e">
        <f>GEOMEAN(Z56,AA58,AA58,AC56)</f>
        <v>#VALUE!</v>
      </c>
      <c r="AB63" s="154"/>
      <c r="AC63" s="152"/>
      <c r="AD63" s="44"/>
      <c r="AE63" s="48" t="s">
        <v>3402</v>
      </c>
      <c r="AF63" s="153" t="e">
        <f>GEOMEAN(AE56,AF58,AF58,AH56)</f>
        <v>#VALUE!</v>
      </c>
      <c r="AG63" s="154"/>
      <c r="AH63" s="152"/>
      <c r="AI63" s="44"/>
    </row>
    <row r="64" spans="2:35" ht="21.5" customHeight="1" thickBot="1" x14ac:dyDescent="0.4">
      <c r="B64" s="18">
        <v>10</v>
      </c>
      <c r="C64" s="43"/>
      <c r="D64" s="61"/>
      <c r="E64" s="62"/>
      <c r="F64" s="43"/>
      <c r="G64" s="21">
        <f t="shared" si="2"/>
        <v>0</v>
      </c>
      <c r="H64" s="178"/>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2:35" ht="30.5" customHeight="1" thickBot="1" x14ac:dyDescent="0.4">
      <c r="B65" s="18">
        <v>11</v>
      </c>
      <c r="C65" s="43"/>
      <c r="D65" s="61"/>
      <c r="E65" s="62"/>
      <c r="F65" s="43"/>
      <c r="G65" s="21">
        <f t="shared" si="2"/>
        <v>0</v>
      </c>
      <c r="H65" s="178"/>
      <c r="I65" s="51"/>
      <c r="J65" s="44"/>
      <c r="K65" s="161" t="str">
        <f>IF(L62=M93, K49 &amp; " seems most green", K49 &amp; " seems not most green")</f>
        <v>Sol. SNAr3 seems not most green</v>
      </c>
      <c r="L65" s="162"/>
      <c r="M65" s="162"/>
      <c r="N65" s="163"/>
      <c r="O65" s="44"/>
      <c r="P65" s="161" t="e">
        <f>IF(Q62=M93, P49 &amp; " seems most green", P49 &amp; " seems not most green")</f>
        <v>#VALUE!</v>
      </c>
      <c r="Q65" s="161"/>
      <c r="R65" s="161"/>
      <c r="S65" s="168"/>
      <c r="T65" s="44"/>
      <c r="U65" s="161" t="e">
        <f>IF(V62=M93, U49 &amp; " seems most green", U49 &amp; " seems not most green")</f>
        <v>#VALUE!</v>
      </c>
      <c r="V65" s="162"/>
      <c r="W65" s="162"/>
      <c r="X65" s="163"/>
      <c r="Y65" s="44"/>
      <c r="Z65" s="161" t="e">
        <f>IF(AA62=M93, Z49 &amp; " seems most green", Z49 &amp; " seems not most green")</f>
        <v>#VALUE!</v>
      </c>
      <c r="AA65" s="162"/>
      <c r="AB65" s="162"/>
      <c r="AC65" s="163"/>
      <c r="AD65" s="44"/>
      <c r="AE65" s="161" t="e">
        <f>IF(AF62=M93, AE49 &amp; " seems most green", AE49 &amp; " seems not most green")</f>
        <v>#VALUE!</v>
      </c>
      <c r="AF65" s="162"/>
      <c r="AG65" s="162"/>
      <c r="AH65" s="163"/>
      <c r="AI65" s="44"/>
    </row>
    <row r="66" spans="2:35" ht="29" customHeight="1" thickBot="1" x14ac:dyDescent="0.4">
      <c r="B66" s="18">
        <v>12</v>
      </c>
      <c r="C66" s="43"/>
      <c r="D66" s="61"/>
      <c r="E66" s="62"/>
      <c r="F66" s="43"/>
      <c r="G66" s="21">
        <f t="shared" si="2"/>
        <v>0</v>
      </c>
      <c r="H66" s="178"/>
      <c r="I66" s="51"/>
      <c r="J66" s="44"/>
      <c r="K66" s="161" t="str">
        <f>IF(N62=O93, K49 &amp; " seems most white", K49 &amp; " seems not most white")</f>
        <v>Sol. SNAr3 seems not most white</v>
      </c>
      <c r="L66" s="162"/>
      <c r="M66" s="162"/>
      <c r="N66" s="163"/>
      <c r="O66" s="44"/>
      <c r="P66" s="161" t="e">
        <f>IF(S62=O93, P49 &amp; " seems most white", P49 &amp; " seems not most white")</f>
        <v>#VALUE!</v>
      </c>
      <c r="Q66" s="161"/>
      <c r="R66" s="161"/>
      <c r="S66" s="168"/>
      <c r="T66" s="44"/>
      <c r="U66" s="161" t="e">
        <f>IF(X62=O93, U49 &amp; " seems most white", U49 &amp; " seems not most white")</f>
        <v>#VALUE!</v>
      </c>
      <c r="V66" s="162"/>
      <c r="W66" s="162"/>
      <c r="X66" s="163"/>
      <c r="Y66" s="44"/>
      <c r="Z66" s="161" t="e">
        <f>IF(AC62=O93, Z49 &amp; " seems most white", Z49 &amp; " seems not most white")</f>
        <v>#VALUE!</v>
      </c>
      <c r="AA66" s="162"/>
      <c r="AB66" s="162"/>
      <c r="AC66" s="163"/>
      <c r="AD66" s="44"/>
      <c r="AE66" s="161" t="e">
        <f>IF(AH62=O93, AE49 &amp; " seems most white", AE49 &amp; " seems not most white")</f>
        <v>#VALUE!</v>
      </c>
      <c r="AF66" s="162"/>
      <c r="AG66" s="162"/>
      <c r="AH66" s="163"/>
      <c r="AI66" s="44"/>
    </row>
    <row r="67" spans="2:35" ht="32" customHeight="1" x14ac:dyDescent="0.35">
      <c r="B67" s="18">
        <v>13</v>
      </c>
      <c r="C67" s="43"/>
      <c r="D67" s="61"/>
      <c r="E67" s="62"/>
      <c r="F67" s="43"/>
      <c r="G67" s="21">
        <f t="shared" si="2"/>
        <v>0</v>
      </c>
      <c r="H67" s="178"/>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2:35" ht="34" customHeight="1" x14ac:dyDescent="0.35">
      <c r="B68" s="18">
        <v>14</v>
      </c>
      <c r="C68" s="43"/>
      <c r="D68" s="61"/>
      <c r="E68" s="62"/>
      <c r="F68" s="43"/>
      <c r="G68" s="21">
        <f t="shared" si="2"/>
        <v>0</v>
      </c>
      <c r="H68" s="178"/>
    </row>
    <row r="69" spans="2:35" ht="14.5" customHeight="1" x14ac:dyDescent="0.35">
      <c r="B69" s="18">
        <v>15</v>
      </c>
      <c r="C69" s="43"/>
      <c r="D69" s="61"/>
      <c r="E69" s="62"/>
      <c r="F69" s="43"/>
      <c r="G69" s="21">
        <f t="shared" si="2"/>
        <v>0</v>
      </c>
      <c r="H69" s="179"/>
      <c r="I69" s="51"/>
    </row>
    <row r="70" spans="2:35" ht="14.5" customHeight="1" x14ac:dyDescent="0.35">
      <c r="B70" s="172" t="str">
        <f>C10</f>
        <v>Sol. SNAr2</v>
      </c>
      <c r="C70" s="173"/>
      <c r="D70" s="173"/>
      <c r="E70" s="173"/>
      <c r="F70" s="173"/>
      <c r="G70" s="173"/>
      <c r="H70" s="174"/>
      <c r="I70" s="51"/>
      <c r="K70" s="41" t="s">
        <v>3409</v>
      </c>
      <c r="L70" s="41" t="s">
        <v>3410</v>
      </c>
      <c r="M70" s="41" t="s">
        <v>3411</v>
      </c>
      <c r="N70" s="41" t="s">
        <v>3412</v>
      </c>
      <c r="O70" s="41" t="s">
        <v>3413</v>
      </c>
    </row>
    <row r="71" spans="2:35" ht="14.5" customHeight="1" x14ac:dyDescent="0.35">
      <c r="B71" s="18"/>
      <c r="C71" s="18" t="s">
        <v>1</v>
      </c>
      <c r="D71" s="53" t="s">
        <v>2</v>
      </c>
      <c r="E71" s="18" t="s">
        <v>3434</v>
      </c>
      <c r="F71" s="18" t="s">
        <v>3418</v>
      </c>
      <c r="G71" s="18" t="s">
        <v>3</v>
      </c>
      <c r="H71" s="75" t="s">
        <v>4</v>
      </c>
      <c r="I71" s="51"/>
      <c r="K71" s="16" t="str">
        <f t="shared" ref="K71:K80" si="3">C7</f>
        <v>Mech. SNAr1</v>
      </c>
      <c r="L71" s="68">
        <f>L41</f>
        <v>78.076183378536783</v>
      </c>
      <c r="M71" s="68">
        <f>L42</f>
        <v>90.591725698004041</v>
      </c>
      <c r="N71" s="68">
        <f>L43</f>
        <v>87.687505092504267</v>
      </c>
      <c r="O71" s="69">
        <f>N42</f>
        <v>85.28021251027458</v>
      </c>
    </row>
    <row r="72" spans="2:35" ht="40.5" customHeight="1" x14ac:dyDescent="0.35">
      <c r="B72" s="18">
        <v>1</v>
      </c>
      <c r="C72" s="78" t="s">
        <v>3450</v>
      </c>
      <c r="D72" s="61" t="s">
        <v>3444</v>
      </c>
      <c r="E72" s="62">
        <v>1.7410000000000001</v>
      </c>
      <c r="F72" s="77">
        <v>5.8330000000000002</v>
      </c>
      <c r="G72" s="21">
        <f>(F72/5.83)*E72</f>
        <v>1.7418958833619211</v>
      </c>
      <c r="H72" s="177">
        <f>SUM(G72:G86)</f>
        <v>357.10990874785591</v>
      </c>
      <c r="I72" s="51"/>
      <c r="K72" s="16" t="str">
        <f t="shared" si="3"/>
        <v>Sol. SNAr1</v>
      </c>
      <c r="L72" s="68">
        <f>Q41</f>
        <v>34.964660337653356</v>
      </c>
      <c r="M72" s="68">
        <f>Q42</f>
        <v>34.495268422469913</v>
      </c>
      <c r="N72" s="68">
        <f>Q43</f>
        <v>34.927274841068183</v>
      </c>
      <c r="O72" s="69">
        <f>S42</f>
        <v>34.795080694087005</v>
      </c>
    </row>
    <row r="73" spans="2:35" ht="14.5" customHeight="1" x14ac:dyDescent="0.35">
      <c r="B73" s="18">
        <v>2</v>
      </c>
      <c r="C73" s="43" t="s">
        <v>3448</v>
      </c>
      <c r="D73" s="61" t="s">
        <v>3390</v>
      </c>
      <c r="E73" s="62">
        <v>2.5209999999999999</v>
      </c>
      <c r="F73" s="77">
        <v>5.8330000000000002</v>
      </c>
      <c r="G73" s="21">
        <f t="shared" ref="G73:G86" si="4">(F73/5.83)*E73</f>
        <v>2.5222972555746139</v>
      </c>
      <c r="H73" s="178"/>
      <c r="I73" s="51"/>
      <c r="K73" s="16" t="str">
        <f t="shared" si="3"/>
        <v>Mech. SNAr2</v>
      </c>
      <c r="L73" s="68">
        <f>V41</f>
        <v>84.380092438915952</v>
      </c>
      <c r="M73" s="68">
        <f>V42</f>
        <v>90.745907518713992</v>
      </c>
      <c r="N73" s="68">
        <f>V43</f>
        <v>87.714985739605396</v>
      </c>
      <c r="O73" s="69">
        <f>X42</f>
        <v>87.57502716788872</v>
      </c>
    </row>
    <row r="74" spans="2:35" ht="14.5" customHeight="1" x14ac:dyDescent="0.35">
      <c r="B74" s="18">
        <v>3</v>
      </c>
      <c r="C74" s="43" t="s">
        <v>567</v>
      </c>
      <c r="D74" s="61" t="s">
        <v>568</v>
      </c>
      <c r="E74" s="62">
        <v>127.666</v>
      </c>
      <c r="F74" s="77">
        <v>0.16700000000000001</v>
      </c>
      <c r="G74" s="21">
        <f t="shared" si="4"/>
        <v>3.6569849056603774</v>
      </c>
      <c r="H74" s="178"/>
      <c r="I74" s="51"/>
      <c r="K74" s="16" t="str">
        <f t="shared" si="3"/>
        <v>Sol. SNAr2</v>
      </c>
      <c r="L74" s="68">
        <f>AA41</f>
        <v>38.119040183218061</v>
      </c>
      <c r="M74" s="68">
        <f>AA42</f>
        <v>34.516366481732831</v>
      </c>
      <c r="N74" s="68">
        <f>AA43</f>
        <v>34.953226374332765</v>
      </c>
      <c r="O74" s="69">
        <f>AC42</f>
        <v>35.827631553315804</v>
      </c>
    </row>
    <row r="75" spans="2:35" ht="14.5" customHeight="1" x14ac:dyDescent="0.35">
      <c r="B75" s="18">
        <v>4</v>
      </c>
      <c r="C75" s="43" t="s">
        <v>3436</v>
      </c>
      <c r="D75" s="61" t="s">
        <v>3437</v>
      </c>
      <c r="E75" s="62">
        <v>100</v>
      </c>
      <c r="F75" s="77">
        <v>0</v>
      </c>
      <c r="G75" s="21">
        <f t="shared" si="4"/>
        <v>0</v>
      </c>
      <c r="H75" s="178"/>
      <c r="I75" s="51"/>
      <c r="K75" s="16" t="str">
        <f t="shared" si="3"/>
        <v>Mech. SNAr3</v>
      </c>
      <c r="L75" s="68">
        <f>AF41</f>
        <v>80.599940229279966</v>
      </c>
      <c r="M75" s="68">
        <f>AF42</f>
        <v>90.585489927606986</v>
      </c>
      <c r="N75" s="68">
        <f>AF43</f>
        <v>87.686614110919791</v>
      </c>
      <c r="O75" s="69">
        <f>AH42</f>
        <v>86.187090357292774</v>
      </c>
    </row>
    <row r="76" spans="2:35" ht="14.5" customHeight="1" x14ac:dyDescent="0.35">
      <c r="B76" s="18">
        <v>5</v>
      </c>
      <c r="C76" s="43" t="s">
        <v>555</v>
      </c>
      <c r="D76" s="61" t="s">
        <v>556</v>
      </c>
      <c r="E76" s="62">
        <v>598.5</v>
      </c>
      <c r="F76" s="77">
        <v>3.0830000000000002</v>
      </c>
      <c r="G76" s="21">
        <f t="shared" si="4"/>
        <v>316.49665523156091</v>
      </c>
      <c r="H76" s="178"/>
      <c r="I76" s="51"/>
      <c r="K76" s="16" t="str">
        <f t="shared" si="3"/>
        <v>Sol. SNAr3</v>
      </c>
      <c r="L76" s="68">
        <f>L61</f>
        <v>37.864884742683664</v>
      </c>
      <c r="M76" s="68">
        <f>L62</f>
        <v>34.751145970938275</v>
      </c>
      <c r="N76" s="68">
        <f>L63</f>
        <v>35.138781952320301</v>
      </c>
      <c r="O76" s="69">
        <f>N62</f>
        <v>35.891986107972414</v>
      </c>
    </row>
    <row r="77" spans="2:35" ht="14.5" customHeight="1" x14ac:dyDescent="0.35">
      <c r="B77" s="18">
        <v>6</v>
      </c>
      <c r="C77" s="43" t="s">
        <v>219</v>
      </c>
      <c r="D77" s="61" t="s">
        <v>220</v>
      </c>
      <c r="E77" s="62">
        <v>39.6</v>
      </c>
      <c r="F77" s="77">
        <v>4.8129999999999997</v>
      </c>
      <c r="G77" s="21">
        <f t="shared" si="4"/>
        <v>32.692075471698111</v>
      </c>
      <c r="H77" s="178"/>
      <c r="I77" s="51"/>
      <c r="K77" s="16" t="str">
        <f t="shared" si="3"/>
        <v>…</v>
      </c>
      <c r="L77" s="68" t="e">
        <f>Q61</f>
        <v>#VALUE!</v>
      </c>
      <c r="M77" s="68" t="e">
        <f>Q62</f>
        <v>#VALUE!</v>
      </c>
      <c r="N77" s="68" t="e">
        <f>Q63</f>
        <v>#VALUE!</v>
      </c>
      <c r="O77" s="69" t="e">
        <f>S62</f>
        <v>#VALUE!</v>
      </c>
    </row>
    <row r="78" spans="2:35" ht="14.5" customHeight="1" x14ac:dyDescent="0.35">
      <c r="B78" s="18">
        <v>7</v>
      </c>
      <c r="C78" s="43" t="s">
        <v>2729</v>
      </c>
      <c r="D78" s="61" t="s">
        <v>3336</v>
      </c>
      <c r="E78" s="62">
        <v>80</v>
      </c>
      <c r="F78" s="77">
        <v>0</v>
      </c>
      <c r="G78" s="21">
        <f t="shared" si="4"/>
        <v>0</v>
      </c>
      <c r="H78" s="178"/>
      <c r="I78" s="51"/>
      <c r="K78" s="16" t="str">
        <f t="shared" si="3"/>
        <v>…</v>
      </c>
      <c r="L78" s="68" t="e">
        <f>V61</f>
        <v>#VALUE!</v>
      </c>
      <c r="M78" s="68" t="e">
        <f>V62</f>
        <v>#VALUE!</v>
      </c>
      <c r="N78" s="68" t="e">
        <f>V63</f>
        <v>#VALUE!</v>
      </c>
      <c r="O78" s="69" t="e">
        <f>X62</f>
        <v>#VALUE!</v>
      </c>
    </row>
    <row r="79" spans="2:35" ht="14.5" customHeight="1" x14ac:dyDescent="0.35">
      <c r="B79" s="18">
        <v>8</v>
      </c>
      <c r="C79" s="43"/>
      <c r="D79" s="61"/>
      <c r="E79" s="62"/>
      <c r="F79" s="43"/>
      <c r="G79" s="21">
        <f t="shared" si="4"/>
        <v>0</v>
      </c>
      <c r="H79" s="178"/>
      <c r="I79" s="52"/>
      <c r="K79" s="16" t="str">
        <f t="shared" si="3"/>
        <v>…</v>
      </c>
      <c r="L79" s="68" t="e">
        <f>AA61</f>
        <v>#VALUE!</v>
      </c>
      <c r="M79" s="68" t="e">
        <f>AA62</f>
        <v>#VALUE!</v>
      </c>
      <c r="N79" s="68" t="e">
        <f>AA63</f>
        <v>#VALUE!</v>
      </c>
      <c r="O79" s="69" t="e">
        <f>AC62</f>
        <v>#VALUE!</v>
      </c>
    </row>
    <row r="80" spans="2:35" ht="14.5" customHeight="1" x14ac:dyDescent="0.35">
      <c r="B80" s="18">
        <v>9</v>
      </c>
      <c r="C80" s="43"/>
      <c r="D80" s="61"/>
      <c r="E80" s="62"/>
      <c r="F80" s="43"/>
      <c r="G80" s="21">
        <f t="shared" si="4"/>
        <v>0</v>
      </c>
      <c r="H80" s="178"/>
      <c r="K80" s="16" t="str">
        <f t="shared" si="3"/>
        <v>…</v>
      </c>
      <c r="L80" s="68" t="e">
        <f>AF61</f>
        <v>#VALUE!</v>
      </c>
      <c r="M80" s="68" t="e">
        <f>AF62</f>
        <v>#VALUE!</v>
      </c>
      <c r="N80" s="68" t="e">
        <f>AF63</f>
        <v>#VALUE!</v>
      </c>
      <c r="O80" s="69" t="e">
        <f>AH62</f>
        <v>#VALUE!</v>
      </c>
    </row>
    <row r="81" spans="2:15" ht="14.5" customHeight="1" x14ac:dyDescent="0.35">
      <c r="B81" s="18">
        <v>10</v>
      </c>
      <c r="C81" s="43"/>
      <c r="D81" s="61"/>
      <c r="E81" s="62"/>
      <c r="F81" s="43"/>
      <c r="G81" s="21">
        <f t="shared" si="4"/>
        <v>0</v>
      </c>
      <c r="H81" s="178"/>
      <c r="I81" s="51"/>
    </row>
    <row r="82" spans="2:15" ht="14.5" customHeight="1" x14ac:dyDescent="0.35">
      <c r="B82" s="18">
        <v>11</v>
      </c>
      <c r="C82" s="43"/>
      <c r="D82" s="61"/>
      <c r="E82" s="62"/>
      <c r="F82" s="43"/>
      <c r="G82" s="21">
        <f t="shared" si="4"/>
        <v>0</v>
      </c>
      <c r="H82" s="178"/>
      <c r="I82" s="51"/>
      <c r="K82" s="16" t="str">
        <f t="shared" ref="K82:K91" si="5">K71</f>
        <v>Mech. SNAr1</v>
      </c>
      <c r="L82" s="68">
        <f t="shared" ref="L82:O91" si="6">IFERROR(L71, "…")</f>
        <v>78.076183378536783</v>
      </c>
      <c r="M82" s="68">
        <f t="shared" si="6"/>
        <v>90.591725698004041</v>
      </c>
      <c r="N82" s="68">
        <f t="shared" si="6"/>
        <v>87.687505092504267</v>
      </c>
      <c r="O82" s="68">
        <f t="shared" si="6"/>
        <v>85.28021251027458</v>
      </c>
    </row>
    <row r="83" spans="2:15" ht="14.5" customHeight="1" x14ac:dyDescent="0.35">
      <c r="B83" s="18">
        <v>12</v>
      </c>
      <c r="C83" s="43"/>
      <c r="D83" s="61"/>
      <c r="E83" s="62"/>
      <c r="F83" s="43"/>
      <c r="G83" s="21">
        <f t="shared" si="4"/>
        <v>0</v>
      </c>
      <c r="H83" s="178"/>
      <c r="I83" s="51"/>
      <c r="K83" s="16" t="str">
        <f t="shared" si="5"/>
        <v>Sol. SNAr1</v>
      </c>
      <c r="L83" s="68">
        <f t="shared" si="6"/>
        <v>34.964660337653356</v>
      </c>
      <c r="M83" s="68">
        <f t="shared" si="6"/>
        <v>34.495268422469913</v>
      </c>
      <c r="N83" s="68">
        <f t="shared" si="6"/>
        <v>34.927274841068183</v>
      </c>
      <c r="O83" s="68">
        <f t="shared" si="6"/>
        <v>34.795080694087005</v>
      </c>
    </row>
    <row r="84" spans="2:15" ht="14.5" customHeight="1" x14ac:dyDescent="0.35">
      <c r="B84" s="18">
        <v>13</v>
      </c>
      <c r="C84" s="43"/>
      <c r="D84" s="61"/>
      <c r="E84" s="62"/>
      <c r="F84" s="43"/>
      <c r="G84" s="21">
        <f t="shared" si="4"/>
        <v>0</v>
      </c>
      <c r="H84" s="178"/>
      <c r="I84" s="51"/>
      <c r="K84" s="16" t="str">
        <f t="shared" si="5"/>
        <v>Mech. SNAr2</v>
      </c>
      <c r="L84" s="68">
        <f t="shared" si="6"/>
        <v>84.380092438915952</v>
      </c>
      <c r="M84" s="68">
        <f t="shared" si="6"/>
        <v>90.745907518713992</v>
      </c>
      <c r="N84" s="68">
        <f t="shared" si="6"/>
        <v>87.714985739605396</v>
      </c>
      <c r="O84" s="68">
        <f t="shared" si="6"/>
        <v>87.57502716788872</v>
      </c>
    </row>
    <row r="85" spans="2:15" ht="14.5" customHeight="1" x14ac:dyDescent="0.35">
      <c r="B85" s="18">
        <v>14</v>
      </c>
      <c r="C85" s="43"/>
      <c r="D85" s="61"/>
      <c r="E85" s="62"/>
      <c r="F85" s="43"/>
      <c r="G85" s="21">
        <f t="shared" si="4"/>
        <v>0</v>
      </c>
      <c r="H85" s="178"/>
      <c r="I85" s="51"/>
      <c r="K85" s="16" t="str">
        <f t="shared" si="5"/>
        <v>Sol. SNAr2</v>
      </c>
      <c r="L85" s="68">
        <f t="shared" si="6"/>
        <v>38.119040183218061</v>
      </c>
      <c r="M85" s="68">
        <f t="shared" si="6"/>
        <v>34.516366481732831</v>
      </c>
      <c r="N85" s="68">
        <f t="shared" si="6"/>
        <v>34.953226374332765</v>
      </c>
      <c r="O85" s="68">
        <f t="shared" si="6"/>
        <v>35.827631553315804</v>
      </c>
    </row>
    <row r="86" spans="2:15" ht="14.5" customHeight="1" x14ac:dyDescent="0.35">
      <c r="B86" s="18">
        <v>15</v>
      </c>
      <c r="C86" s="43"/>
      <c r="D86" s="61"/>
      <c r="E86" s="62"/>
      <c r="F86" s="43"/>
      <c r="G86" s="21">
        <f t="shared" si="4"/>
        <v>0</v>
      </c>
      <c r="H86" s="179"/>
      <c r="I86" s="51"/>
      <c r="K86" s="16" t="str">
        <f t="shared" si="5"/>
        <v>Mech. SNAr3</v>
      </c>
      <c r="L86" s="68">
        <f t="shared" si="6"/>
        <v>80.599940229279966</v>
      </c>
      <c r="M86" s="68">
        <f t="shared" si="6"/>
        <v>90.585489927606986</v>
      </c>
      <c r="N86" s="68">
        <f t="shared" si="6"/>
        <v>87.686614110919791</v>
      </c>
      <c r="O86" s="68">
        <f t="shared" si="6"/>
        <v>86.187090357292774</v>
      </c>
    </row>
    <row r="87" spans="2:15" ht="14.5" customHeight="1" x14ac:dyDescent="0.35">
      <c r="B87" s="172" t="str">
        <f>C11</f>
        <v>Mech. SNAr3</v>
      </c>
      <c r="C87" s="173"/>
      <c r="D87" s="173"/>
      <c r="E87" s="173"/>
      <c r="F87" s="173"/>
      <c r="G87" s="173"/>
      <c r="H87" s="174"/>
      <c r="I87" s="51"/>
      <c r="K87" s="16" t="str">
        <f t="shared" si="5"/>
        <v>Sol. SNAr3</v>
      </c>
      <c r="L87" s="68">
        <f t="shared" si="6"/>
        <v>37.864884742683664</v>
      </c>
      <c r="M87" s="68">
        <f t="shared" si="6"/>
        <v>34.751145970938275</v>
      </c>
      <c r="N87" s="68">
        <f t="shared" si="6"/>
        <v>35.138781952320301</v>
      </c>
      <c r="O87" s="68">
        <f t="shared" si="6"/>
        <v>35.891986107972414</v>
      </c>
    </row>
    <row r="88" spans="2:15" ht="14.5" customHeight="1" x14ac:dyDescent="0.35">
      <c r="B88" s="18"/>
      <c r="C88" s="18" t="s">
        <v>1</v>
      </c>
      <c r="D88" s="53" t="s">
        <v>2</v>
      </c>
      <c r="E88" s="18" t="s">
        <v>3434</v>
      </c>
      <c r="F88" s="18" t="s">
        <v>3418</v>
      </c>
      <c r="G88" s="18" t="s">
        <v>3</v>
      </c>
      <c r="H88" s="75" t="s">
        <v>4</v>
      </c>
      <c r="I88" s="51"/>
      <c r="K88" s="16" t="str">
        <f t="shared" si="5"/>
        <v>…</v>
      </c>
      <c r="L88" s="68" t="str">
        <f t="shared" si="6"/>
        <v>…</v>
      </c>
      <c r="M88" s="68" t="str">
        <f t="shared" si="6"/>
        <v>…</v>
      </c>
      <c r="N88" s="68" t="str">
        <f t="shared" si="6"/>
        <v>…</v>
      </c>
      <c r="O88" s="68" t="str">
        <f t="shared" si="6"/>
        <v>…</v>
      </c>
    </row>
    <row r="89" spans="2:15" ht="43.5" customHeight="1" x14ac:dyDescent="0.35">
      <c r="B89" s="18">
        <v>1</v>
      </c>
      <c r="C89" s="78" t="s">
        <v>3451</v>
      </c>
      <c r="D89" s="61" t="s">
        <v>3444</v>
      </c>
      <c r="E89" s="62">
        <v>0.96199999999999997</v>
      </c>
      <c r="F89" s="77">
        <v>5.8330000000000002</v>
      </c>
      <c r="G89" s="21">
        <f>(F89/5.83)*E89</f>
        <v>0.96249502572898782</v>
      </c>
      <c r="H89" s="177">
        <f>SUM(G89:G103)</f>
        <v>6.2724614065180102</v>
      </c>
      <c r="I89" s="51"/>
      <c r="K89" s="16" t="str">
        <f t="shared" si="5"/>
        <v>…</v>
      </c>
      <c r="L89" s="68" t="str">
        <f t="shared" si="6"/>
        <v>…</v>
      </c>
      <c r="M89" s="68" t="str">
        <f t="shared" si="6"/>
        <v>…</v>
      </c>
      <c r="N89" s="68" t="str">
        <f t="shared" si="6"/>
        <v>…</v>
      </c>
      <c r="O89" s="68" t="str">
        <f t="shared" si="6"/>
        <v>…</v>
      </c>
    </row>
    <row r="90" spans="2:15" ht="14.5" customHeight="1" x14ac:dyDescent="0.35">
      <c r="B90" s="18">
        <v>2</v>
      </c>
      <c r="C90" s="43" t="s">
        <v>3448</v>
      </c>
      <c r="D90" s="61" t="s">
        <v>3390</v>
      </c>
      <c r="E90" s="62">
        <v>0.93799999999999994</v>
      </c>
      <c r="F90" s="77">
        <v>5.8330000000000002</v>
      </c>
      <c r="G90" s="21">
        <f t="shared" ref="G90:G103" si="7">(F90/5.83)*E90</f>
        <v>0.9384826758147512</v>
      </c>
      <c r="H90" s="178"/>
      <c r="I90" s="51"/>
      <c r="K90" s="16" t="str">
        <f t="shared" si="5"/>
        <v>…</v>
      </c>
      <c r="L90" s="68" t="str">
        <f t="shared" si="6"/>
        <v>…</v>
      </c>
      <c r="M90" s="68" t="str">
        <f t="shared" si="6"/>
        <v>…</v>
      </c>
      <c r="N90" s="68" t="str">
        <f t="shared" si="6"/>
        <v>…</v>
      </c>
      <c r="O90" s="68" t="str">
        <f t="shared" si="6"/>
        <v>…</v>
      </c>
    </row>
    <row r="91" spans="2:15" ht="14.5" customHeight="1" x14ac:dyDescent="0.35">
      <c r="B91" s="18">
        <v>3</v>
      </c>
      <c r="C91" s="43" t="s">
        <v>472</v>
      </c>
      <c r="D91" s="61" t="s">
        <v>473</v>
      </c>
      <c r="E91" s="62">
        <v>0.80700000000000005</v>
      </c>
      <c r="F91" s="77">
        <v>2.25</v>
      </c>
      <c r="G91" s="21">
        <f t="shared" si="7"/>
        <v>0.31144939965694685</v>
      </c>
      <c r="H91" s="178"/>
      <c r="I91" s="52"/>
      <c r="K91" s="16" t="str">
        <f t="shared" si="5"/>
        <v>…</v>
      </c>
      <c r="L91" s="68" t="str">
        <f t="shared" si="6"/>
        <v>…</v>
      </c>
      <c r="M91" s="68" t="str">
        <f t="shared" si="6"/>
        <v>…</v>
      </c>
      <c r="N91" s="68" t="str">
        <f t="shared" si="6"/>
        <v>…</v>
      </c>
      <c r="O91" s="68" t="str">
        <f t="shared" si="6"/>
        <v>…</v>
      </c>
    </row>
    <row r="92" spans="2:15" ht="14.5" customHeight="1" x14ac:dyDescent="0.35">
      <c r="B92" s="18">
        <v>4</v>
      </c>
      <c r="C92" s="43" t="s">
        <v>3436</v>
      </c>
      <c r="D92" s="61" t="s">
        <v>3437</v>
      </c>
      <c r="E92" s="62">
        <v>30</v>
      </c>
      <c r="F92" s="77">
        <v>0</v>
      </c>
      <c r="G92" s="21">
        <f t="shared" si="7"/>
        <v>0</v>
      </c>
      <c r="H92" s="178"/>
    </row>
    <row r="93" spans="2:15" ht="14.5" customHeight="1" x14ac:dyDescent="0.35">
      <c r="B93" s="18">
        <v>5</v>
      </c>
      <c r="C93" s="43" t="s">
        <v>2617</v>
      </c>
      <c r="D93" s="61" t="s">
        <v>2618</v>
      </c>
      <c r="E93" s="62">
        <v>15.78</v>
      </c>
      <c r="F93" s="77">
        <v>1.5</v>
      </c>
      <c r="G93" s="21">
        <f t="shared" si="7"/>
        <v>4.0600343053173242</v>
      </c>
      <c r="H93" s="178"/>
      <c r="I93" s="51"/>
      <c r="K93" s="70" t="s">
        <v>3415</v>
      </c>
      <c r="L93" s="68">
        <f>MAX(L82:L91)</f>
        <v>84.380092438915952</v>
      </c>
      <c r="M93" s="68">
        <f>MAX(M82:M91)</f>
        <v>90.745907518713992</v>
      </c>
      <c r="N93" s="68">
        <f>MAX(N82:N91)</f>
        <v>87.714985739605396</v>
      </c>
      <c r="O93" s="68">
        <f>MAX(O82:O91)</f>
        <v>87.57502716788872</v>
      </c>
    </row>
    <row r="94" spans="2:15" ht="14.5" customHeight="1" x14ac:dyDescent="0.35">
      <c r="B94" s="18">
        <v>6</v>
      </c>
      <c r="C94" s="43"/>
      <c r="D94" s="61"/>
      <c r="E94" s="62"/>
      <c r="F94" s="43"/>
      <c r="G94" s="21">
        <f t="shared" si="7"/>
        <v>0</v>
      </c>
      <c r="H94" s="178"/>
      <c r="I94" s="51"/>
    </row>
    <row r="95" spans="2:15" ht="14.5" customHeight="1" x14ac:dyDescent="0.35">
      <c r="B95" s="18">
        <v>7</v>
      </c>
      <c r="C95" s="43"/>
      <c r="D95" s="61"/>
      <c r="E95" s="62"/>
      <c r="F95" s="43"/>
      <c r="G95" s="21">
        <f t="shared" si="7"/>
        <v>0</v>
      </c>
      <c r="H95" s="178"/>
      <c r="I95" s="51"/>
    </row>
    <row r="96" spans="2:15" ht="14.5" customHeight="1" x14ac:dyDescent="0.35">
      <c r="B96" s="18">
        <v>8</v>
      </c>
      <c r="C96" s="43"/>
      <c r="D96" s="61"/>
      <c r="E96" s="62"/>
      <c r="F96" s="43"/>
      <c r="G96" s="21">
        <f t="shared" si="7"/>
        <v>0</v>
      </c>
      <c r="H96" s="178"/>
      <c r="I96" s="51"/>
    </row>
    <row r="97" spans="2:9" ht="14.5" customHeight="1" x14ac:dyDescent="0.35">
      <c r="B97" s="18">
        <v>9</v>
      </c>
      <c r="C97" s="43"/>
      <c r="D97" s="61"/>
      <c r="E97" s="62"/>
      <c r="F97" s="43"/>
      <c r="G97" s="21">
        <f t="shared" si="7"/>
        <v>0</v>
      </c>
      <c r="H97" s="178"/>
      <c r="I97" s="51"/>
    </row>
    <row r="98" spans="2:9" ht="14.5" customHeight="1" x14ac:dyDescent="0.35">
      <c r="B98" s="18">
        <v>10</v>
      </c>
      <c r="C98" s="43"/>
      <c r="D98" s="61"/>
      <c r="E98" s="62"/>
      <c r="F98" s="43"/>
      <c r="G98" s="21">
        <f t="shared" si="7"/>
        <v>0</v>
      </c>
      <c r="H98" s="178"/>
      <c r="I98" s="51"/>
    </row>
    <row r="99" spans="2:9" ht="14.5" customHeight="1" x14ac:dyDescent="0.35">
      <c r="B99" s="18">
        <v>11</v>
      </c>
      <c r="C99" s="43"/>
      <c r="D99" s="61"/>
      <c r="E99" s="62"/>
      <c r="F99" s="43"/>
      <c r="G99" s="21">
        <f t="shared" si="7"/>
        <v>0</v>
      </c>
      <c r="H99" s="178"/>
      <c r="I99" s="51"/>
    </row>
    <row r="100" spans="2:9" ht="14.5" customHeight="1" x14ac:dyDescent="0.35">
      <c r="B100" s="18">
        <v>12</v>
      </c>
      <c r="C100" s="43"/>
      <c r="D100" s="61"/>
      <c r="E100" s="62"/>
      <c r="F100" s="43"/>
      <c r="G100" s="21">
        <f t="shared" si="7"/>
        <v>0</v>
      </c>
      <c r="H100" s="178"/>
      <c r="I100" s="51"/>
    </row>
    <row r="101" spans="2:9" ht="14.5" customHeight="1" x14ac:dyDescent="0.35">
      <c r="B101" s="18">
        <v>13</v>
      </c>
      <c r="C101" s="43"/>
      <c r="D101" s="61"/>
      <c r="E101" s="62"/>
      <c r="F101" s="43"/>
      <c r="G101" s="21">
        <f t="shared" si="7"/>
        <v>0</v>
      </c>
      <c r="H101" s="178"/>
    </row>
    <row r="102" spans="2:9" ht="14.5" customHeight="1" x14ac:dyDescent="0.35">
      <c r="B102" s="18">
        <v>14</v>
      </c>
      <c r="C102" s="43"/>
      <c r="D102" s="61"/>
      <c r="E102" s="62"/>
      <c r="F102" s="43"/>
      <c r="G102" s="21">
        <f t="shared" si="7"/>
        <v>0</v>
      </c>
      <c r="H102" s="178"/>
    </row>
    <row r="103" spans="2:9" ht="14.5" customHeight="1" x14ac:dyDescent="0.35">
      <c r="B103" s="18">
        <v>15</v>
      </c>
      <c r="C103" s="43"/>
      <c r="D103" s="61"/>
      <c r="E103" s="62"/>
      <c r="F103" s="43"/>
      <c r="G103" s="21">
        <f t="shared" si="7"/>
        <v>0</v>
      </c>
      <c r="H103" s="179"/>
    </row>
    <row r="104" spans="2:9" x14ac:dyDescent="0.35">
      <c r="B104" s="172" t="str">
        <f>C12</f>
        <v>Sol. SNAr3</v>
      </c>
      <c r="C104" s="173"/>
      <c r="D104" s="173"/>
      <c r="E104" s="173"/>
      <c r="F104" s="173"/>
      <c r="G104" s="173"/>
      <c r="H104" s="174"/>
    </row>
    <row r="105" spans="2:9" ht="14.5" customHeight="1" x14ac:dyDescent="0.35">
      <c r="B105" s="18"/>
      <c r="C105" s="18" t="s">
        <v>1</v>
      </c>
      <c r="D105" s="53" t="s">
        <v>2</v>
      </c>
      <c r="E105" s="18" t="s">
        <v>3434</v>
      </c>
      <c r="F105" s="18" t="s">
        <v>3418</v>
      </c>
      <c r="G105" s="18" t="s">
        <v>3</v>
      </c>
      <c r="H105" s="75" t="s">
        <v>4</v>
      </c>
    </row>
    <row r="106" spans="2:9" ht="42.5" customHeight="1" x14ac:dyDescent="0.35">
      <c r="B106" s="18">
        <v>1</v>
      </c>
      <c r="C106" s="78" t="s">
        <v>3451</v>
      </c>
      <c r="D106" s="61" t="s">
        <v>3444</v>
      </c>
      <c r="E106" s="62">
        <v>1.2270000000000001</v>
      </c>
      <c r="F106" s="77">
        <v>5.8330000000000002</v>
      </c>
      <c r="G106" s="21">
        <f>(F106/5.83)*E106</f>
        <v>1.2276313893653517</v>
      </c>
      <c r="H106" s="177">
        <f>SUM(G106:G120)</f>
        <v>355.51392624356777</v>
      </c>
    </row>
    <row r="107" spans="2:9" ht="14.5" customHeight="1" x14ac:dyDescent="0.35">
      <c r="B107" s="18">
        <v>2</v>
      </c>
      <c r="C107" s="43" t="s">
        <v>3448</v>
      </c>
      <c r="D107" s="61" t="s">
        <v>3390</v>
      </c>
      <c r="E107" s="62">
        <v>2.2839999999999998</v>
      </c>
      <c r="F107" s="77">
        <v>5.8330000000000002</v>
      </c>
      <c r="G107" s="21">
        <f t="shared" ref="G107:G120" si="8">(F107/5.83)*E107</f>
        <v>2.285175300171526</v>
      </c>
      <c r="H107" s="178"/>
    </row>
    <row r="108" spans="2:9" ht="14.5" customHeight="1" x14ac:dyDescent="0.35">
      <c r="B108" s="18">
        <v>3</v>
      </c>
      <c r="C108" s="43" t="s">
        <v>567</v>
      </c>
      <c r="D108" s="61" t="s">
        <v>568</v>
      </c>
      <c r="E108" s="62">
        <v>98.180999999999997</v>
      </c>
      <c r="F108" s="77">
        <v>0.16700000000000001</v>
      </c>
      <c r="G108" s="21">
        <f t="shared" si="8"/>
        <v>2.8123888507718697</v>
      </c>
      <c r="H108" s="178"/>
    </row>
    <row r="109" spans="2:9" ht="14.5" customHeight="1" x14ac:dyDescent="0.35">
      <c r="B109" s="18">
        <v>4</v>
      </c>
      <c r="C109" s="43" t="s">
        <v>3436</v>
      </c>
      <c r="D109" s="61" t="s">
        <v>3437</v>
      </c>
      <c r="E109" s="62">
        <v>100</v>
      </c>
      <c r="F109" s="77">
        <v>0</v>
      </c>
      <c r="G109" s="21">
        <f t="shared" si="8"/>
        <v>0</v>
      </c>
      <c r="H109" s="178"/>
    </row>
    <row r="110" spans="2:9" ht="14.5" customHeight="1" x14ac:dyDescent="0.35">
      <c r="B110" s="18">
        <v>5</v>
      </c>
      <c r="C110" s="43" t="s">
        <v>555</v>
      </c>
      <c r="D110" s="61" t="s">
        <v>556</v>
      </c>
      <c r="E110" s="62">
        <v>598.5</v>
      </c>
      <c r="F110" s="77">
        <v>3.0830000000000002</v>
      </c>
      <c r="G110" s="21">
        <f t="shared" si="8"/>
        <v>316.49665523156091</v>
      </c>
      <c r="H110" s="178"/>
    </row>
    <row r="111" spans="2:9" ht="14.5" customHeight="1" x14ac:dyDescent="0.35">
      <c r="B111" s="18">
        <v>6</v>
      </c>
      <c r="C111" s="43" t="s">
        <v>219</v>
      </c>
      <c r="D111" s="61" t="s">
        <v>220</v>
      </c>
      <c r="E111" s="62">
        <v>39.6</v>
      </c>
      <c r="F111" s="77">
        <v>4.8129999999999997</v>
      </c>
      <c r="G111" s="21">
        <f t="shared" si="8"/>
        <v>32.692075471698111</v>
      </c>
      <c r="H111" s="178"/>
    </row>
    <row r="112" spans="2:9" ht="14.5" customHeight="1" x14ac:dyDescent="0.35">
      <c r="B112" s="18">
        <v>7</v>
      </c>
      <c r="C112" s="43" t="s">
        <v>2729</v>
      </c>
      <c r="D112" s="61" t="s">
        <v>3336</v>
      </c>
      <c r="E112" s="62">
        <v>80</v>
      </c>
      <c r="F112" s="77">
        <v>0</v>
      </c>
      <c r="G112" s="21">
        <f t="shared" si="8"/>
        <v>0</v>
      </c>
      <c r="H112" s="178"/>
    </row>
    <row r="113" spans="2:8" ht="14.5" customHeight="1" x14ac:dyDescent="0.35">
      <c r="B113" s="18">
        <v>8</v>
      </c>
      <c r="C113" s="43"/>
      <c r="D113" s="61"/>
      <c r="E113" s="62"/>
      <c r="F113" s="43"/>
      <c r="G113" s="21">
        <f t="shared" si="8"/>
        <v>0</v>
      </c>
      <c r="H113" s="178"/>
    </row>
    <row r="114" spans="2:8" ht="14.5" customHeight="1" x14ac:dyDescent="0.35">
      <c r="B114" s="18">
        <v>9</v>
      </c>
      <c r="C114" s="43"/>
      <c r="D114" s="61"/>
      <c r="E114" s="62"/>
      <c r="F114" s="43"/>
      <c r="G114" s="21">
        <f t="shared" si="8"/>
        <v>0</v>
      </c>
      <c r="H114" s="178"/>
    </row>
    <row r="115" spans="2:8" ht="14.5" customHeight="1" x14ac:dyDescent="0.35">
      <c r="B115" s="18">
        <v>10</v>
      </c>
      <c r="C115" s="43"/>
      <c r="D115" s="61"/>
      <c r="E115" s="62"/>
      <c r="F115" s="43"/>
      <c r="G115" s="21">
        <f t="shared" si="8"/>
        <v>0</v>
      </c>
      <c r="H115" s="178"/>
    </row>
    <row r="116" spans="2:8" ht="14.5" customHeight="1" x14ac:dyDescent="0.35">
      <c r="B116" s="18">
        <v>11</v>
      </c>
      <c r="C116" s="43"/>
      <c r="D116" s="61"/>
      <c r="E116" s="62"/>
      <c r="F116" s="43"/>
      <c r="G116" s="21">
        <f t="shared" si="8"/>
        <v>0</v>
      </c>
      <c r="H116" s="178"/>
    </row>
    <row r="117" spans="2:8" ht="14.5" customHeight="1" x14ac:dyDescent="0.35">
      <c r="B117" s="18">
        <v>12</v>
      </c>
      <c r="C117" s="43"/>
      <c r="D117" s="61"/>
      <c r="E117" s="62"/>
      <c r="F117" s="43"/>
      <c r="G117" s="21">
        <f t="shared" si="8"/>
        <v>0</v>
      </c>
      <c r="H117" s="178"/>
    </row>
    <row r="118" spans="2:8" ht="14.5" customHeight="1" x14ac:dyDescent="0.35">
      <c r="B118" s="18">
        <v>13</v>
      </c>
      <c r="C118" s="43"/>
      <c r="D118" s="61"/>
      <c r="E118" s="62"/>
      <c r="F118" s="43"/>
      <c r="G118" s="21">
        <f t="shared" si="8"/>
        <v>0</v>
      </c>
      <c r="H118" s="178"/>
    </row>
    <row r="119" spans="2:8" ht="14.5" customHeight="1" x14ac:dyDescent="0.35">
      <c r="B119" s="18">
        <v>14</v>
      </c>
      <c r="C119" s="43"/>
      <c r="D119" s="61"/>
      <c r="E119" s="62"/>
      <c r="F119" s="43"/>
      <c r="G119" s="21">
        <f t="shared" si="8"/>
        <v>0</v>
      </c>
      <c r="H119" s="178"/>
    </row>
    <row r="120" spans="2:8" ht="14.5" customHeight="1" x14ac:dyDescent="0.35">
      <c r="B120" s="18">
        <v>15</v>
      </c>
      <c r="C120" s="43"/>
      <c r="D120" s="61"/>
      <c r="E120" s="62"/>
      <c r="F120" s="43"/>
      <c r="G120" s="21">
        <f t="shared" si="8"/>
        <v>0</v>
      </c>
      <c r="H120" s="179"/>
    </row>
    <row r="121" spans="2:8" ht="14.5" customHeight="1" x14ac:dyDescent="0.35">
      <c r="B121" s="172" t="str">
        <f>C13</f>
        <v>…</v>
      </c>
      <c r="C121" s="173"/>
      <c r="D121" s="173"/>
      <c r="E121" s="173"/>
      <c r="F121" s="173"/>
      <c r="G121" s="173"/>
      <c r="H121" s="174"/>
    </row>
    <row r="122" spans="2:8" ht="14.5" customHeight="1" x14ac:dyDescent="0.35">
      <c r="B122" s="18"/>
      <c r="C122" s="18" t="s">
        <v>1</v>
      </c>
      <c r="D122" s="53" t="s">
        <v>2</v>
      </c>
      <c r="E122" s="18" t="s">
        <v>3434</v>
      </c>
      <c r="F122" s="18" t="s">
        <v>3418</v>
      </c>
      <c r="G122" s="18" t="s">
        <v>3</v>
      </c>
      <c r="H122" s="75" t="s">
        <v>4</v>
      </c>
    </row>
    <row r="123" spans="2:8" ht="31" customHeight="1" x14ac:dyDescent="0.35">
      <c r="B123" s="18">
        <v>1</v>
      </c>
      <c r="C123" s="78" t="s">
        <v>3486</v>
      </c>
      <c r="D123" s="61" t="s">
        <v>3488</v>
      </c>
      <c r="E123" s="62">
        <v>0.48299999999999998</v>
      </c>
      <c r="F123" s="77">
        <v>3</v>
      </c>
      <c r="G123" s="21">
        <f>(F123/5.83)*E123</f>
        <v>0.24854202401372211</v>
      </c>
      <c r="H123" s="177">
        <f>SUM(G123:G137)</f>
        <v>37.459335506003434</v>
      </c>
    </row>
    <row r="124" spans="2:8" ht="30" customHeight="1" x14ac:dyDescent="0.35">
      <c r="B124" s="18">
        <v>2</v>
      </c>
      <c r="C124" s="78" t="s">
        <v>3487</v>
      </c>
      <c r="D124" s="61" t="s">
        <v>3489</v>
      </c>
      <c r="E124" s="62">
        <v>1.9139999999999999</v>
      </c>
      <c r="F124" s="77">
        <v>2</v>
      </c>
      <c r="G124" s="21">
        <f t="shared" ref="G124:G137" si="9">(F124/5.83)*E124</f>
        <v>0.65660377358490563</v>
      </c>
      <c r="H124" s="178"/>
    </row>
    <row r="125" spans="2:8" ht="14.5" customHeight="1" x14ac:dyDescent="0.35">
      <c r="B125" s="18">
        <v>3</v>
      </c>
      <c r="C125" s="78" t="s">
        <v>821</v>
      </c>
      <c r="D125" s="61" t="s">
        <v>822</v>
      </c>
      <c r="E125" s="62">
        <v>0.94699999999999995</v>
      </c>
      <c r="F125" s="77">
        <v>2.08</v>
      </c>
      <c r="G125" s="21">
        <f t="shared" si="9"/>
        <v>0.33786620926243566</v>
      </c>
      <c r="H125" s="178"/>
    </row>
    <row r="126" spans="2:8" ht="14.5" customHeight="1" x14ac:dyDescent="0.35">
      <c r="B126" s="18">
        <v>4</v>
      </c>
      <c r="C126" s="78" t="s">
        <v>591</v>
      </c>
      <c r="D126" s="61" t="s">
        <v>592</v>
      </c>
      <c r="E126" s="62">
        <v>90.501999999999995</v>
      </c>
      <c r="F126" s="77">
        <v>2.3330000000000002</v>
      </c>
      <c r="G126" s="21">
        <f t="shared" si="9"/>
        <v>36.216323499142369</v>
      </c>
      <c r="H126" s="178"/>
    </row>
    <row r="127" spans="2:8" ht="14.5" customHeight="1" x14ac:dyDescent="0.35">
      <c r="B127" s="18">
        <v>5</v>
      </c>
      <c r="C127" s="78" t="s">
        <v>3436</v>
      </c>
      <c r="D127" s="61" t="s">
        <v>3437</v>
      </c>
      <c r="E127" s="62">
        <v>100.334</v>
      </c>
      <c r="F127" s="77">
        <v>0</v>
      </c>
      <c r="G127" s="21">
        <f t="shared" si="9"/>
        <v>0</v>
      </c>
      <c r="H127" s="178"/>
    </row>
    <row r="128" spans="2:8" ht="14.5" customHeight="1" x14ac:dyDescent="0.35">
      <c r="B128" s="18">
        <v>6</v>
      </c>
      <c r="C128" s="43"/>
      <c r="D128" s="61"/>
      <c r="E128" s="62"/>
      <c r="F128" s="43"/>
      <c r="G128" s="21">
        <f t="shared" si="9"/>
        <v>0</v>
      </c>
      <c r="H128" s="178"/>
    </row>
    <row r="129" spans="2:8" ht="14.5" customHeight="1" x14ac:dyDescent="0.35">
      <c r="B129" s="18">
        <v>7</v>
      </c>
      <c r="C129" s="43"/>
      <c r="D129" s="61"/>
      <c r="E129" s="62"/>
      <c r="F129" s="43"/>
      <c r="G129" s="21">
        <f t="shared" si="9"/>
        <v>0</v>
      </c>
      <c r="H129" s="178"/>
    </row>
    <row r="130" spans="2:8" ht="14.5" customHeight="1" x14ac:dyDescent="0.35">
      <c r="B130" s="18">
        <v>8</v>
      </c>
      <c r="C130" s="43"/>
      <c r="D130" s="61"/>
      <c r="E130" s="62"/>
      <c r="F130" s="43"/>
      <c r="G130" s="21">
        <f t="shared" si="9"/>
        <v>0</v>
      </c>
      <c r="H130" s="178"/>
    </row>
    <row r="131" spans="2:8" ht="14.5" customHeight="1" x14ac:dyDescent="0.35">
      <c r="B131" s="18">
        <v>9</v>
      </c>
      <c r="C131" s="43"/>
      <c r="D131" s="61"/>
      <c r="E131" s="62"/>
      <c r="F131" s="43"/>
      <c r="G131" s="21">
        <f t="shared" si="9"/>
        <v>0</v>
      </c>
      <c r="H131" s="178"/>
    </row>
    <row r="132" spans="2:8" ht="14.5" customHeight="1" x14ac:dyDescent="0.35">
      <c r="B132" s="18">
        <v>10</v>
      </c>
      <c r="C132" s="43"/>
      <c r="D132" s="61"/>
      <c r="E132" s="62"/>
      <c r="F132" s="43"/>
      <c r="G132" s="21">
        <f t="shared" si="9"/>
        <v>0</v>
      </c>
      <c r="H132" s="178"/>
    </row>
    <row r="133" spans="2:8" ht="14.5" customHeight="1" x14ac:dyDescent="0.35">
      <c r="B133" s="18">
        <v>11</v>
      </c>
      <c r="C133" s="43"/>
      <c r="D133" s="61"/>
      <c r="E133" s="62"/>
      <c r="F133" s="43"/>
      <c r="G133" s="21">
        <f t="shared" si="9"/>
        <v>0</v>
      </c>
      <c r="H133" s="178"/>
    </row>
    <row r="134" spans="2:8" ht="14.5" customHeight="1" x14ac:dyDescent="0.35">
      <c r="B134" s="18">
        <v>12</v>
      </c>
      <c r="C134" s="43"/>
      <c r="D134" s="61"/>
      <c r="E134" s="62"/>
      <c r="F134" s="43"/>
      <c r="G134" s="21">
        <f t="shared" si="9"/>
        <v>0</v>
      </c>
      <c r="H134" s="178"/>
    </row>
    <row r="135" spans="2:8" ht="14.5" customHeight="1" x14ac:dyDescent="0.35">
      <c r="B135" s="18">
        <v>13</v>
      </c>
      <c r="C135" s="43"/>
      <c r="D135" s="61"/>
      <c r="E135" s="62"/>
      <c r="F135" s="43"/>
      <c r="G135" s="21">
        <f t="shared" si="9"/>
        <v>0</v>
      </c>
      <c r="H135" s="178"/>
    </row>
    <row r="136" spans="2:8" ht="14.5" customHeight="1" x14ac:dyDescent="0.35">
      <c r="B136" s="18">
        <v>14</v>
      </c>
      <c r="C136" s="43"/>
      <c r="D136" s="61"/>
      <c r="E136" s="62"/>
      <c r="F136" s="43"/>
      <c r="G136" s="21">
        <f t="shared" si="9"/>
        <v>0</v>
      </c>
      <c r="H136" s="178"/>
    </row>
    <row r="137" spans="2:8" ht="14.5" customHeight="1" x14ac:dyDescent="0.35">
      <c r="B137" s="18">
        <v>15</v>
      </c>
      <c r="C137" s="43"/>
      <c r="D137" s="61"/>
      <c r="E137" s="62"/>
      <c r="F137" s="43"/>
      <c r="G137" s="21">
        <f t="shared" si="9"/>
        <v>0</v>
      </c>
      <c r="H137" s="179"/>
    </row>
    <row r="138" spans="2:8" ht="14.5" customHeight="1" x14ac:dyDescent="0.35">
      <c r="B138" s="172" t="str">
        <f>C14</f>
        <v>…</v>
      </c>
      <c r="C138" s="173"/>
      <c r="D138" s="173"/>
      <c r="E138" s="173"/>
      <c r="F138" s="173"/>
      <c r="G138" s="173"/>
      <c r="H138" s="174"/>
    </row>
    <row r="139" spans="2:8" ht="43.5" x14ac:dyDescent="0.35">
      <c r="B139" s="18"/>
      <c r="C139" s="18" t="s">
        <v>1</v>
      </c>
      <c r="D139" s="53" t="s">
        <v>2</v>
      </c>
      <c r="E139" s="18" t="s">
        <v>3434</v>
      </c>
      <c r="F139" s="18" t="s">
        <v>3418</v>
      </c>
      <c r="G139" s="18" t="s">
        <v>3</v>
      </c>
      <c r="H139" s="75" t="s">
        <v>4</v>
      </c>
    </row>
    <row r="140" spans="2:8" ht="30" customHeight="1" x14ac:dyDescent="0.35">
      <c r="B140" s="18">
        <v>1</v>
      </c>
      <c r="C140" s="78" t="s">
        <v>3486</v>
      </c>
      <c r="D140" s="61" t="s">
        <v>3488</v>
      </c>
      <c r="E140" s="62">
        <v>0.48299999999999998</v>
      </c>
      <c r="F140" s="77">
        <v>3</v>
      </c>
      <c r="G140" s="21">
        <f>(F140/5.83)*E140</f>
        <v>0.24854202401372211</v>
      </c>
      <c r="H140" s="177">
        <f>SUM(G140:G154)</f>
        <v>43.71558953687822</v>
      </c>
    </row>
    <row r="141" spans="2:8" ht="28.5" customHeight="1" x14ac:dyDescent="0.35">
      <c r="B141" s="18">
        <v>2</v>
      </c>
      <c r="C141" s="78" t="s">
        <v>3487</v>
      </c>
      <c r="D141" s="61" t="s">
        <v>3489</v>
      </c>
      <c r="E141" s="62">
        <v>1.2749999999999999</v>
      </c>
      <c r="F141" s="77">
        <v>2</v>
      </c>
      <c r="G141" s="21">
        <f t="shared" ref="G141:G154" si="10">(F141/5.83)*E141</f>
        <v>0.43739279588336188</v>
      </c>
      <c r="H141" s="178"/>
    </row>
    <row r="142" spans="2:8" ht="14.5" customHeight="1" x14ac:dyDescent="0.35">
      <c r="B142" s="18">
        <v>3</v>
      </c>
      <c r="C142" s="78" t="s">
        <v>567</v>
      </c>
      <c r="D142" s="61" t="s">
        <v>568</v>
      </c>
      <c r="E142" s="62">
        <v>21.256</v>
      </c>
      <c r="F142" s="77">
        <v>0.16700000000000001</v>
      </c>
      <c r="G142" s="21">
        <f t="shared" si="10"/>
        <v>0.60887684391080621</v>
      </c>
      <c r="H142" s="178"/>
    </row>
    <row r="143" spans="2:8" ht="14.5" customHeight="1" x14ac:dyDescent="0.35">
      <c r="B143" s="18">
        <v>4</v>
      </c>
      <c r="C143" s="78" t="s">
        <v>821</v>
      </c>
      <c r="D143" s="61" t="s">
        <v>822</v>
      </c>
      <c r="E143" s="62">
        <v>0.94699999999999995</v>
      </c>
      <c r="F143" s="77">
        <v>2.08</v>
      </c>
      <c r="G143" s="21">
        <f t="shared" si="10"/>
        <v>0.33786620926243566</v>
      </c>
      <c r="H143" s="178"/>
    </row>
    <row r="144" spans="2:8" ht="14.5" customHeight="1" x14ac:dyDescent="0.35">
      <c r="B144" s="18">
        <v>5</v>
      </c>
      <c r="C144" s="78" t="s">
        <v>2355</v>
      </c>
      <c r="D144" s="61" t="s">
        <v>2356</v>
      </c>
      <c r="E144" s="62">
        <v>137.77799999999999</v>
      </c>
      <c r="F144" s="77">
        <v>1.75</v>
      </c>
      <c r="G144" s="21">
        <f t="shared" si="10"/>
        <v>41.35703259005146</v>
      </c>
      <c r="H144" s="178"/>
    </row>
    <row r="145" spans="2:8" ht="14.5" customHeight="1" x14ac:dyDescent="0.35">
      <c r="B145" s="18">
        <v>6</v>
      </c>
      <c r="C145" s="78" t="s">
        <v>3436</v>
      </c>
      <c r="D145" s="61" t="s">
        <v>3437</v>
      </c>
      <c r="E145" s="62">
        <v>92.700999999999993</v>
      </c>
      <c r="F145" s="77">
        <v>0</v>
      </c>
      <c r="G145" s="21">
        <f t="shared" si="10"/>
        <v>0</v>
      </c>
      <c r="H145" s="178"/>
    </row>
    <row r="146" spans="2:8" ht="14.5" customHeight="1" x14ac:dyDescent="0.35">
      <c r="B146" s="18">
        <v>7</v>
      </c>
      <c r="C146" s="78" t="s">
        <v>3480</v>
      </c>
      <c r="D146" s="61" t="s">
        <v>2634</v>
      </c>
      <c r="E146" s="62">
        <v>0.88200000000000001</v>
      </c>
      <c r="F146" s="77">
        <v>3.5</v>
      </c>
      <c r="G146" s="21">
        <f t="shared" si="10"/>
        <v>0.52950257289879932</v>
      </c>
      <c r="H146" s="178"/>
    </row>
    <row r="147" spans="2:8" ht="14.5" customHeight="1" x14ac:dyDescent="0.35">
      <c r="B147" s="18">
        <v>8</v>
      </c>
      <c r="C147" s="78" t="s">
        <v>233</v>
      </c>
      <c r="D147" s="61" t="s">
        <v>234</v>
      </c>
      <c r="E147" s="62">
        <v>3.0529999999999999</v>
      </c>
      <c r="F147" s="77">
        <v>0.375</v>
      </c>
      <c r="G147" s="21">
        <f t="shared" si="10"/>
        <v>0.19637650085763292</v>
      </c>
      <c r="H147" s="178"/>
    </row>
    <row r="148" spans="2:8" ht="14.5" customHeight="1" x14ac:dyDescent="0.35">
      <c r="B148" s="18">
        <v>9</v>
      </c>
      <c r="C148" s="43"/>
      <c r="D148" s="61"/>
      <c r="E148" s="62"/>
      <c r="F148" s="43"/>
      <c r="G148" s="21">
        <f t="shared" si="10"/>
        <v>0</v>
      </c>
      <c r="H148" s="178"/>
    </row>
    <row r="149" spans="2:8" ht="14.5" customHeight="1" x14ac:dyDescent="0.35">
      <c r="B149" s="18">
        <v>10</v>
      </c>
      <c r="C149" s="43"/>
      <c r="D149" s="61"/>
      <c r="E149" s="62"/>
      <c r="F149" s="43"/>
      <c r="G149" s="21">
        <f t="shared" si="10"/>
        <v>0</v>
      </c>
      <c r="H149" s="178"/>
    </row>
    <row r="150" spans="2:8" ht="14.5" customHeight="1" x14ac:dyDescent="0.35">
      <c r="B150" s="18">
        <v>11</v>
      </c>
      <c r="C150" s="43"/>
      <c r="D150" s="61"/>
      <c r="E150" s="62"/>
      <c r="F150" s="43"/>
      <c r="G150" s="21">
        <f t="shared" si="10"/>
        <v>0</v>
      </c>
      <c r="H150" s="178"/>
    </row>
    <row r="151" spans="2:8" ht="14.5" customHeight="1" x14ac:dyDescent="0.35">
      <c r="B151" s="18">
        <v>12</v>
      </c>
      <c r="C151" s="43"/>
      <c r="D151" s="61"/>
      <c r="E151" s="62"/>
      <c r="F151" s="43"/>
      <c r="G151" s="21">
        <f t="shared" si="10"/>
        <v>0</v>
      </c>
      <c r="H151" s="178"/>
    </row>
    <row r="152" spans="2:8" ht="14.5" customHeight="1" x14ac:dyDescent="0.35">
      <c r="B152" s="18">
        <v>13</v>
      </c>
      <c r="C152" s="43"/>
      <c r="D152" s="61"/>
      <c r="E152" s="62"/>
      <c r="F152" s="43"/>
      <c r="G152" s="21">
        <f t="shared" si="10"/>
        <v>0</v>
      </c>
      <c r="H152" s="178"/>
    </row>
    <row r="153" spans="2:8" ht="14.5" customHeight="1" x14ac:dyDescent="0.35">
      <c r="B153" s="18">
        <v>14</v>
      </c>
      <c r="C153" s="43"/>
      <c r="D153" s="61"/>
      <c r="E153" s="62"/>
      <c r="F153" s="43"/>
      <c r="G153" s="21">
        <f t="shared" si="10"/>
        <v>0</v>
      </c>
      <c r="H153" s="178"/>
    </row>
    <row r="154" spans="2:8" ht="14.5" customHeight="1" x14ac:dyDescent="0.35">
      <c r="B154" s="18">
        <v>15</v>
      </c>
      <c r="C154" s="43"/>
      <c r="D154" s="61"/>
      <c r="E154" s="62"/>
      <c r="F154" s="43"/>
      <c r="G154" s="21">
        <f t="shared" si="10"/>
        <v>0</v>
      </c>
      <c r="H154" s="179"/>
    </row>
    <row r="155" spans="2:8" x14ac:dyDescent="0.35">
      <c r="B155" s="172" t="str">
        <f>C15</f>
        <v>…</v>
      </c>
      <c r="C155" s="173"/>
      <c r="D155" s="173"/>
      <c r="E155" s="173"/>
      <c r="F155" s="173"/>
      <c r="G155" s="173"/>
      <c r="H155" s="174"/>
    </row>
    <row r="156" spans="2:8" ht="43.5" x14ac:dyDescent="0.35">
      <c r="B156" s="18"/>
      <c r="C156" s="18" t="s">
        <v>1</v>
      </c>
      <c r="D156" s="53" t="s">
        <v>2</v>
      </c>
      <c r="E156" s="18" t="s">
        <v>3434</v>
      </c>
      <c r="F156" s="18" t="s">
        <v>3418</v>
      </c>
      <c r="G156" s="18" t="s">
        <v>3</v>
      </c>
      <c r="H156" s="75" t="s">
        <v>4</v>
      </c>
    </row>
    <row r="157" spans="2:8" ht="14.5" customHeight="1" x14ac:dyDescent="0.35">
      <c r="B157" s="18">
        <v>1</v>
      </c>
      <c r="C157" s="43"/>
      <c r="D157" s="61"/>
      <c r="E157" s="62"/>
      <c r="F157" s="62"/>
      <c r="G157" s="21">
        <f>(F157/5.83)*E157</f>
        <v>0</v>
      </c>
      <c r="H157" s="177">
        <f>SUM(G157:G171)</f>
        <v>0</v>
      </c>
    </row>
    <row r="158" spans="2:8" ht="14.5" customHeight="1" x14ac:dyDescent="0.35">
      <c r="B158" s="18">
        <v>2</v>
      </c>
      <c r="C158" s="43"/>
      <c r="D158" s="61"/>
      <c r="E158" s="62"/>
      <c r="F158" s="43"/>
      <c r="G158" s="21">
        <f t="shared" ref="G158:G171" si="11">(F158/5.83)*E158</f>
        <v>0</v>
      </c>
      <c r="H158" s="178"/>
    </row>
    <row r="159" spans="2:8" ht="14.5" customHeight="1" x14ac:dyDescent="0.35">
      <c r="B159" s="18">
        <v>3</v>
      </c>
      <c r="C159" s="43"/>
      <c r="D159" s="61"/>
      <c r="E159" s="62"/>
      <c r="F159" s="43"/>
      <c r="G159" s="21">
        <f t="shared" si="11"/>
        <v>0</v>
      </c>
      <c r="H159" s="178"/>
    </row>
    <row r="160" spans="2:8" ht="14.5" customHeight="1" x14ac:dyDescent="0.35">
      <c r="B160" s="18">
        <v>4</v>
      </c>
      <c r="C160" s="43"/>
      <c r="D160" s="61"/>
      <c r="E160" s="62"/>
      <c r="F160" s="43"/>
      <c r="G160" s="21">
        <f t="shared" si="11"/>
        <v>0</v>
      </c>
      <c r="H160" s="178"/>
    </row>
    <row r="161" spans="2:8" ht="14.5" customHeight="1" x14ac:dyDescent="0.35">
      <c r="B161" s="18">
        <v>5</v>
      </c>
      <c r="C161" s="43"/>
      <c r="D161" s="61"/>
      <c r="E161" s="62"/>
      <c r="F161" s="43"/>
      <c r="G161" s="21">
        <f t="shared" si="11"/>
        <v>0</v>
      </c>
      <c r="H161" s="178"/>
    </row>
    <row r="162" spans="2:8" ht="14.5" customHeight="1" x14ac:dyDescent="0.35">
      <c r="B162" s="18">
        <v>6</v>
      </c>
      <c r="C162" s="43"/>
      <c r="D162" s="61"/>
      <c r="E162" s="62"/>
      <c r="F162" s="43"/>
      <c r="G162" s="21">
        <f t="shared" si="11"/>
        <v>0</v>
      </c>
      <c r="H162" s="178"/>
    </row>
    <row r="163" spans="2:8" ht="14.5" customHeight="1" x14ac:dyDescent="0.35">
      <c r="B163" s="18">
        <v>7</v>
      </c>
      <c r="C163" s="43"/>
      <c r="D163" s="61"/>
      <c r="E163" s="62"/>
      <c r="F163" s="43"/>
      <c r="G163" s="21">
        <f t="shared" si="11"/>
        <v>0</v>
      </c>
      <c r="H163" s="178"/>
    </row>
    <row r="164" spans="2:8" ht="14.5" customHeight="1" x14ac:dyDescent="0.35">
      <c r="B164" s="18">
        <v>8</v>
      </c>
      <c r="C164" s="43"/>
      <c r="D164" s="61"/>
      <c r="E164" s="62"/>
      <c r="F164" s="43"/>
      <c r="G164" s="21">
        <f t="shared" si="11"/>
        <v>0</v>
      </c>
      <c r="H164" s="178"/>
    </row>
    <row r="165" spans="2:8" ht="14.5" customHeight="1" x14ac:dyDescent="0.35">
      <c r="B165" s="18">
        <v>9</v>
      </c>
      <c r="C165" s="43"/>
      <c r="D165" s="61"/>
      <c r="E165" s="62"/>
      <c r="F165" s="43"/>
      <c r="G165" s="21">
        <f t="shared" si="11"/>
        <v>0</v>
      </c>
      <c r="H165" s="178"/>
    </row>
    <row r="166" spans="2:8" ht="14.5" customHeight="1" x14ac:dyDescent="0.35">
      <c r="B166" s="18">
        <v>10</v>
      </c>
      <c r="C166" s="43"/>
      <c r="D166" s="61"/>
      <c r="E166" s="62"/>
      <c r="F166" s="43"/>
      <c r="G166" s="21">
        <f t="shared" si="11"/>
        <v>0</v>
      </c>
      <c r="H166" s="178"/>
    </row>
    <row r="167" spans="2:8" ht="14.5" customHeight="1" x14ac:dyDescent="0.35">
      <c r="B167" s="18">
        <v>11</v>
      </c>
      <c r="C167" s="43"/>
      <c r="D167" s="61"/>
      <c r="E167" s="62"/>
      <c r="F167" s="43"/>
      <c r="G167" s="21">
        <f t="shared" si="11"/>
        <v>0</v>
      </c>
      <c r="H167" s="178"/>
    </row>
    <row r="168" spans="2:8" ht="14.5" customHeight="1" x14ac:dyDescent="0.35">
      <c r="B168" s="18">
        <v>12</v>
      </c>
      <c r="C168" s="43"/>
      <c r="D168" s="61"/>
      <c r="E168" s="62"/>
      <c r="F168" s="43"/>
      <c r="G168" s="21">
        <f t="shared" si="11"/>
        <v>0</v>
      </c>
      <c r="H168" s="178"/>
    </row>
    <row r="169" spans="2:8" ht="14.5" customHeight="1" x14ac:dyDescent="0.35">
      <c r="B169" s="18">
        <v>13</v>
      </c>
      <c r="C169" s="43"/>
      <c r="D169" s="61"/>
      <c r="E169" s="62"/>
      <c r="F169" s="43"/>
      <c r="G169" s="21">
        <f t="shared" si="11"/>
        <v>0</v>
      </c>
      <c r="H169" s="178"/>
    </row>
    <row r="170" spans="2:8" ht="14.5" customHeight="1" x14ac:dyDescent="0.35">
      <c r="B170" s="18">
        <v>14</v>
      </c>
      <c r="C170" s="43"/>
      <c r="D170" s="61"/>
      <c r="E170" s="62"/>
      <c r="F170" s="43"/>
      <c r="G170" s="21">
        <f t="shared" si="11"/>
        <v>0</v>
      </c>
      <c r="H170" s="178"/>
    </row>
    <row r="171" spans="2:8" ht="14.5" customHeight="1" x14ac:dyDescent="0.35">
      <c r="B171" s="18">
        <v>15</v>
      </c>
      <c r="C171" s="43"/>
      <c r="D171" s="61"/>
      <c r="E171" s="62"/>
      <c r="F171" s="43"/>
      <c r="G171" s="21">
        <f t="shared" si="11"/>
        <v>0</v>
      </c>
      <c r="H171" s="179"/>
    </row>
    <row r="172" spans="2:8" x14ac:dyDescent="0.35">
      <c r="B172" s="172" t="str">
        <f>C16</f>
        <v>…</v>
      </c>
      <c r="C172" s="173"/>
      <c r="D172" s="173"/>
      <c r="E172" s="173"/>
      <c r="F172" s="173"/>
      <c r="G172" s="173"/>
      <c r="H172" s="174"/>
    </row>
    <row r="173" spans="2:8" ht="43.5" x14ac:dyDescent="0.35">
      <c r="B173" s="18"/>
      <c r="C173" s="18" t="s">
        <v>1</v>
      </c>
      <c r="D173" s="53" t="s">
        <v>2</v>
      </c>
      <c r="E173" s="18" t="s">
        <v>3434</v>
      </c>
      <c r="F173" s="18" t="s">
        <v>3418</v>
      </c>
      <c r="G173" s="18" t="s">
        <v>3</v>
      </c>
      <c r="H173" s="75" t="s">
        <v>4</v>
      </c>
    </row>
    <row r="174" spans="2:8" ht="14.5" customHeight="1" x14ac:dyDescent="0.35">
      <c r="B174" s="18">
        <v>1</v>
      </c>
      <c r="C174" s="43"/>
      <c r="D174" s="61"/>
      <c r="E174" s="62"/>
      <c r="F174" s="62"/>
      <c r="G174" s="21">
        <f>(F174/5.83)*E174</f>
        <v>0</v>
      </c>
      <c r="H174" s="177">
        <f>SUM(G174:G188)</f>
        <v>0</v>
      </c>
    </row>
    <row r="175" spans="2:8" ht="14.5" customHeight="1" x14ac:dyDescent="0.35">
      <c r="B175" s="18">
        <v>2</v>
      </c>
      <c r="C175" s="43"/>
      <c r="D175" s="61"/>
      <c r="E175" s="62"/>
      <c r="F175" s="43"/>
      <c r="G175" s="21">
        <f t="shared" ref="G175:G188" si="12">(F175/5.83)*E175</f>
        <v>0</v>
      </c>
      <c r="H175" s="178"/>
    </row>
    <row r="176" spans="2:8" ht="14.5" customHeight="1" x14ac:dyDescent="0.35">
      <c r="B176" s="18">
        <v>3</v>
      </c>
      <c r="C176" s="43"/>
      <c r="D176" s="61"/>
      <c r="E176" s="62"/>
      <c r="F176" s="43"/>
      <c r="G176" s="21">
        <f t="shared" si="12"/>
        <v>0</v>
      </c>
      <c r="H176" s="178"/>
    </row>
    <row r="177" spans="2:8" ht="14.5" customHeight="1" x14ac:dyDescent="0.35">
      <c r="B177" s="18">
        <v>4</v>
      </c>
      <c r="C177" s="43"/>
      <c r="D177" s="61"/>
      <c r="E177" s="62"/>
      <c r="F177" s="43"/>
      <c r="G177" s="21">
        <f t="shared" si="12"/>
        <v>0</v>
      </c>
      <c r="H177" s="178"/>
    </row>
    <row r="178" spans="2:8" ht="14.5" customHeight="1" x14ac:dyDescent="0.35">
      <c r="B178" s="18">
        <v>5</v>
      </c>
      <c r="C178" s="43"/>
      <c r="D178" s="61"/>
      <c r="E178" s="62"/>
      <c r="F178" s="43"/>
      <c r="G178" s="21">
        <f t="shared" si="12"/>
        <v>0</v>
      </c>
      <c r="H178" s="178"/>
    </row>
    <row r="179" spans="2:8" ht="14.5" customHeight="1" x14ac:dyDescent="0.35">
      <c r="B179" s="18">
        <v>6</v>
      </c>
      <c r="C179" s="43"/>
      <c r="D179" s="61"/>
      <c r="E179" s="62"/>
      <c r="F179" s="43"/>
      <c r="G179" s="21">
        <f t="shared" si="12"/>
        <v>0</v>
      </c>
      <c r="H179" s="178"/>
    </row>
    <row r="180" spans="2:8" ht="14.5" customHeight="1" x14ac:dyDescent="0.35">
      <c r="B180" s="18">
        <v>7</v>
      </c>
      <c r="C180" s="43"/>
      <c r="D180" s="61"/>
      <c r="E180" s="62"/>
      <c r="F180" s="43"/>
      <c r="G180" s="21">
        <f t="shared" si="12"/>
        <v>0</v>
      </c>
      <c r="H180" s="178"/>
    </row>
    <row r="181" spans="2:8" ht="14.5" customHeight="1" x14ac:dyDescent="0.35">
      <c r="B181" s="18">
        <v>8</v>
      </c>
      <c r="C181" s="43"/>
      <c r="D181" s="61"/>
      <c r="E181" s="62"/>
      <c r="F181" s="43"/>
      <c r="G181" s="21">
        <f t="shared" si="12"/>
        <v>0</v>
      </c>
      <c r="H181" s="178"/>
    </row>
    <row r="182" spans="2:8" ht="14.5" customHeight="1" x14ac:dyDescent="0.35">
      <c r="B182" s="18">
        <v>9</v>
      </c>
      <c r="C182" s="43"/>
      <c r="D182" s="61"/>
      <c r="E182" s="62"/>
      <c r="F182" s="43"/>
      <c r="G182" s="21">
        <f t="shared" si="12"/>
        <v>0</v>
      </c>
      <c r="H182" s="178"/>
    </row>
    <row r="183" spans="2:8" ht="14.5" customHeight="1" x14ac:dyDescent="0.35">
      <c r="B183" s="18">
        <v>10</v>
      </c>
      <c r="C183" s="43"/>
      <c r="D183" s="61"/>
      <c r="E183" s="62"/>
      <c r="F183" s="43"/>
      <c r="G183" s="21">
        <f t="shared" si="12"/>
        <v>0</v>
      </c>
      <c r="H183" s="178"/>
    </row>
    <row r="184" spans="2:8" ht="14.5" customHeight="1" x14ac:dyDescent="0.35">
      <c r="B184" s="18">
        <v>11</v>
      </c>
      <c r="C184" s="43"/>
      <c r="D184" s="61"/>
      <c r="E184" s="62"/>
      <c r="F184" s="43"/>
      <c r="G184" s="21">
        <f t="shared" si="12"/>
        <v>0</v>
      </c>
      <c r="H184" s="178"/>
    </row>
    <row r="185" spans="2:8" ht="14.5" customHeight="1" x14ac:dyDescent="0.35">
      <c r="B185" s="18">
        <v>12</v>
      </c>
      <c r="C185" s="43"/>
      <c r="D185" s="61"/>
      <c r="E185" s="62"/>
      <c r="F185" s="43"/>
      <c r="G185" s="21">
        <f t="shared" si="12"/>
        <v>0</v>
      </c>
      <c r="H185" s="178"/>
    </row>
    <row r="186" spans="2:8" ht="14.5" customHeight="1" x14ac:dyDescent="0.35">
      <c r="B186" s="18">
        <v>13</v>
      </c>
      <c r="C186" s="43"/>
      <c r="D186" s="61"/>
      <c r="E186" s="62"/>
      <c r="F186" s="43"/>
      <c r="G186" s="21">
        <f t="shared" si="12"/>
        <v>0</v>
      </c>
      <c r="H186" s="178"/>
    </row>
    <row r="187" spans="2:8" ht="14.5" customHeight="1" x14ac:dyDescent="0.35">
      <c r="B187" s="18">
        <v>14</v>
      </c>
      <c r="C187" s="43"/>
      <c r="D187" s="61"/>
      <c r="E187" s="62"/>
      <c r="F187" s="43"/>
      <c r="G187" s="21">
        <f t="shared" si="12"/>
        <v>0</v>
      </c>
      <c r="H187" s="178"/>
    </row>
    <row r="188" spans="2:8" ht="14.5" customHeight="1" x14ac:dyDescent="0.35">
      <c r="B188" s="18">
        <v>15</v>
      </c>
      <c r="C188" s="43"/>
      <c r="D188" s="61"/>
      <c r="E188" s="62"/>
      <c r="F188" s="43"/>
      <c r="G188" s="21">
        <f t="shared" si="12"/>
        <v>0</v>
      </c>
      <c r="H188" s="179"/>
    </row>
  </sheetData>
  <mergeCells count="249">
    <mergeCell ref="H174:H188"/>
    <mergeCell ref="H123:H137"/>
    <mergeCell ref="B138:H138"/>
    <mergeCell ref="H140:H154"/>
    <mergeCell ref="B155:H155"/>
    <mergeCell ref="H157:H171"/>
    <mergeCell ref="B172:H172"/>
    <mergeCell ref="H72:H86"/>
    <mergeCell ref="B87:H87"/>
    <mergeCell ref="H89:H103"/>
    <mergeCell ref="B104:H104"/>
    <mergeCell ref="H106:H120"/>
    <mergeCell ref="B121:H121"/>
    <mergeCell ref="B70:H70"/>
    <mergeCell ref="K64:N64"/>
    <mergeCell ref="P64:S64"/>
    <mergeCell ref="U64:X64"/>
    <mergeCell ref="Z64:AC64"/>
    <mergeCell ref="AE64:AH64"/>
    <mergeCell ref="K65:N65"/>
    <mergeCell ref="P65:S65"/>
    <mergeCell ref="U65:X65"/>
    <mergeCell ref="Z65:AC65"/>
    <mergeCell ref="AE65:AH65"/>
    <mergeCell ref="AH62:AH63"/>
    <mergeCell ref="L63:M63"/>
    <mergeCell ref="Q63:R63"/>
    <mergeCell ref="V63:W63"/>
    <mergeCell ref="AA63:AB63"/>
    <mergeCell ref="AF63:AG63"/>
    <mergeCell ref="K66:N66"/>
    <mergeCell ref="P66:S66"/>
    <mergeCell ref="U66:X66"/>
    <mergeCell ref="Z66:AC66"/>
    <mergeCell ref="AE66:AH66"/>
    <mergeCell ref="L61:M61"/>
    <mergeCell ref="Q61:R61"/>
    <mergeCell ref="V61:W61"/>
    <mergeCell ref="AA61:AB61"/>
    <mergeCell ref="AF61:AG61"/>
    <mergeCell ref="L62:M62"/>
    <mergeCell ref="N62:N63"/>
    <mergeCell ref="Q62:R62"/>
    <mergeCell ref="S62:S63"/>
    <mergeCell ref="V62:W62"/>
    <mergeCell ref="X62:X63"/>
    <mergeCell ref="AA62:AB62"/>
    <mergeCell ref="AC62:AC63"/>
    <mergeCell ref="AF62:AG62"/>
    <mergeCell ref="K60:N60"/>
    <mergeCell ref="P60:S60"/>
    <mergeCell ref="U60:X60"/>
    <mergeCell ref="Z60:AC60"/>
    <mergeCell ref="AE60:AH60"/>
    <mergeCell ref="AC56:AC59"/>
    <mergeCell ref="AE56:AE59"/>
    <mergeCell ref="AH56:AH59"/>
    <mergeCell ref="L57:M57"/>
    <mergeCell ref="Q57:R57"/>
    <mergeCell ref="V57:W57"/>
    <mergeCell ref="AA57:AB57"/>
    <mergeCell ref="AF57:AG57"/>
    <mergeCell ref="L58:M59"/>
    <mergeCell ref="Q58:R59"/>
    <mergeCell ref="N56:N59"/>
    <mergeCell ref="P56:P59"/>
    <mergeCell ref="S56:S59"/>
    <mergeCell ref="U56:U59"/>
    <mergeCell ref="X56:X59"/>
    <mergeCell ref="Z56:Z59"/>
    <mergeCell ref="V58:W59"/>
    <mergeCell ref="AE54:AE55"/>
    <mergeCell ref="AF54:AG54"/>
    <mergeCell ref="AH54:AH55"/>
    <mergeCell ref="H55:H69"/>
    <mergeCell ref="L55:M56"/>
    <mergeCell ref="Q55:R56"/>
    <mergeCell ref="V55:W56"/>
    <mergeCell ref="AA55:AB56"/>
    <mergeCell ref="AF55:AG56"/>
    <mergeCell ref="K56:K59"/>
    <mergeCell ref="U54:U55"/>
    <mergeCell ref="V54:W54"/>
    <mergeCell ref="X54:X55"/>
    <mergeCell ref="Z54:Z55"/>
    <mergeCell ref="AA54:AB54"/>
    <mergeCell ref="AC54:AC55"/>
    <mergeCell ref="K54:K55"/>
    <mergeCell ref="L54:M54"/>
    <mergeCell ref="N54:N55"/>
    <mergeCell ref="P54:P55"/>
    <mergeCell ref="Q54:R54"/>
    <mergeCell ref="S54:S55"/>
    <mergeCell ref="AA58:AB59"/>
    <mergeCell ref="AF58:AG59"/>
    <mergeCell ref="Z52:AA53"/>
    <mergeCell ref="AB52:AC53"/>
    <mergeCell ref="AE52:AF53"/>
    <mergeCell ref="AG52:AH53"/>
    <mergeCell ref="B53:H53"/>
    <mergeCell ref="W51:X51"/>
    <mergeCell ref="Z51:AA51"/>
    <mergeCell ref="AB51:AC51"/>
    <mergeCell ref="AE51:AF51"/>
    <mergeCell ref="AG51:AH51"/>
    <mergeCell ref="K52:L53"/>
    <mergeCell ref="M52:N53"/>
    <mergeCell ref="P52:Q53"/>
    <mergeCell ref="R52:S53"/>
    <mergeCell ref="U52:V53"/>
    <mergeCell ref="Z49:AC49"/>
    <mergeCell ref="AE49:AH49"/>
    <mergeCell ref="K50:N50"/>
    <mergeCell ref="P50:S50"/>
    <mergeCell ref="U50:X50"/>
    <mergeCell ref="Z50:AC50"/>
    <mergeCell ref="AE50:AH50"/>
    <mergeCell ref="K51:L51"/>
    <mergeCell ref="M51:N51"/>
    <mergeCell ref="P51:Q51"/>
    <mergeCell ref="R51:S51"/>
    <mergeCell ref="U51:V51"/>
    <mergeCell ref="Z44:AC44"/>
    <mergeCell ref="AE44:AH44"/>
    <mergeCell ref="K45:N45"/>
    <mergeCell ref="P45:S45"/>
    <mergeCell ref="U45:X45"/>
    <mergeCell ref="Z45:AC45"/>
    <mergeCell ref="AE45:AH45"/>
    <mergeCell ref="K46:N46"/>
    <mergeCell ref="P46:S46"/>
    <mergeCell ref="U46:X46"/>
    <mergeCell ref="Z46:AC46"/>
    <mergeCell ref="AE46:AH46"/>
    <mergeCell ref="AC42:AC43"/>
    <mergeCell ref="AF42:AG42"/>
    <mergeCell ref="AH42:AH43"/>
    <mergeCell ref="L43:M43"/>
    <mergeCell ref="Q43:R43"/>
    <mergeCell ref="V43:W43"/>
    <mergeCell ref="AA43:AB43"/>
    <mergeCell ref="AF43:AG43"/>
    <mergeCell ref="V41:W41"/>
    <mergeCell ref="AA41:AB41"/>
    <mergeCell ref="AF41:AG41"/>
    <mergeCell ref="L42:M42"/>
    <mergeCell ref="N42:N43"/>
    <mergeCell ref="Q42:R42"/>
    <mergeCell ref="S42:S43"/>
    <mergeCell ref="V42:W42"/>
    <mergeCell ref="X42:X43"/>
    <mergeCell ref="AA42:AB42"/>
    <mergeCell ref="Z40:AC40"/>
    <mergeCell ref="AE40:AH40"/>
    <mergeCell ref="Z36:Z39"/>
    <mergeCell ref="AC36:AC39"/>
    <mergeCell ref="AE36:AE39"/>
    <mergeCell ref="AH36:AH39"/>
    <mergeCell ref="L37:M37"/>
    <mergeCell ref="Q37:R37"/>
    <mergeCell ref="V37:W37"/>
    <mergeCell ref="AA37:AB37"/>
    <mergeCell ref="AF37:AG37"/>
    <mergeCell ref="L38:M39"/>
    <mergeCell ref="B36:H36"/>
    <mergeCell ref="K36:K39"/>
    <mergeCell ref="N36:N39"/>
    <mergeCell ref="P36:P39"/>
    <mergeCell ref="S36:S39"/>
    <mergeCell ref="U36:U39"/>
    <mergeCell ref="H38:H52"/>
    <mergeCell ref="Q38:R39"/>
    <mergeCell ref="L41:M41"/>
    <mergeCell ref="Q41:R41"/>
    <mergeCell ref="K40:N40"/>
    <mergeCell ref="P40:S40"/>
    <mergeCell ref="U40:X40"/>
    <mergeCell ref="K44:N44"/>
    <mergeCell ref="P44:S44"/>
    <mergeCell ref="U44:X44"/>
    <mergeCell ref="K49:N49"/>
    <mergeCell ref="P49:S49"/>
    <mergeCell ref="U49:X49"/>
    <mergeCell ref="W52:X53"/>
    <mergeCell ref="K34:K35"/>
    <mergeCell ref="L34:M34"/>
    <mergeCell ref="N34:N35"/>
    <mergeCell ref="P34:P35"/>
    <mergeCell ref="Q34:R34"/>
    <mergeCell ref="AC34:AC35"/>
    <mergeCell ref="AE34:AE35"/>
    <mergeCell ref="AF34:AG34"/>
    <mergeCell ref="AH34:AH35"/>
    <mergeCell ref="L35:M36"/>
    <mergeCell ref="Q35:R36"/>
    <mergeCell ref="V35:W36"/>
    <mergeCell ref="AA35:AB36"/>
    <mergeCell ref="AF35:AG36"/>
    <mergeCell ref="X36:X39"/>
    <mergeCell ref="S34:S35"/>
    <mergeCell ref="U34:U35"/>
    <mergeCell ref="V34:W34"/>
    <mergeCell ref="X34:X35"/>
    <mergeCell ref="Z34:Z35"/>
    <mergeCell ref="AA34:AB34"/>
    <mergeCell ref="V38:W39"/>
    <mergeCell ref="AA38:AB39"/>
    <mergeCell ref="AF38:AG39"/>
    <mergeCell ref="R31:S31"/>
    <mergeCell ref="U31:V31"/>
    <mergeCell ref="W31:X31"/>
    <mergeCell ref="Z31:AA31"/>
    <mergeCell ref="AB31:AC31"/>
    <mergeCell ref="AE31:AF31"/>
    <mergeCell ref="AG31:AH31"/>
    <mergeCell ref="K32:L33"/>
    <mergeCell ref="M32:N33"/>
    <mergeCell ref="P32:Q33"/>
    <mergeCell ref="R32:S33"/>
    <mergeCell ref="U32:V33"/>
    <mergeCell ref="W32:X33"/>
    <mergeCell ref="Z32:AA33"/>
    <mergeCell ref="AB32:AC33"/>
    <mergeCell ref="AE32:AF33"/>
    <mergeCell ref="AG32:AH33"/>
    <mergeCell ref="J25:K25"/>
    <mergeCell ref="K29:N29"/>
    <mergeCell ref="P29:S29"/>
    <mergeCell ref="U29:X29"/>
    <mergeCell ref="Z29:AC29"/>
    <mergeCell ref="AE29:AH29"/>
    <mergeCell ref="A1:B1"/>
    <mergeCell ref="B6:C6"/>
    <mergeCell ref="B18:H18"/>
    <mergeCell ref="B19:H19"/>
    <mergeCell ref="J20:K20"/>
    <mergeCell ref="H21:H35"/>
    <mergeCell ref="J21:K21"/>
    <mergeCell ref="J22:K22"/>
    <mergeCell ref="J23:K23"/>
    <mergeCell ref="J24:K24"/>
    <mergeCell ref="K30:N30"/>
    <mergeCell ref="P30:S30"/>
    <mergeCell ref="U30:X30"/>
    <mergeCell ref="Z30:AC30"/>
    <mergeCell ref="AE30:AH30"/>
    <mergeCell ref="K31:L31"/>
    <mergeCell ref="M31:N31"/>
    <mergeCell ref="P31:Q31"/>
  </mergeCells>
  <conditionalFormatting sqref="K32 M32">
    <cfRule type="dataBar" priority="147">
      <dataBar>
        <cfvo type="num" val="0"/>
        <cfvo type="num" val="100"/>
        <color rgb="FFFF0000"/>
      </dataBar>
      <extLst>
        <ext xmlns:x14="http://schemas.microsoft.com/office/spreadsheetml/2009/9/main" uri="{B025F937-C7B1-47D3-B67F-A62EFF666E3E}">
          <x14:id>{39009BEB-9A60-46BA-AF2C-55A8BDA74D02}</x14:id>
        </ext>
      </extLst>
    </cfRule>
    <cfRule type="dataBar" priority="149">
      <dataBar>
        <cfvo type="min"/>
        <cfvo type="max"/>
        <color rgb="FFFF555A"/>
      </dataBar>
      <extLst>
        <ext xmlns:x14="http://schemas.microsoft.com/office/spreadsheetml/2009/9/main" uri="{B025F937-C7B1-47D3-B67F-A62EFF666E3E}">
          <x14:id>{CD96D0F1-DA73-4567-B95B-092DFD6DEE55}</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{A1521AAA-0159-460D-B9D4-9D5438615C6B}</x14:id>
        </ext>
      </extLst>
    </cfRule>
  </conditionalFormatting>
  <conditionalFormatting sqref="K45">
    <cfRule type="containsText" dxfId="59" priority="138" operator="containsText" text="seems most">
      <formula>NOT(ISERROR(SEARCH("seems most",K45)))</formula>
    </cfRule>
  </conditionalFormatting>
  <conditionalFormatting sqref="K46">
    <cfRule type="containsText" dxfId="5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{8F6EC134-198A-4EE5-B6C6-83F713FAA14E}</x14:id>
        </ext>
      </extLst>
    </cfRule>
    <cfRule type="dataBar" priority="72">
      <dataBar>
        <cfvo type="num" val="0"/>
        <cfvo type="num" val="100"/>
        <color rgb="FFFF0000"/>
      </dataBar>
      <extLst>
        <ext xmlns:x14="http://schemas.microsoft.com/office/spreadsheetml/2009/9/main" uri="{B025F937-C7B1-47D3-B67F-A62EFF666E3E}">
          <x14:id>{D070F0E3-E477-42F7-8512-82B485A0F348}</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{DB89AA22-BD56-4D3E-B8F1-16E654AFA5BC}</x14:id>
        </ext>
      </extLst>
    </cfRule>
  </conditionalFormatting>
  <conditionalFormatting sqref="K65">
    <cfRule type="containsText" dxfId="57" priority="63" operator="containsText" text="seems most">
      <formula>NOT(ISERROR(SEARCH("seems most",K65)))</formula>
    </cfRule>
  </conditionalFormatting>
  <conditionalFormatting sqref="K66">
    <cfRule type="containsText" dxfId="5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{C692AD7A-BDF0-458D-ADE3-4BE4DFCA9B96}</x14:id>
        </ext>
      </extLst>
    </cfRule>
    <cfRule type="dataBar" priority="148">
      <dataBar>
        <cfvo type="min"/>
        <cfvo type="max"/>
        <color rgb="FF63C384"/>
      </dataBar>
      <extLst>
        <ext xmlns:x14="http://schemas.microsoft.com/office/spreadsheetml/2009/9/main" uri="{B025F937-C7B1-47D3-B67F-A62EFF666E3E}">
          <x14:id>{1EA1CAD4-EA5D-4F8D-BE2F-7451F3F97373}</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{D70720FF-BA44-4674-B44E-3D29A0D205AA}</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{DABF602E-9377-4D85-B20E-E1170E20EF06}</x14:id>
        </ext>
      </extLst>
    </cfRule>
    <cfRule type="dataBar" priority="142">
      <dataBar>
        <cfvo type="num" val="0"/>
        <cfvo type="num" val="100"/>
        <color rgb="FFFF0000"/>
      </dataBar>
      <extLst>
        <ext xmlns:x14="http://schemas.microsoft.com/office/spreadsheetml/2009/9/main" uri="{B025F937-C7B1-47D3-B67F-A62EFF666E3E}">
          <x14:id>{4E5BF78A-8FBE-46FB-A9FD-506C644095B1}</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{F5BAAE8F-83F2-46BC-A4D7-B0BE1618DB14}</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{05C7B616-4D24-4CFF-9247-E59ABC9AF6FE}</x14:id>
        </ext>
      </extLst>
    </cfRule>
  </conditionalFormatting>
  <conditionalFormatting sqref="L55">
    <cfRule type="dataBar" priority="73">
      <dataBar>
        <cfvo type="min"/>
        <cfvo type="max"/>
        <color rgb="FF63C384"/>
      </dataBar>
      <extLst>
        <ext xmlns:x14="http://schemas.microsoft.com/office/spreadsheetml/2009/9/main" uri="{B025F937-C7B1-47D3-B67F-A62EFF666E3E}">
          <x14:id>{882C902F-45B2-45F9-8AC1-3011E650562D}</x14:id>
        </ext>
      </extLst>
    </cfRule>
    <cfRule type="dataBar" priority="71">
      <dataBar>
        <cfvo type="num" val="0"/>
        <cfvo type="num" val="100"/>
        <color rgb="FF00FF00"/>
      </dataBar>
      <extLst>
        <ext xmlns:x14="http://schemas.microsoft.com/office/spreadsheetml/2009/9/main" uri="{B025F937-C7B1-47D3-B67F-A62EFF666E3E}">
          <x14:id>{FBD4D8AB-CBC3-456E-9181-B0B695E5E56E}</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{BA5B0633-49E0-483B-BA03-D705C0D2E10D}</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{DCBDB63E-491B-48E0-A4F0-AC51BD3B0EF8}</x14:id>
        </ext>
      </extLst>
    </cfRule>
    <cfRule type="dataBar" priority="67">
      <dataBar>
        <cfvo type="num" val="0"/>
        <cfvo type="num" val="100"/>
        <color rgb="FFFF0000"/>
      </dataBar>
      <extLst>
        <ext xmlns:x14="http://schemas.microsoft.com/office/spreadsheetml/2009/9/main" uri="{B025F937-C7B1-47D3-B67F-A62EFF666E3E}">
          <x14:id>{53CAA916-74A4-439E-A4C6-9A811A066FBC}</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{2F0CEF43-8077-4286-9D9C-B12EA96C4B9F}</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{13127180-26F7-48E6-982C-EC7FDEA89C19}</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{9BF28A19-ACD8-4DC4-898A-D98F5085C3F6}</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{1DCF1A78-A8AB-4460-BF18-F4A2F10497DE}</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{ABF8991C-B6A4-4DDA-9DEC-4481CF0BC063}</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{3C783D78-7D58-46DA-AA1B-86F15A5A77CF}</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{BA454383-6788-49FB-BA4D-04AEE04E3B92}</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{5DFA9E78-6A4E-4401-A98A-56CE7C88B89C}</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{3A463DC6-49DE-4E33-8417-919C5A9E0ED0}</x14:id>
        </ext>
      </extLst>
    </cfRule>
    <cfRule type="dataBar" priority="132">
      <dataBar>
        <cfvo type="num" val="0"/>
        <cfvo type="num" val="100"/>
        <color rgb="FFFF0000"/>
      </dataBar>
      <extLst>
        <ext xmlns:x14="http://schemas.microsoft.com/office/spreadsheetml/2009/9/main" uri="{B025F937-C7B1-47D3-B67F-A62EFF666E3E}">
          <x14:id>{A74CCB8A-7160-4C72-98EF-378B5C0E2F86}</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{20F4A841-CBAE-4A5D-A19F-181931C3EDE7}</x14:id>
        </ext>
      </extLst>
    </cfRule>
  </conditionalFormatting>
  <conditionalFormatting sqref="P45">
    <cfRule type="containsText" dxfId="55" priority="123" operator="containsText" text="seems most">
      <formula>NOT(ISERROR(SEARCH("seems most",P45)))</formula>
    </cfRule>
  </conditionalFormatting>
  <conditionalFormatting sqref="P46">
    <cfRule type="containsText" dxfId="5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{267EEC30-A0F3-4E0B-BD0A-079B05282E89}</x14:id>
        </ext>
      </extLst>
    </cfRule>
    <cfRule type="dataBar" priority="59">
      <dataBar>
        <cfvo type="min"/>
        <cfvo type="max"/>
        <color rgb="FFFF555A"/>
      </dataBar>
      <extLst>
        <ext xmlns:x14="http://schemas.microsoft.com/office/spreadsheetml/2009/9/main" uri="{B025F937-C7B1-47D3-B67F-A62EFF666E3E}">
          <x14:id>{D1AD25D9-9B38-4E00-AC62-968F2CB3F560}</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{C3E08457-3E94-425A-85DF-BACF2D93E719}</x14:id>
        </ext>
      </extLst>
    </cfRule>
  </conditionalFormatting>
  <conditionalFormatting sqref="P65">
    <cfRule type="containsText" dxfId="53" priority="48" operator="containsText" text="seems most">
      <formula>NOT(ISERROR(SEARCH("seems most",P65)))</formula>
    </cfRule>
  </conditionalFormatting>
  <conditionalFormatting sqref="P66">
    <cfRule type="containsText" dxfId="5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{5FA0AE70-F867-4822-8593-66777EF9433E}</x14:id>
        </ext>
      </extLst>
    </cfRule>
    <cfRule type="dataBar" priority="131">
      <dataBar>
        <cfvo type="num" val="0"/>
        <cfvo type="num" val="100"/>
        <color rgb="FF00FF00"/>
      </dataBar>
      <extLst>
        <ext xmlns:x14="http://schemas.microsoft.com/office/spreadsheetml/2009/9/main" uri="{B025F937-C7B1-47D3-B67F-A62EFF666E3E}">
          <x14:id>{DDE92684-707F-4280-9F9C-651C3C80C34F}</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{D9B7167C-49BD-43E8-AD17-B63A97F5463C}</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{362F417D-FD12-4468-999C-1F6F53DB5F9F}</x14:id>
        </ext>
      </extLst>
    </cfRule>
    <cfRule type="dataBar" priority="127">
      <dataBar>
        <cfvo type="num" val="0"/>
        <cfvo type="num" val="100"/>
        <color rgb="FFFF0000"/>
      </dataBar>
      <extLst>
        <ext xmlns:x14="http://schemas.microsoft.com/office/spreadsheetml/2009/9/main" uri="{B025F937-C7B1-47D3-B67F-A62EFF666E3E}">
          <x14:id>{343C7FC3-3BD1-402F-8B5D-524A3132AF19}</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{8151CE22-11CA-4B55-9258-35EA99523238}</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{0426BA10-0BA9-453C-B203-5751F38755FD}</x14:id>
        </ext>
      </extLst>
    </cfRule>
  </conditionalFormatting>
  <conditionalFormatting sqref="Q55">
    <cfRule type="dataBar" priority="58">
      <dataBar>
        <cfvo type="min"/>
        <cfvo type="max"/>
        <color rgb="FF63C384"/>
      </dataBar>
      <extLst>
        <ext xmlns:x14="http://schemas.microsoft.com/office/spreadsheetml/2009/9/main" uri="{B025F937-C7B1-47D3-B67F-A62EFF666E3E}">
          <x14:id>{EE056E45-F59F-4630-9F0D-B12F6FB396AB}</x14:id>
        </ext>
      </extLst>
    </cfRule>
    <cfRule type="dataBar" priority="56">
      <dataBar>
        <cfvo type="num" val="0"/>
        <cfvo type="num" val="100"/>
        <color rgb="FF00FF00"/>
      </dataBar>
      <extLst>
        <ext xmlns:x14="http://schemas.microsoft.com/office/spreadsheetml/2009/9/main" uri="{B025F937-C7B1-47D3-B67F-A62EFF666E3E}">
          <x14:id>{D2C100D7-3086-444C-8F4A-16673521B863}</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{880FF90A-44B3-48A3-821A-EBA296B56A58}</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{CED68079-F7D8-4C3D-A295-2068D79D49DF}</x14:id>
        </ext>
      </extLst>
    </cfRule>
    <cfRule type="dataBar" priority="52">
      <dataBar>
        <cfvo type="num" val="0"/>
        <cfvo type="num" val="100"/>
        <color rgb="FFFF0000"/>
      </dataBar>
      <extLst>
        <ext xmlns:x14="http://schemas.microsoft.com/office/spreadsheetml/2009/9/main" uri="{B025F937-C7B1-47D3-B67F-A62EFF666E3E}">
          <x14:id>{B5730A3A-4718-4DBB-8805-E996570BF41B}</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{2084623F-1C74-4BEA-ABDA-41A71F9492D9}</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{AFFF5C28-76F8-47ED-B81B-F626E917259D}</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{A49CF220-8EFF-4DEC-A038-CDF8DF29A8A8}</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{66D0A6C6-DB6A-4B2D-AC2E-462B8E9735DA}</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{DA9BA198-F17A-49CE-9854-2689422BAB92}</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{A9A7DCAD-B4F4-4BE9-A43F-708209782EBB}</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{B94A9EFD-8A7D-4C02-88B2-4E9ED88994B6}</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{44AD4826-C15E-4141-B18D-1F232C0EDFE8}</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{97FCE3E3-0766-4ADC-B300-87E0EE2CA1C7}</x14:id>
        </ext>
      </extLst>
    </cfRule>
    <cfRule type="dataBar" priority="117">
      <dataBar>
        <cfvo type="num" val="0"/>
        <cfvo type="num" val="100"/>
        <color rgb="FFFF0000"/>
      </dataBar>
      <extLst>
        <ext xmlns:x14="http://schemas.microsoft.com/office/spreadsheetml/2009/9/main" uri="{B025F937-C7B1-47D3-B67F-A62EFF666E3E}">
          <x14:id>{8D6D7D24-84D0-45E5-AEBF-747B10403635}</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{2264EB40-EA42-4ED5-B9A4-B44CFED26982}</x14:id>
        </ext>
      </extLst>
    </cfRule>
  </conditionalFormatting>
  <conditionalFormatting sqref="U45">
    <cfRule type="containsText" dxfId="51" priority="108" operator="containsText" text="seems most">
      <formula>NOT(ISERROR(SEARCH("seems most",U45)))</formula>
    </cfRule>
  </conditionalFormatting>
  <conditionalFormatting sqref="U46">
    <cfRule type="containsText" dxfId="5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{C52C16EC-6A23-4D7C-AD0E-90CB8C8EDC11}</x14:id>
        </ext>
      </extLst>
    </cfRule>
    <cfRule type="dataBar" priority="42">
      <dataBar>
        <cfvo type="num" val="0"/>
        <cfvo type="num" val="100"/>
        <color rgb="FFFF0000"/>
      </dataBar>
      <extLst>
        <ext xmlns:x14="http://schemas.microsoft.com/office/spreadsheetml/2009/9/main" uri="{B025F937-C7B1-47D3-B67F-A62EFF666E3E}">
          <x14:id>{2D748FB8-4CF0-4ADF-9ADE-B3070469E845}</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{6B64E32D-C7EE-4AA3-BD0A-2F71103A54F1}</x14:id>
        </ext>
      </extLst>
    </cfRule>
  </conditionalFormatting>
  <conditionalFormatting sqref="U65">
    <cfRule type="containsText" dxfId="49" priority="33" operator="containsText" text="seems most">
      <formula>NOT(ISERROR(SEARCH("seems most",U65)))</formula>
    </cfRule>
  </conditionalFormatting>
  <conditionalFormatting sqref="U66">
    <cfRule type="containsText" dxfId="4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{11679431-3CB5-402C-A48C-2AA05D083D5F}</x14:id>
        </ext>
      </extLst>
    </cfRule>
    <cfRule type="dataBar" priority="118">
      <dataBar>
        <cfvo type="min"/>
        <cfvo type="max"/>
        <color rgb="FF63C384"/>
      </dataBar>
      <extLst>
        <ext xmlns:x14="http://schemas.microsoft.com/office/spreadsheetml/2009/9/main" uri="{B025F937-C7B1-47D3-B67F-A62EFF666E3E}">
          <x14:id>{3FFDBD58-982E-4061-9F3B-8527731050FF}</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{33E79EA2-0B5F-4F5A-BD66-EB228C581698}</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{D656F684-FE1D-47D8-93D9-B02104502E9D}</x14:id>
        </ext>
      </extLst>
    </cfRule>
    <cfRule type="dataBar" priority="112">
      <dataBar>
        <cfvo type="num" val="0"/>
        <cfvo type="num" val="100"/>
        <color rgb="FFFF0000"/>
      </dataBar>
      <extLst>
        <ext xmlns:x14="http://schemas.microsoft.com/office/spreadsheetml/2009/9/main" uri="{B025F937-C7B1-47D3-B67F-A62EFF666E3E}">
          <x14:id>{F15174EE-1B1F-47C9-B850-98039860BAA4}</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{1F38000D-611C-4AAF-B340-97B1ADA33DE0}</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{20E3172B-30C3-4EF6-BB65-BD391AC9DC27}</x14:id>
        </ext>
      </extLst>
    </cfRule>
  </conditionalFormatting>
  <conditionalFormatting sqref="V55">
    <cfRule type="dataBar" priority="43">
      <dataBar>
        <cfvo type="min"/>
        <cfvo type="max"/>
        <color rgb="FF63C384"/>
      </dataBar>
      <extLst>
        <ext xmlns:x14="http://schemas.microsoft.com/office/spreadsheetml/2009/9/main" uri="{B025F937-C7B1-47D3-B67F-A62EFF666E3E}">
          <x14:id>{F628DB5D-387E-48AE-B8EF-B04B9E5A6D43}</x14:id>
        </ext>
      </extLst>
    </cfRule>
    <cfRule type="dataBar" priority="41">
      <dataBar>
        <cfvo type="num" val="0"/>
        <cfvo type="num" val="100"/>
        <color rgb="FF00FF00"/>
      </dataBar>
      <extLst>
        <ext xmlns:x14="http://schemas.microsoft.com/office/spreadsheetml/2009/9/main" uri="{B025F937-C7B1-47D3-B67F-A62EFF666E3E}">
          <x14:id>{1D46A329-3E8E-4FE9-AA92-0A31C43E5B9C}</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{9B2BD626-789D-4C81-9D1F-1140A349CC26}</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{27DFE2A5-95E8-470E-B746-621FC72647D1}</x14:id>
        </ext>
      </extLst>
    </cfRule>
    <cfRule type="dataBar" priority="37">
      <dataBar>
        <cfvo type="num" val="0"/>
        <cfvo type="num" val="100"/>
        <color rgb="FFFF0000"/>
      </dataBar>
      <extLst>
        <ext xmlns:x14="http://schemas.microsoft.com/office/spreadsheetml/2009/9/main" uri="{B025F937-C7B1-47D3-B67F-A62EFF666E3E}">
          <x14:id>{EE198150-2743-4603-A2F8-A8E99AD90754}</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{3EFA8DE7-67A8-4B7E-948E-887C814FA483}</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{ADF01081-DF57-49AC-B259-C710AED8AF4E}</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{FF946BF1-7A43-4D23-980D-F2D472F8C2E2}</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{6ADAF9A4-34CB-4DD1-BE57-3138AACE0679}</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{A92F3B57-BD12-47AE-9F4C-AFB1A1A76E9F}</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{1E26F284-42C1-495A-9420-8E15755EEB87}</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{16B71182-FB41-48A5-AF85-8DBFC390BA3D}</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{E0F14EF7-17A3-438E-A30C-5CA98307CB44}</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{28E44491-4050-465E-9A10-400AFDC42A50}</x14:id>
        </ext>
      </extLst>
    </cfRule>
    <cfRule type="dataBar" priority="102">
      <dataBar>
        <cfvo type="num" val="0"/>
        <cfvo type="num" val="100"/>
        <color rgb="FFFF0000"/>
      </dataBar>
      <extLst>
        <ext xmlns:x14="http://schemas.microsoft.com/office/spreadsheetml/2009/9/main" uri="{B025F937-C7B1-47D3-B67F-A62EFF666E3E}">
          <x14:id>{AA74E98A-4098-4A06-AA72-CADF4F2D74D9}</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{91D41B6D-1591-443E-BD31-4D9E1B6C2A73}</x14:id>
        </ext>
      </extLst>
    </cfRule>
  </conditionalFormatting>
  <conditionalFormatting sqref="Z45">
    <cfRule type="containsText" dxfId="47" priority="93" operator="containsText" text="seems most">
      <formula>NOT(ISERROR(SEARCH("seems most",Z45)))</formula>
    </cfRule>
  </conditionalFormatting>
  <conditionalFormatting sqref="Z46">
    <cfRule type="containsText" dxfId="4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{5362B5BE-4983-4656-BD49-A84E8525C50B}</x14:id>
        </ext>
      </extLst>
    </cfRule>
    <cfRule type="dataBar" priority="27">
      <dataBar>
        <cfvo type="num" val="0"/>
        <cfvo type="num" val="100"/>
        <color rgb="FFFF0000"/>
      </dataBar>
      <extLst>
        <ext xmlns:x14="http://schemas.microsoft.com/office/spreadsheetml/2009/9/main" uri="{B025F937-C7B1-47D3-B67F-A62EFF666E3E}">
          <x14:id>{2D2B8798-37B4-40F1-9C6B-B10781F03036}</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{44F1131E-09F3-4700-A682-AF50787200ED}</x14:id>
        </ext>
      </extLst>
    </cfRule>
  </conditionalFormatting>
  <conditionalFormatting sqref="Z65">
    <cfRule type="containsText" dxfId="45" priority="18" operator="containsText" text="seems most">
      <formula>NOT(ISERROR(SEARCH("seems most",Z65)))</formula>
    </cfRule>
  </conditionalFormatting>
  <conditionalFormatting sqref="Z66">
    <cfRule type="containsText" dxfId="4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{841B25BF-A0AB-4584-9533-FD798203F6B3}</x14:id>
        </ext>
      </extLst>
    </cfRule>
    <cfRule type="dataBar" priority="101">
      <dataBar>
        <cfvo type="num" val="0"/>
        <cfvo type="num" val="100"/>
        <color rgb="FF00FF00"/>
      </dataBar>
      <extLst>
        <ext xmlns:x14="http://schemas.microsoft.com/office/spreadsheetml/2009/9/main" uri="{B025F937-C7B1-47D3-B67F-A62EFF666E3E}">
          <x14:id>{32D6EE50-2A9D-4131-B2D7-3B048A48DC8A}</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{9F179594-E1E1-447E-8258-A9A7D602A460}</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{96285403-E13F-4336-A97E-4DB42906B699}</x14:id>
        </ext>
      </extLst>
    </cfRule>
    <cfRule type="dataBar" priority="97">
      <dataBar>
        <cfvo type="num" val="0"/>
        <cfvo type="num" val="100"/>
        <color rgb="FFFF0000"/>
      </dataBar>
      <extLst>
        <ext xmlns:x14="http://schemas.microsoft.com/office/spreadsheetml/2009/9/main" uri="{B025F937-C7B1-47D3-B67F-A62EFF666E3E}">
          <x14:id>{E0C72257-A5C5-4E50-8A60-27BAC4912A5D}</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{577D2A3E-AB46-4732-90D9-628B2C6DF1CF}</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{95FE2D8B-CD4E-45EA-89CE-7179D48B1A3E}</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{68264BF9-A8C3-4A1A-B505-B8398E9924FD}</x14:id>
        </ext>
      </extLst>
    </cfRule>
    <cfRule type="dataBar" priority="26">
      <dataBar>
        <cfvo type="num" val="0"/>
        <cfvo type="num" val="100"/>
        <color rgb="FF00FF00"/>
      </dataBar>
      <extLst>
        <ext xmlns:x14="http://schemas.microsoft.com/office/spreadsheetml/2009/9/main" uri="{B025F937-C7B1-47D3-B67F-A62EFF666E3E}">
          <x14:id>{39F820D4-5F2A-4A30-B4F9-4F8D750A843B}</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{2E115BE3-3DAC-496F-A87B-0D35EB715BC8}</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{A9599231-F653-4FB6-81AF-1FF540FA6781}</x14:id>
        </ext>
      </extLst>
    </cfRule>
    <cfRule type="dataBar" priority="23">
      <dataBar showValue="0">
        <cfvo type="num" val="0"/>
        <cfvo type="num" val="&quot;1--&quot;"/>
        <color rgb="FFFF0000"/>
      </dataBar>
      <extLst>
        <ext xmlns:x14="http://schemas.microsoft.com/office/spreadsheetml/2009/9/main" uri="{B025F937-C7B1-47D3-B67F-A62EFF666E3E}">
          <x14:id>{4A82B0E3-167C-4C5F-94B6-047FFEBDDD14}</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{CA234476-62D6-45A4-915A-2929C32C039A}</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{7A169934-35EF-47D1-9D0E-02C7CA58D8A8}</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{F6FD0DEB-CD5F-43FA-B24A-F7E9324033D7}</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{A49B0F29-4550-45AA-AA4B-B0CDCFC728D8}</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{196E1190-7B26-45D3-8CFB-2E00BD8BD5DE}</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{03FAD019-6CEE-4375-98EA-E5822772436A}</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{755AB920-047D-495A-9EA5-3AFBDF19CE63}</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{D81E8FC1-E9FB-4F14-B54A-4BD4FC44C929}</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{12B6E4C0-5FBE-445B-A79F-92C401B4F41D}</x14:id>
        </ext>
      </extLst>
    </cfRule>
    <cfRule type="dataBar" priority="89">
      <dataBar>
        <cfvo type="min"/>
        <cfvo type="max"/>
        <color rgb="FFFF555A"/>
      </dataBar>
      <extLst>
        <ext xmlns:x14="http://schemas.microsoft.com/office/spreadsheetml/2009/9/main" uri="{B025F937-C7B1-47D3-B67F-A62EFF666E3E}">
          <x14:id>{98DF5D47-7D92-4BB7-B6BC-2CDD89E06E6B}</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{64CC0A80-17D2-43B6-B470-46075DF256D1}</x14:id>
        </ext>
      </extLst>
    </cfRule>
  </conditionalFormatting>
  <conditionalFormatting sqref="AE45">
    <cfRule type="containsText" dxfId="43" priority="78" operator="containsText" text="seems most">
      <formula>NOT(ISERROR(SEARCH("seems most",AE45)))</formula>
    </cfRule>
  </conditionalFormatting>
  <conditionalFormatting sqref="AE46">
    <cfRule type="containsText" dxfId="4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{A45E6B28-E9DE-4CA8-8D6A-6E228506DA78}</x14:id>
        </ext>
      </extLst>
    </cfRule>
    <cfRule type="dataBar" priority="12">
      <dataBar>
        <cfvo type="num" val="0"/>
        <cfvo type="num" val="100"/>
        <color rgb="FFFF0000"/>
      </dataBar>
      <extLst>
        <ext xmlns:x14="http://schemas.microsoft.com/office/spreadsheetml/2009/9/main" uri="{B025F937-C7B1-47D3-B67F-A62EFF666E3E}">
          <x14:id>{43083483-3591-4F68-965E-669EEB36C10F}</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{9949142B-02D5-4B0E-9C52-6E462424505C}</x14:id>
        </ext>
      </extLst>
    </cfRule>
  </conditionalFormatting>
  <conditionalFormatting sqref="AE65">
    <cfRule type="containsText" dxfId="41" priority="3" operator="containsText" text="seems most">
      <formula>NOT(ISERROR(SEARCH("seems most",AE65)))</formula>
    </cfRule>
  </conditionalFormatting>
  <conditionalFormatting sqref="AE66">
    <cfRule type="containsText" dxfId="4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{560D3CED-B2E5-4DD2-8195-14358565D736}</x14:id>
        </ext>
      </extLst>
    </cfRule>
    <cfRule type="dataBar" priority="88">
      <dataBar>
        <cfvo type="min"/>
        <cfvo type="max"/>
        <color rgb="FF63C384"/>
      </dataBar>
      <extLst>
        <ext xmlns:x14="http://schemas.microsoft.com/office/spreadsheetml/2009/9/main" uri="{B025F937-C7B1-47D3-B67F-A62EFF666E3E}">
          <x14:id>{44EEA3E5-E2AB-456C-A00B-4F1F45269DB1}</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{63DF9A2A-2093-4E86-B3C4-E1B0F93111CF}</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{01287E67-7757-4F75-B293-7C014AFD3D9D}</x14:id>
        </ext>
      </extLst>
    </cfRule>
    <cfRule type="dataBar" priority="83">
      <dataBar showValue="0">
        <cfvo type="num" val="0"/>
        <cfvo type="num" val="&quot;1--&quot;"/>
        <color rgb="FFFF0000"/>
      </dataBar>
      <extLst>
        <ext xmlns:x14="http://schemas.microsoft.com/office/spreadsheetml/2009/9/main" uri="{B025F937-C7B1-47D3-B67F-A62EFF666E3E}">
          <x14:id>{BF077518-BEFB-41F8-9447-DEE6BF00FED6}</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{E76C229D-E7A1-41FB-940F-0669E4B324D8}</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{15465CDB-1D7E-4FCD-A31A-BCAD6609A19B}</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{0972CEF4-7007-402E-B393-3A26FFE1687C}</x14:id>
        </ext>
      </extLst>
    </cfRule>
    <cfRule type="dataBar" priority="13">
      <dataBar>
        <cfvo type="min"/>
        <cfvo type="max"/>
        <color rgb="FF63C384"/>
      </dataBar>
      <extLst>
        <ext xmlns:x14="http://schemas.microsoft.com/office/spreadsheetml/2009/9/main" uri="{B025F937-C7B1-47D3-B67F-A62EFF666E3E}">
          <x14:id>{DD0C9504-ED5E-45F6-8F4E-08D55CAEE04A}</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{6CB7C87F-D197-4083-9163-CC215D8C89D3}</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{2AA2596E-0418-46C5-9189-5A94FBECE689}</x14:id>
        </ext>
      </extLst>
    </cfRule>
    <cfRule type="dataBar" priority="7">
      <dataBar>
        <cfvo type="num" val="0"/>
        <cfvo type="num" val="100"/>
        <color rgb="FFFF0000"/>
      </dataBar>
      <extLst>
        <ext xmlns:x14="http://schemas.microsoft.com/office/spreadsheetml/2009/9/main" uri="{B025F937-C7B1-47D3-B67F-A62EFF666E3E}">
          <x14:id>{EB971447-FFA4-4959-844D-1060F741084E}</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{9F2B8A58-C07F-4F9C-B5DA-E90741AFA29D}</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{81B09F43-D901-4FA7-9D08-1A6D1AE5A0F7}</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{FB9B9DBB-6B1D-4000-A5E0-67358CB7C496}</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{F9C8AAB9-8FFF-48BD-86A4-A3C77ECAFDBC}</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{D1CC9BB5-66EE-45E8-B745-4A2DCA4386CE}</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{A93F8DBF-1C6D-4882-9035-E573402CD116}</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{109DCF8E-A792-452D-9414-8CDF78B1389E}</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{8C9ACB0A-AC77-4612-8D3A-54906F8BC51D}</x14:id>
        </ext>
      </extLst>
    </cfRule>
  </conditionalFormatting>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9009BEB-9A60-46BA-AF2C-55A8BDA74D02}">
            <x14:dataBar minLength="0" maxLength="100" gradient="0">
              <x14:cfvo type="num">
                <xm:f>0</xm:f>
              </x14:cfvo>
              <x14:cfvo type="num">
                <xm:f>100</xm:f>
              </x14:cfvo>
              <x14:negativeFillColor rgb="FFFF0000"/>
              <x14:axisColor rgb="FF000000"/>
            </x14:dataBar>
          </x14:cfRule>
          <x14:cfRule type="dataBar" id="{CD96D0F1-DA73-4567-B95B-092DFD6DEE55}">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A1521AAA-0159-460D-B9D4-9D5438615C6B}">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8F6EC134-198A-4EE5-B6C6-83F713FAA14E}">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070F0E3-E477-42F7-8512-82B485A0F348}">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DB89AA22-BD56-4D3E-B8F1-16E654AFA5BC}">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C692AD7A-BDF0-458D-ADE3-4BE4DFCA9B96}">
            <x14:dataBar minLength="0" maxLength="100" gradient="0">
              <x14:cfvo type="num">
                <xm:f>0</xm:f>
              </x14:cfvo>
              <x14:cfvo type="num">
                <xm:f>100</xm:f>
              </x14:cfvo>
              <x14:negativeFillColor rgb="FFFF0000"/>
              <x14:axisColor rgb="FF000000"/>
            </x14:dataBar>
          </x14:cfRule>
          <x14:cfRule type="dataBar" id="{1EA1CAD4-EA5D-4F8D-BE2F-7451F3F97373}">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D70720FF-BA44-4674-B44E-3D29A0D205AA}">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DABF602E-9377-4D85-B20E-E1170E20EF06}">
            <x14:dataBar minLength="0" maxLength="100">
              <x14:cfvo type="num">
                <xm:f>0</xm:f>
              </x14:cfvo>
              <x14:cfvo type="num">
                <xm:f>"1--"</xm:f>
              </x14:cfvo>
              <x14:negativeFillColor rgb="FFFF0000"/>
              <x14:axisColor rgb="FF000000"/>
            </x14:dataBar>
          </x14:cfRule>
          <x14:cfRule type="dataBar" id="{4E5BF78A-8FBE-46FB-A9FD-506C644095B1}">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F5BAAE8F-83F2-46BC-A4D7-B0BE1618DB14}">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05C7B616-4D24-4CFF-9247-E59ABC9AF6FE}">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882C902F-45B2-45F9-8AC1-3011E650562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FBD4D8AB-CBC3-456E-9181-B0B695E5E56E}">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BA5B0633-49E0-483B-BA03-D705C0D2E10D}">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DCBDB63E-491B-48E0-A4F0-AC51BD3B0EF8}">
            <x14:dataBar minLength="0" maxLength="100">
              <x14:cfvo type="num">
                <xm:f>0</xm:f>
              </x14:cfvo>
              <x14:cfvo type="num">
                <xm:f>"1--"</xm:f>
              </x14:cfvo>
              <x14:negativeFillColor rgb="FFFF0000"/>
              <x14:axisColor rgb="FF000000"/>
            </x14:dataBar>
          </x14:cfRule>
          <x14:cfRule type="dataBar" id="{53CAA916-74A4-439E-A4C6-9A811A066FBC}">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2F0CEF43-8077-4286-9D9C-B12EA96C4B9F}">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13127180-26F7-48E6-982C-EC7FDEA89C19}">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9BF28A19-ACD8-4DC4-898A-D98F5085C3F6}">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1DCF1A78-A8AB-4460-BF18-F4A2F10497DE}">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ABF8991C-B6A4-4DDA-9DEC-4481CF0BC063}">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3C783D78-7D58-46DA-AA1B-86F15A5A77CF}">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BA454383-6788-49FB-BA4D-04AEE04E3B92}">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5DFA9E78-6A4E-4401-A98A-56CE7C88B89C}">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3A463DC6-49DE-4E33-8417-919C5A9E0ED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A74CCB8A-7160-4C72-98EF-378B5C0E2F86}">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20F4A841-CBAE-4A5D-A19F-181931C3EDE7}">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267EEC30-A0F3-4E0B-BD0A-079B05282E89}">
            <x14:dataBar minLength="0" maxLength="100" gradient="0">
              <x14:cfvo type="num">
                <xm:f>0</xm:f>
              </x14:cfvo>
              <x14:cfvo type="num">
                <xm:f>100</xm:f>
              </x14:cfvo>
              <x14:negativeFillColor rgb="FFFF0000"/>
              <x14:axisColor rgb="FF000000"/>
            </x14:dataBar>
          </x14:cfRule>
          <x14:cfRule type="dataBar" id="{D1AD25D9-9B38-4E00-AC62-968F2CB3F560}">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C3E08457-3E94-425A-85DF-BACF2D93E719}">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5FA0AE70-F867-4822-8593-66777EF9433E}">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DE92684-707F-4280-9F9C-651C3C80C34F}">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D9B7167C-49BD-43E8-AD17-B63A97F5463C}">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362F417D-FD12-4468-999C-1F6F53DB5F9F}">
            <x14:dataBar minLength="0" maxLength="100">
              <x14:cfvo type="num">
                <xm:f>0</xm:f>
              </x14:cfvo>
              <x14:cfvo type="num">
                <xm:f>"1--"</xm:f>
              </x14:cfvo>
              <x14:negativeFillColor rgb="FFFF0000"/>
              <x14:axisColor rgb="FF000000"/>
            </x14:dataBar>
          </x14:cfRule>
          <x14:cfRule type="dataBar" id="{343C7FC3-3BD1-402F-8B5D-524A3132AF19}">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8151CE22-11CA-4B55-9258-35EA99523238}">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0426BA10-0BA9-453C-B203-5751F38755FD}">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EE056E45-F59F-4630-9F0D-B12F6FB396A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D2C100D7-3086-444C-8F4A-16673521B863}">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880FF90A-44B3-48A3-821A-EBA296B56A58}">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CED68079-F7D8-4C3D-A295-2068D79D49DF}">
            <x14:dataBar minLength="0" maxLength="100">
              <x14:cfvo type="num">
                <xm:f>0</xm:f>
              </x14:cfvo>
              <x14:cfvo type="num">
                <xm:f>"1--"</xm:f>
              </x14:cfvo>
              <x14:negativeFillColor rgb="FFFF0000"/>
              <x14:axisColor rgb="FF000000"/>
            </x14:dataBar>
          </x14:cfRule>
          <x14:cfRule type="dataBar" id="{B5730A3A-4718-4DBB-8805-E996570BF41B}">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2084623F-1C74-4BEA-ABDA-41A71F9492D9}">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AFFF5C28-76F8-47ED-B81B-F626E917259D}">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A49CF220-8EFF-4DEC-A038-CDF8DF29A8A8}">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66D0A6C6-DB6A-4B2D-AC2E-462B8E9735DA}">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DA9BA198-F17A-49CE-9854-2689422BAB92}">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A9A7DCAD-B4F4-4BE9-A43F-708209782EBB}">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B94A9EFD-8A7D-4C02-88B2-4E9ED88994B6}">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44AD4826-C15E-4141-B18D-1F232C0EDFE8}">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97FCE3E3-0766-4ADC-B300-87E0EE2CA1C7}">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8D6D7D24-84D0-45E5-AEBF-747B10403635}">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2264EB40-EA42-4ED5-B9A4-B44CFED26982}">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C52C16EC-6A23-4D7C-AD0E-90CB8C8EDC1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D748FB8-4CF0-4ADF-9ADE-B3070469E845}">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6B64E32D-C7EE-4AA3-BD0A-2F71103A54F1}">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11679431-3CB5-402C-A48C-2AA05D083D5F}">
            <x14:dataBar minLength="0" maxLength="100" gradient="0">
              <x14:cfvo type="num">
                <xm:f>0</xm:f>
              </x14:cfvo>
              <x14:cfvo type="num">
                <xm:f>100</xm:f>
              </x14:cfvo>
              <x14:negativeFillColor rgb="FFFF0000"/>
              <x14:axisColor rgb="FF000000"/>
            </x14:dataBar>
          </x14:cfRule>
          <x14:cfRule type="dataBar" id="{3FFDBD58-982E-4061-9F3B-8527731050FF}">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33E79EA2-0B5F-4F5A-BD66-EB228C581698}">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D656F684-FE1D-47D8-93D9-B02104502E9D}">
            <x14:dataBar minLength="0" maxLength="100">
              <x14:cfvo type="num">
                <xm:f>0</xm:f>
              </x14:cfvo>
              <x14:cfvo type="num">
                <xm:f>"1--"</xm:f>
              </x14:cfvo>
              <x14:negativeFillColor rgb="FFFF0000"/>
              <x14:axisColor rgb="FF000000"/>
            </x14:dataBar>
          </x14:cfRule>
          <x14:cfRule type="dataBar" id="{F15174EE-1B1F-47C9-B850-98039860BAA4}">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1F38000D-611C-4AAF-B340-97B1ADA33DE0}">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20E3172B-30C3-4EF6-BB65-BD391AC9DC27}">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F628DB5D-387E-48AE-B8EF-B04B9E5A6D4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1D46A329-3E8E-4FE9-AA92-0A31C43E5B9C}">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9B2BD626-789D-4C81-9D1F-1140A349CC26}">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27DFE2A5-95E8-470E-B746-621FC72647D1}">
            <x14:dataBar minLength="0" maxLength="100">
              <x14:cfvo type="num">
                <xm:f>0</xm:f>
              </x14:cfvo>
              <x14:cfvo type="num">
                <xm:f>"1--"</xm:f>
              </x14:cfvo>
              <x14:negativeFillColor rgb="FFFF0000"/>
              <x14:axisColor rgb="FF000000"/>
            </x14:dataBar>
          </x14:cfRule>
          <x14:cfRule type="dataBar" id="{EE198150-2743-4603-A2F8-A8E99AD90754}">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3EFA8DE7-67A8-4B7E-948E-887C814FA483}">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ADF01081-DF57-49AC-B259-C710AED8AF4E}">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FF946BF1-7A43-4D23-980D-F2D472F8C2E2}">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6ADAF9A4-34CB-4DD1-BE57-3138AACE0679}">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A92F3B57-BD12-47AE-9F4C-AFB1A1A76E9F}">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1E26F284-42C1-495A-9420-8E15755EEB87}">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16B71182-FB41-48A5-AF85-8DBFC390BA3D}">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E0F14EF7-17A3-438E-A30C-5CA98307CB44}">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28E44491-4050-465E-9A10-400AFDC42A5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AA74E98A-4098-4A06-AA72-CADF4F2D74D9}">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91D41B6D-1591-443E-BD31-4D9E1B6C2A73}">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5362B5BE-4983-4656-BD49-A84E8525C50B}">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2D2B8798-37B4-40F1-9C6B-B10781F03036}">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44F1131E-09F3-4700-A682-AF50787200ED}">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841B25BF-A0AB-4584-9533-FD798203F6B3}">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2D6EE50-2A9D-4131-B2D7-3B048A48DC8A}">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9F179594-E1E1-447E-8258-A9A7D602A460}">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96285403-E13F-4336-A97E-4DB42906B699}">
            <x14:dataBar minLength="0" maxLength="100">
              <x14:cfvo type="num">
                <xm:f>0</xm:f>
              </x14:cfvo>
              <x14:cfvo type="num">
                <xm:f>"1--"</xm:f>
              </x14:cfvo>
              <x14:negativeFillColor rgb="FFFF0000"/>
              <x14:axisColor rgb="FF000000"/>
            </x14:dataBar>
          </x14:cfRule>
          <x14:cfRule type="dataBar" id="{E0C72257-A5C5-4E50-8A60-27BAC4912A5D}">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577D2A3E-AB46-4732-90D9-628B2C6DF1CF}">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95FE2D8B-CD4E-45EA-89CE-7179D48B1A3E}">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68264BF9-A8C3-4A1A-B505-B8398E9924F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9F820D4-5F2A-4A30-B4F9-4F8D750A843B}">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2E115BE3-3DAC-496F-A87B-0D35EB715BC8}">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A9599231-F653-4FB6-81AF-1FF540FA6781}">
            <x14:dataBar minLength="0" maxLength="100" gradient="0">
              <x14:cfvo type="num">
                <xm:f>0</xm:f>
              </x14:cfvo>
              <x14:cfvo type="num">
                <xm:f>100</xm:f>
              </x14:cfvo>
              <x14:negativeFillColor rgb="FFFF0000"/>
              <x14:axisColor rgb="FF000000"/>
            </x14:dataBar>
          </x14:cfRule>
          <x14:cfRule type="dataBar" id="{4A82B0E3-167C-4C5F-94B6-047FFEBDDD14}">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CA234476-62D6-45A4-915A-2929C32C039A}">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7A169934-35EF-47D1-9D0E-02C7CA58D8A8}">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F6FD0DEB-CD5F-43FA-B24A-F7E9324033D7}">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A49B0F29-4550-45AA-AA4B-B0CDCFC728D8}">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196E1190-7B26-45D3-8CFB-2E00BD8BD5DE}">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03FAD019-6CEE-4375-98EA-E5822772436A}">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755AB920-047D-495A-9EA5-3AFBDF19CE63}">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D81E8FC1-E9FB-4F14-B54A-4BD4FC44C929}">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12B6E4C0-5FBE-445B-A79F-92C401B4F41D}">
            <x14:dataBar minLength="0" maxLength="100" gradient="0">
              <x14:cfvo type="num">
                <xm:f>0</xm:f>
              </x14:cfvo>
              <x14:cfvo type="num">
                <xm:f>100</xm:f>
              </x14:cfvo>
              <x14:negativeFillColor rgb="FFFF0000"/>
              <x14:axisColor rgb="FF000000"/>
            </x14:dataBar>
          </x14:cfRule>
          <x14:cfRule type="dataBar" id="{98DF5D47-7D92-4BB7-B6BC-2CDD89E06E6B}">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64CC0A80-17D2-43B6-B470-46075DF256D1}">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A45E6B28-E9DE-4CA8-8D6A-6E228506DA78}">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43083483-3591-4F68-965E-669EEB36C10F}">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9949142B-02D5-4B0E-9C52-6E462424505C}">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560D3CED-B2E5-4DD2-8195-14358565D736}">
            <x14:dataBar minLength="0" maxLength="100" gradient="0">
              <x14:cfvo type="num">
                <xm:f>0</xm:f>
              </x14:cfvo>
              <x14:cfvo type="num">
                <xm:f>100</xm:f>
              </x14:cfvo>
              <x14:negativeFillColor rgb="FFFF0000"/>
              <x14:axisColor rgb="FF000000"/>
            </x14:dataBar>
          </x14:cfRule>
          <x14:cfRule type="dataBar" id="{44EEA3E5-E2AB-456C-A00B-4F1F45269DB1}">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63DF9A2A-2093-4E86-B3C4-E1B0F93111CF}">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01287E67-7757-4F75-B293-7C014AFD3D9D}">
            <x14:dataBar minLength="0" maxLength="100" gradient="0">
              <x14:cfvo type="num">
                <xm:f>0</xm:f>
              </x14:cfvo>
              <x14:cfvo type="num">
                <xm:f>100</xm:f>
              </x14:cfvo>
              <x14:negativeFillColor rgb="FFFF0000"/>
              <x14:axisColor rgb="FF000000"/>
            </x14:dataBar>
          </x14:cfRule>
          <x14:cfRule type="dataBar" id="{BF077518-BEFB-41F8-9447-DEE6BF00FED6}">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E76C229D-E7A1-41FB-940F-0669E4B324D8}">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15465CDB-1D7E-4FCD-A31A-BCAD6609A19B}">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0972CEF4-7007-402E-B393-3A26FFE1687C}">
            <x14:dataBar minLength="0" maxLength="100" gradient="0">
              <x14:cfvo type="num">
                <xm:f>0</xm:f>
              </x14:cfvo>
              <x14:cfvo type="num">
                <xm:f>100</xm:f>
              </x14:cfvo>
              <x14:negativeFillColor rgb="FFFF0000"/>
              <x14:axisColor rgb="FF000000"/>
            </x14:dataBar>
          </x14:cfRule>
          <x14:cfRule type="dataBar" id="{DD0C9504-ED5E-45F6-8F4E-08D55CAEE04A}">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6CB7C87F-D197-4083-9163-CC215D8C89D3}">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2AA2596E-0418-46C5-9189-5A94FBECE689}">
            <x14:dataBar minLength="0" maxLength="100">
              <x14:cfvo type="num">
                <xm:f>0</xm:f>
              </x14:cfvo>
              <x14:cfvo type="num">
                <xm:f>"1--"</xm:f>
              </x14:cfvo>
              <x14:negativeFillColor rgb="FFFF0000"/>
              <x14:axisColor rgb="FF000000"/>
            </x14:dataBar>
          </x14:cfRule>
          <x14:cfRule type="dataBar" id="{EB971447-FFA4-4959-844D-1060F741084E}">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9F2B8A58-C07F-4F9C-B5DA-E90741AFA29D}">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81B09F43-D901-4FA7-9D08-1A6D1AE5A0F7}">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FB9B9DBB-6B1D-4000-A5E0-67358CB7C496}">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F9C8AAB9-8FFF-48BD-86A4-A3C77ECAFDBC}">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D1CC9BB5-66EE-45E8-B745-4A2DCA4386CE}">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A93F8DBF-1C6D-4882-9035-E573402CD116}">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109DCF8E-A792-452D-9414-8CDF78B1389E}">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8C9ACB0A-AC77-4612-8D3A-54906F8BC51D}">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D563-C83D-48A6-A32C-DF7C548DA82C}">
  <dimension ref="A1:AI188"/>
  <sheetViews>
    <sheetView zoomScale="40" zoomScaleNormal="40" workbookViewId="0">
      <selection activeCell="J20" sqref="J20:K20"/>
    </sheetView>
  </sheetViews>
  <sheetFormatPr defaultRowHeight="14.5" x14ac:dyDescent="0.35"/>
  <cols>
    <col min="1" max="1" width="14.54296875" style="16" customWidth="1"/>
    <col min="2" max="2" width="10" style="16" customWidth="1"/>
    <col min="3" max="3" width="19.54296875" style="16" customWidth="1"/>
    <col min="4" max="7" width="10.54296875" style="16" customWidth="1"/>
    <col min="8" max="8" width="10.54296875" style="71" customWidth="1"/>
    <col min="9" max="9" width="10.54296875" style="16" customWidth="1"/>
    <col min="10" max="10" width="12.81640625" style="16" customWidth="1"/>
    <col min="11" max="11" width="13.26953125" style="16" customWidth="1"/>
    <col min="12" max="30" width="13.54296875" style="16" customWidth="1"/>
    <col min="31" max="70" width="13.81640625" style="16" customWidth="1"/>
    <col min="71" max="16384" width="8.7265625" style="16"/>
  </cols>
  <sheetData>
    <row r="1" spans="1:9" ht="36.5" customHeight="1" x14ac:dyDescent="0.35">
      <c r="A1" s="105" t="s">
        <v>3432</v>
      </c>
      <c r="B1" s="105"/>
    </row>
    <row r="2" spans="1:9" ht="32.15" customHeight="1" x14ac:dyDescent="0.35"/>
    <row r="3" spans="1:9" ht="58.5" customHeight="1" x14ac:dyDescent="0.35"/>
    <row r="4" spans="1:9" ht="17" customHeight="1" x14ac:dyDescent="0.35"/>
    <row r="5" spans="1:9" ht="39.5" customHeight="1" x14ac:dyDescent="0.35">
      <c r="B5" s="39"/>
      <c r="C5" s="39"/>
      <c r="D5" s="40" t="str">
        <f>K31</f>
        <v>R1: Yield</v>
      </c>
      <c r="E5" s="40" t="str">
        <f>M31</f>
        <v>R2: Purity</v>
      </c>
      <c r="F5" s="40" t="str">
        <f>K34</f>
        <v xml:space="preserve">G1/B1: E-factor </v>
      </c>
      <c r="G5" s="40" t="str">
        <f>L34</f>
        <v>G2: ChlorTox</v>
      </c>
      <c r="H5" s="72" t="str">
        <f>L37</f>
        <v>B2: Time-efficiency</v>
      </c>
      <c r="I5" s="40" t="str">
        <f>N34</f>
        <v xml:space="preserve">G3/B3: Energy </v>
      </c>
    </row>
    <row r="6" spans="1:9" x14ac:dyDescent="0.35">
      <c r="B6" s="106" t="s">
        <v>3417</v>
      </c>
      <c r="C6" s="106"/>
      <c r="D6" s="55">
        <f>IF(AVERAGE(D7:D16)&lt;100, AVERAGE(D7:D16), 99.999)</f>
        <v>75.666666666666671</v>
      </c>
      <c r="E6" s="55">
        <f>IF(AVERAGE(E7:E16)&lt;100, AVERAGE(E7:E16), 99.999)</f>
        <v>98.333333333333329</v>
      </c>
      <c r="F6" s="55">
        <f>IF(AVERAGE(F7:F16)&gt;0, AVERAGE(F7:F16), 0.001)</f>
        <v>414.95883333333336</v>
      </c>
      <c r="G6" s="55">
        <f>IF(AVERAGE(G7:G16)&gt;0, AVERAGE(G7:G16), 0.001)</f>
        <v>183.72159416809606</v>
      </c>
      <c r="H6" s="73">
        <f>IF(AVERAGE(H7:H16)&gt;0, AVERAGE(H7:H16), 0.001)</f>
        <v>3.5549999999999997</v>
      </c>
      <c r="I6" s="55">
        <f>IF(AVERAGE(I7:I16)&gt;0, AVERAGE(I7:I16), 0.001)</f>
        <v>42.289686847560766</v>
      </c>
    </row>
    <row r="7" spans="1:9" ht="14" customHeight="1" x14ac:dyDescent="0.35">
      <c r="B7" s="54" t="s">
        <v>3404</v>
      </c>
      <c r="C7" s="56" t="s">
        <v>3498</v>
      </c>
      <c r="D7" s="57">
        <v>84</v>
      </c>
      <c r="E7" s="57">
        <v>98</v>
      </c>
      <c r="F7" s="58">
        <f>SUM(E21:E35)-1</f>
        <v>129.834</v>
      </c>
      <c r="G7" s="59">
        <f>H21</f>
        <v>20.865492281303606</v>
      </c>
      <c r="H7" s="74">
        <v>1.17</v>
      </c>
      <c r="I7" s="58">
        <f>M25</f>
        <v>27.041634565979916</v>
      </c>
    </row>
    <row r="8" spans="1:9" x14ac:dyDescent="0.35">
      <c r="B8" s="54" t="s">
        <v>3405</v>
      </c>
      <c r="C8" s="56" t="s">
        <v>3499</v>
      </c>
      <c r="D8" s="57">
        <v>80</v>
      </c>
      <c r="E8" s="57">
        <v>98</v>
      </c>
      <c r="F8" s="58">
        <f>SUM(E38:E52)-1</f>
        <v>715.86299999999994</v>
      </c>
      <c r="G8" s="59">
        <f>H38</f>
        <v>343.20479056603779</v>
      </c>
      <c r="H8" s="74">
        <v>6.08</v>
      </c>
      <c r="I8" s="58">
        <f>N25</f>
        <v>61.644140029689765</v>
      </c>
    </row>
    <row r="9" spans="1:9" x14ac:dyDescent="0.35">
      <c r="B9" s="54" t="s">
        <v>3406</v>
      </c>
      <c r="C9" s="56" t="s">
        <v>3500</v>
      </c>
      <c r="D9" s="57">
        <v>76</v>
      </c>
      <c r="E9" s="57">
        <v>99</v>
      </c>
      <c r="F9" s="58">
        <f>SUM(E55:E69)-1</f>
        <v>112.371</v>
      </c>
      <c r="G9" s="59">
        <f>H55</f>
        <v>13.925195368782163</v>
      </c>
      <c r="H9" s="74">
        <v>1.17</v>
      </c>
      <c r="I9" s="58">
        <f>O25</f>
        <v>27.041634565979916</v>
      </c>
    </row>
    <row r="10" spans="1:9" x14ac:dyDescent="0.35">
      <c r="B10" s="54" t="s">
        <v>3407</v>
      </c>
      <c r="C10" s="56" t="s">
        <v>3501</v>
      </c>
      <c r="D10" s="57">
        <v>73</v>
      </c>
      <c r="E10" s="57">
        <v>96</v>
      </c>
      <c r="F10" s="58">
        <f>SUM(E72:E86)-1</f>
        <v>741.43399999999997</v>
      </c>
      <c r="G10" s="59">
        <f>H72</f>
        <v>362.62525934819894</v>
      </c>
      <c r="H10" s="74">
        <v>6.08</v>
      </c>
      <c r="I10" s="58">
        <f>P25</f>
        <v>61.644140029689765</v>
      </c>
    </row>
    <row r="11" spans="1:9" x14ac:dyDescent="0.35">
      <c r="B11" s="54" t="s">
        <v>3408</v>
      </c>
      <c r="C11" s="56" t="s">
        <v>3502</v>
      </c>
      <c r="D11" s="57">
        <v>79</v>
      </c>
      <c r="E11" s="57">
        <v>100</v>
      </c>
      <c r="F11" s="58">
        <f>SUM(E89:E103)-1</f>
        <v>50.89</v>
      </c>
      <c r="G11" s="59">
        <f>H89</f>
        <v>0.71456603773584904</v>
      </c>
      <c r="H11" s="74">
        <v>0.75</v>
      </c>
      <c r="I11" s="58">
        <f>Q25</f>
        <v>14.722431864335457</v>
      </c>
    </row>
    <row r="12" spans="1:9" x14ac:dyDescent="0.35">
      <c r="B12" s="54" t="s">
        <v>3426</v>
      </c>
      <c r="C12" s="56" t="s">
        <v>3503</v>
      </c>
      <c r="D12" s="57">
        <v>62</v>
      </c>
      <c r="E12" s="57">
        <v>99</v>
      </c>
      <c r="F12" s="58">
        <f>SUM(E106:E120)-1</f>
        <v>739.36099999999999</v>
      </c>
      <c r="G12" s="59">
        <f>H106</f>
        <v>360.99426140651798</v>
      </c>
      <c r="H12" s="74">
        <v>6.08</v>
      </c>
      <c r="I12" s="58">
        <f>R25</f>
        <v>61.644140029689765</v>
      </c>
    </row>
    <row r="13" spans="1:9" x14ac:dyDescent="0.35">
      <c r="B13" s="54" t="s">
        <v>3427</v>
      </c>
      <c r="C13" s="56" t="s">
        <v>3414</v>
      </c>
      <c r="D13" s="57" t="s">
        <v>3414</v>
      </c>
      <c r="E13" s="57" t="s">
        <v>3414</v>
      </c>
      <c r="F13" s="60" t="s">
        <v>3414</v>
      </c>
      <c r="G13" s="59" t="s">
        <v>3414</v>
      </c>
      <c r="H13" s="74" t="s">
        <v>3414</v>
      </c>
      <c r="I13" s="58" t="s">
        <v>3414</v>
      </c>
    </row>
    <row r="14" spans="1:9" x14ac:dyDescent="0.35">
      <c r="B14" s="54" t="s">
        <v>3428</v>
      </c>
      <c r="C14" s="56" t="s">
        <v>3414</v>
      </c>
      <c r="D14" s="57" t="s">
        <v>3414</v>
      </c>
      <c r="E14" s="57" t="s">
        <v>3414</v>
      </c>
      <c r="F14" s="60" t="s">
        <v>3414</v>
      </c>
      <c r="G14" s="59" t="s">
        <v>3414</v>
      </c>
      <c r="H14" s="74" t="s">
        <v>3414</v>
      </c>
      <c r="I14" s="58" t="s">
        <v>3414</v>
      </c>
    </row>
    <row r="15" spans="1:9" x14ac:dyDescent="0.35">
      <c r="B15" s="54" t="s">
        <v>3429</v>
      </c>
      <c r="C15" s="56" t="s">
        <v>3414</v>
      </c>
      <c r="D15" s="57" t="s">
        <v>3414</v>
      </c>
      <c r="E15" s="57" t="s">
        <v>3414</v>
      </c>
      <c r="F15" s="60" t="s">
        <v>3414</v>
      </c>
      <c r="G15" s="59" t="s">
        <v>3414</v>
      </c>
      <c r="H15" s="74" t="s">
        <v>3414</v>
      </c>
      <c r="I15" s="58" t="s">
        <v>3414</v>
      </c>
    </row>
    <row r="16" spans="1:9" x14ac:dyDescent="0.35">
      <c r="B16" s="54" t="s">
        <v>3430</v>
      </c>
      <c r="C16" s="56" t="s">
        <v>3414</v>
      </c>
      <c r="D16" s="57" t="s">
        <v>3414</v>
      </c>
      <c r="E16" s="57" t="s">
        <v>3414</v>
      </c>
      <c r="F16" s="60" t="s">
        <v>3414</v>
      </c>
      <c r="G16" s="59" t="s">
        <v>3414</v>
      </c>
      <c r="H16" s="74" t="s">
        <v>3414</v>
      </c>
      <c r="I16" s="58" t="s">
        <v>3414</v>
      </c>
    </row>
    <row r="18" spans="2:35" x14ac:dyDescent="0.35">
      <c r="B18" s="169" t="s">
        <v>3435</v>
      </c>
      <c r="C18" s="170"/>
      <c r="D18" s="170"/>
      <c r="E18" s="170"/>
      <c r="F18" s="170"/>
      <c r="G18" s="170"/>
      <c r="H18" s="171"/>
      <c r="I18" s="52"/>
    </row>
    <row r="19" spans="2:35" x14ac:dyDescent="0.35">
      <c r="B19" s="172" t="str">
        <f>C7</f>
        <v>Mech. S1</v>
      </c>
      <c r="C19" s="173"/>
      <c r="D19" s="173"/>
      <c r="E19" s="173"/>
      <c r="F19" s="173"/>
      <c r="G19" s="173"/>
      <c r="H19" s="174"/>
      <c r="I19" s="52"/>
    </row>
    <row r="20" spans="2:35" ht="31.5" customHeight="1" x14ac:dyDescent="0.35">
      <c r="B20" s="18"/>
      <c r="C20" s="18" t="s">
        <v>1</v>
      </c>
      <c r="D20" s="53" t="s">
        <v>2</v>
      </c>
      <c r="E20" s="18" t="s">
        <v>3434</v>
      </c>
      <c r="F20" s="18" t="s">
        <v>3418</v>
      </c>
      <c r="G20" s="18" t="s">
        <v>3</v>
      </c>
      <c r="H20" s="75" t="s">
        <v>4</v>
      </c>
      <c r="J20" s="175" t="str">
        <f>I5</f>
        <v xml:space="preserve">G3/B3: Energy </v>
      </c>
      <c r="K20" s="176"/>
      <c r="L20" s="50" t="s">
        <v>3396</v>
      </c>
      <c r="M20" s="54" t="str">
        <f>C7</f>
        <v>Mech. S1</v>
      </c>
      <c r="N20" s="54" t="str">
        <f>C8</f>
        <v>Sol. S1</v>
      </c>
      <c r="O20" s="54" t="str">
        <f>C9</f>
        <v>Mech. S2</v>
      </c>
      <c r="P20" s="54" t="str">
        <f>C10</f>
        <v>Sol. S2</v>
      </c>
      <c r="Q20" s="54" t="str">
        <f>C11</f>
        <v>Mech. S3</v>
      </c>
      <c r="R20" s="54" t="str">
        <f>C12</f>
        <v>Sol. S3</v>
      </c>
      <c r="S20" s="54" t="str">
        <f>C13</f>
        <v>…</v>
      </c>
      <c r="T20" s="54" t="str">
        <f>C14</f>
        <v>…</v>
      </c>
      <c r="U20" s="54" t="str">
        <f>C15</f>
        <v>…</v>
      </c>
      <c r="V20" s="54" t="str">
        <f>C16</f>
        <v>…</v>
      </c>
    </row>
    <row r="21" spans="2:35" ht="58" x14ac:dyDescent="0.35">
      <c r="B21" s="18">
        <v>1</v>
      </c>
      <c r="C21" s="78" t="s">
        <v>3452</v>
      </c>
      <c r="D21" s="61" t="s">
        <v>3444</v>
      </c>
      <c r="E21" s="62">
        <v>0.86299999999999999</v>
      </c>
      <c r="F21" s="77">
        <v>5.8330000000000002</v>
      </c>
      <c r="G21" s="21">
        <f>(F21/5.83)*E21</f>
        <v>0.86344408233276149</v>
      </c>
      <c r="H21" s="177">
        <f>SUM(G21:G35)</f>
        <v>20.865492281303606</v>
      </c>
      <c r="I21" s="51"/>
      <c r="J21" s="180" t="s">
        <v>5</v>
      </c>
      <c r="K21" s="181"/>
      <c r="L21" s="63">
        <v>1</v>
      </c>
      <c r="M21" s="64">
        <v>2</v>
      </c>
      <c r="N21" s="64">
        <v>4</v>
      </c>
      <c r="O21" s="64">
        <v>2</v>
      </c>
      <c r="P21" s="64">
        <v>4</v>
      </c>
      <c r="Q21" s="64">
        <v>1</v>
      </c>
      <c r="R21" s="64">
        <v>4</v>
      </c>
      <c r="S21" s="64"/>
      <c r="T21" s="64"/>
      <c r="U21" s="64"/>
      <c r="V21" s="64"/>
      <c r="W21" s="65"/>
    </row>
    <row r="22" spans="2:35" ht="29" x14ac:dyDescent="0.35">
      <c r="B22" s="18">
        <v>2</v>
      </c>
      <c r="C22" s="78" t="s">
        <v>3453</v>
      </c>
      <c r="D22" s="61" t="s">
        <v>3369</v>
      </c>
      <c r="E22" s="62">
        <v>0.502</v>
      </c>
      <c r="F22" s="77">
        <v>1.667</v>
      </c>
      <c r="G22" s="21">
        <f t="shared" ref="G22:G35" si="0">(F22/5.83)*E22</f>
        <v>0.14353927958833618</v>
      </c>
      <c r="H22" s="178"/>
      <c r="I22" s="51"/>
      <c r="J22" s="180" t="s">
        <v>6</v>
      </c>
      <c r="K22" s="181"/>
      <c r="L22" s="63">
        <v>2</v>
      </c>
      <c r="M22" s="64">
        <v>3</v>
      </c>
      <c r="N22" s="64">
        <v>2</v>
      </c>
      <c r="O22" s="64">
        <v>3</v>
      </c>
      <c r="P22" s="64">
        <v>2</v>
      </c>
      <c r="Q22" s="64">
        <v>1</v>
      </c>
      <c r="R22" s="64">
        <v>2</v>
      </c>
      <c r="S22" s="64"/>
      <c r="T22" s="64"/>
      <c r="U22" s="64"/>
      <c r="V22" s="64"/>
      <c r="W22" s="65"/>
    </row>
    <row r="23" spans="2:35" ht="14.5" customHeight="1" x14ac:dyDescent="0.35">
      <c r="B23" s="18">
        <v>3</v>
      </c>
      <c r="C23" s="43" t="s">
        <v>821</v>
      </c>
      <c r="D23" s="61" t="s">
        <v>822</v>
      </c>
      <c r="E23" s="62">
        <v>0.32900000000000001</v>
      </c>
      <c r="F23" s="77">
        <v>2.0830000000000002</v>
      </c>
      <c r="G23" s="21">
        <f t="shared" si="0"/>
        <v>0.11754837049742711</v>
      </c>
      <c r="H23" s="178"/>
      <c r="I23" s="51"/>
      <c r="J23" s="180" t="s">
        <v>7</v>
      </c>
      <c r="K23" s="181"/>
      <c r="L23" s="63">
        <v>3</v>
      </c>
      <c r="M23" s="64">
        <v>3</v>
      </c>
      <c r="N23" s="64">
        <v>3</v>
      </c>
      <c r="O23" s="64">
        <v>3</v>
      </c>
      <c r="P23" s="64">
        <v>3</v>
      </c>
      <c r="Q23" s="64">
        <v>2</v>
      </c>
      <c r="R23" s="64">
        <v>3</v>
      </c>
      <c r="S23" s="64"/>
      <c r="T23" s="64"/>
      <c r="U23" s="64"/>
      <c r="V23" s="64"/>
      <c r="W23" s="65"/>
    </row>
    <row r="24" spans="2:35" ht="14.5" customHeight="1" x14ac:dyDescent="0.35">
      <c r="B24" s="18">
        <v>4</v>
      </c>
      <c r="C24" s="43" t="s">
        <v>591</v>
      </c>
      <c r="D24" s="61" t="s">
        <v>592</v>
      </c>
      <c r="E24" s="62">
        <v>45.1</v>
      </c>
      <c r="F24" s="77">
        <v>2.3330000000000002</v>
      </c>
      <c r="G24" s="21">
        <f t="shared" si="0"/>
        <v>18.047735849056608</v>
      </c>
      <c r="H24" s="178"/>
      <c r="I24" s="51"/>
      <c r="J24" s="180" t="s">
        <v>8</v>
      </c>
      <c r="K24" s="181"/>
      <c r="L24" s="63">
        <v>4</v>
      </c>
      <c r="M24" s="64">
        <v>2</v>
      </c>
      <c r="N24" s="64">
        <v>2</v>
      </c>
      <c r="O24" s="64">
        <v>2</v>
      </c>
      <c r="P24" s="64">
        <v>2</v>
      </c>
      <c r="Q24" s="64">
        <v>2</v>
      </c>
      <c r="R24" s="64">
        <v>2</v>
      </c>
      <c r="S24" s="64"/>
      <c r="T24" s="64"/>
      <c r="U24" s="64"/>
      <c r="V24" s="64"/>
      <c r="W24" s="65"/>
    </row>
    <row r="25" spans="2:35" ht="14.5" customHeight="1" x14ac:dyDescent="0.35">
      <c r="B25" s="18">
        <v>5</v>
      </c>
      <c r="C25" s="43" t="s">
        <v>3362</v>
      </c>
      <c r="D25" s="61" t="s">
        <v>3363</v>
      </c>
      <c r="E25" s="62">
        <v>3</v>
      </c>
      <c r="F25" s="77">
        <v>2.5</v>
      </c>
      <c r="G25" s="21">
        <f t="shared" si="0"/>
        <v>1.2864493996569468</v>
      </c>
      <c r="H25" s="178"/>
      <c r="I25" s="51"/>
      <c r="J25" s="188"/>
      <c r="K25" s="189"/>
      <c r="L25" s="66" t="s">
        <v>0</v>
      </c>
      <c r="M25" s="76">
        <f>($L21*M21+$L22*M22+$L23*M23+$L24*M24)*(H7^(1/2))</f>
        <v>27.041634565979916</v>
      </c>
      <c r="N25" s="76">
        <f>($L21*N21+$L22*N22+$L23*N23+$L24*N24)*(H8^(1/2))</f>
        <v>61.644140029689765</v>
      </c>
      <c r="O25" s="76">
        <f>($L21*O21+$L22*O22+$L23*O23+$L24*O24)*(H9^(1/2))</f>
        <v>27.041634565979916</v>
      </c>
      <c r="P25" s="76">
        <f>($L21*P21+$L22*P22+$L23*P23+$L24*P24)*(H10^(1/2))</f>
        <v>61.644140029689765</v>
      </c>
      <c r="Q25" s="76">
        <f>($L21*Q21+$L22*Q22+$L23*Q23+$L24*Q24)*(H11^(1/2))</f>
        <v>14.722431864335457</v>
      </c>
      <c r="R25" s="76">
        <f>($L21*R21+$L22*R22+$L23*R23+$L24*R24)*(H12^(1/2))</f>
        <v>61.644140029689765</v>
      </c>
      <c r="S25" s="76" t="e">
        <f>($L21*S21+$L22*S22+$L23*S23+$L24*S24)*(H13^(1/2))</f>
        <v>#VALUE!</v>
      </c>
      <c r="T25" s="76" t="e">
        <f>($L21*T21+$L22*T22+$L23*T23+$L24*T24)*(H14^(1/2))</f>
        <v>#VALUE!</v>
      </c>
      <c r="U25" s="76" t="e">
        <f>($L21*U21+$L22*U22+$L23*U23+$L24*U24)*(H15^(1/2))</f>
        <v>#VALUE!</v>
      </c>
      <c r="V25" s="76" t="e">
        <f>($L21*V21+$L22*V22+$L23*V23+$L24*V24)*(H16^(1/2))</f>
        <v>#VALUE!</v>
      </c>
      <c r="W25" s="65"/>
    </row>
    <row r="26" spans="2:35" ht="15.5" x14ac:dyDescent="0.35">
      <c r="B26" s="18">
        <v>6</v>
      </c>
      <c r="C26" s="43" t="s">
        <v>233</v>
      </c>
      <c r="D26" s="61" t="s">
        <v>234</v>
      </c>
      <c r="E26" s="62">
        <v>6.3239999999999998</v>
      </c>
      <c r="F26" s="77">
        <v>0.375</v>
      </c>
      <c r="G26" s="21">
        <f t="shared" si="0"/>
        <v>0.40677530017152658</v>
      </c>
      <c r="H26" s="178"/>
      <c r="I26" s="51"/>
    </row>
    <row r="27" spans="2:35" ht="14.5" customHeight="1" x14ac:dyDescent="0.35">
      <c r="B27" s="18">
        <v>7</v>
      </c>
      <c r="C27" s="43" t="s">
        <v>3436</v>
      </c>
      <c r="D27" s="61" t="s">
        <v>3437</v>
      </c>
      <c r="E27" s="62">
        <v>74.715999999999994</v>
      </c>
      <c r="F27" s="77">
        <v>0</v>
      </c>
      <c r="G27" s="21">
        <f t="shared" si="0"/>
        <v>0</v>
      </c>
      <c r="H27" s="178"/>
      <c r="I27" s="51"/>
    </row>
    <row r="28" spans="2:35" ht="28.5" customHeight="1" thickBot="1" x14ac:dyDescent="0.4">
      <c r="B28" s="18">
        <v>8</v>
      </c>
      <c r="C28" s="43"/>
      <c r="D28" s="61"/>
      <c r="E28" s="62"/>
      <c r="F28" s="43"/>
      <c r="G28" s="21">
        <f t="shared" si="0"/>
        <v>0</v>
      </c>
      <c r="H28" s="178"/>
      <c r="I28" s="51"/>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row>
    <row r="29" spans="2:35" ht="27.5" thickBot="1" x14ac:dyDescent="0.4">
      <c r="B29" s="18">
        <v>9</v>
      </c>
      <c r="C29" s="43"/>
      <c r="D29" s="61"/>
      <c r="E29" s="62"/>
      <c r="F29" s="43"/>
      <c r="G29" s="21">
        <f t="shared" si="0"/>
        <v>0</v>
      </c>
      <c r="H29" s="178"/>
      <c r="I29" s="51"/>
      <c r="J29" s="67"/>
      <c r="K29" s="102" t="str">
        <f>C7</f>
        <v>Mech. S1</v>
      </c>
      <c r="L29" s="103"/>
      <c r="M29" s="103"/>
      <c r="N29" s="104"/>
      <c r="O29" s="67"/>
      <c r="P29" s="102" t="str">
        <f>C8</f>
        <v>Sol. S1</v>
      </c>
      <c r="Q29" s="103"/>
      <c r="R29" s="103"/>
      <c r="S29" s="104"/>
      <c r="T29" s="67"/>
      <c r="U29" s="102" t="str">
        <f>C9</f>
        <v>Mech. S2</v>
      </c>
      <c r="V29" s="103"/>
      <c r="W29" s="103"/>
      <c r="X29" s="104"/>
      <c r="Y29" s="67"/>
      <c r="Z29" s="102" t="str">
        <f>C10</f>
        <v>Sol. S2</v>
      </c>
      <c r="AA29" s="103"/>
      <c r="AB29" s="103"/>
      <c r="AC29" s="104"/>
      <c r="AD29" s="67"/>
      <c r="AE29" s="102" t="str">
        <f>C11</f>
        <v>Mech. S3</v>
      </c>
      <c r="AF29" s="103"/>
      <c r="AG29" s="103"/>
      <c r="AH29" s="104"/>
      <c r="AI29" s="67"/>
    </row>
    <row r="30" spans="2:35" ht="16" thickBot="1" x14ac:dyDescent="0.4">
      <c r="B30" s="18">
        <v>10</v>
      </c>
      <c r="C30" s="43"/>
      <c r="D30" s="61"/>
      <c r="E30" s="62"/>
      <c r="F30" s="43"/>
      <c r="G30" s="21">
        <f t="shared" si="0"/>
        <v>0</v>
      </c>
      <c r="H30" s="178"/>
      <c r="I30" s="51"/>
      <c r="J30" s="44"/>
      <c r="K30" s="107" t="s">
        <v>3395</v>
      </c>
      <c r="L30" s="108"/>
      <c r="M30" s="108"/>
      <c r="N30" s="109"/>
      <c r="O30" s="44"/>
      <c r="P30" s="107" t="s">
        <v>3395</v>
      </c>
      <c r="Q30" s="108"/>
      <c r="R30" s="108"/>
      <c r="S30" s="109"/>
      <c r="T30" s="44"/>
      <c r="U30" s="107" t="s">
        <v>3395</v>
      </c>
      <c r="V30" s="108"/>
      <c r="W30" s="108"/>
      <c r="X30" s="109"/>
      <c r="Y30" s="44"/>
      <c r="Z30" s="107" t="s">
        <v>3395</v>
      </c>
      <c r="AA30" s="108"/>
      <c r="AB30" s="108"/>
      <c r="AC30" s="109"/>
      <c r="AD30" s="44"/>
      <c r="AE30" s="107" t="s">
        <v>3395</v>
      </c>
      <c r="AF30" s="108"/>
      <c r="AG30" s="108"/>
      <c r="AH30" s="109"/>
      <c r="AI30" s="44"/>
    </row>
    <row r="31" spans="2:35" ht="15" customHeight="1" x14ac:dyDescent="0.35">
      <c r="B31" s="18">
        <v>11</v>
      </c>
      <c r="C31" s="43"/>
      <c r="D31" s="61"/>
      <c r="E31" s="62"/>
      <c r="F31" s="43"/>
      <c r="G31" s="21">
        <f t="shared" si="0"/>
        <v>0</v>
      </c>
      <c r="H31" s="178"/>
      <c r="I31" s="52"/>
      <c r="J31" s="44"/>
      <c r="K31" s="118" t="s">
        <v>3421</v>
      </c>
      <c r="L31" s="119"/>
      <c r="M31" s="120" t="s">
        <v>3422</v>
      </c>
      <c r="N31" s="121"/>
      <c r="O31" s="44"/>
      <c r="P31" s="118" t="s">
        <v>3421</v>
      </c>
      <c r="Q31" s="119"/>
      <c r="R31" s="110" t="s">
        <v>3422</v>
      </c>
      <c r="S31" s="111"/>
      <c r="T31" s="44"/>
      <c r="U31" s="118" t="s">
        <v>3421</v>
      </c>
      <c r="V31" s="119"/>
      <c r="W31" s="110" t="s">
        <v>3422</v>
      </c>
      <c r="X31" s="111"/>
      <c r="Y31" s="44"/>
      <c r="Z31" s="118" t="s">
        <v>3421</v>
      </c>
      <c r="AA31" s="119"/>
      <c r="AB31" s="110" t="s">
        <v>3422</v>
      </c>
      <c r="AC31" s="111"/>
      <c r="AD31" s="44"/>
      <c r="AE31" s="118" t="s">
        <v>3421</v>
      </c>
      <c r="AF31" s="119"/>
      <c r="AG31" s="110" t="s">
        <v>3422</v>
      </c>
      <c r="AH31" s="111"/>
      <c r="AI31" s="44"/>
    </row>
    <row r="32" spans="2:35" ht="16.5" customHeight="1" x14ac:dyDescent="0.35">
      <c r="B32" s="18">
        <v>12</v>
      </c>
      <c r="C32" s="43"/>
      <c r="D32" s="61"/>
      <c r="E32" s="62"/>
      <c r="F32" s="43"/>
      <c r="G32" s="21">
        <f t="shared" si="0"/>
        <v>0</v>
      </c>
      <c r="H32" s="178"/>
      <c r="J32" s="44"/>
      <c r="K32" s="112">
        <f>100*(1/(1+((100-D7)/(100-D$6))))</f>
        <v>60.330578512396691</v>
      </c>
      <c r="L32" s="113"/>
      <c r="M32" s="112">
        <f>100*(1/(1+((100-E7)/(100-E$6))))</f>
        <v>45.454545454545524</v>
      </c>
      <c r="N32" s="113"/>
      <c r="O32" s="44"/>
      <c r="P32" s="112">
        <f>100*(1/(1+((100-D8)/(100-D6))))</f>
        <v>54.887218045112775</v>
      </c>
      <c r="Q32" s="113"/>
      <c r="R32" s="112">
        <f>100*(1/(1+((100-E8)/(100-E6))))</f>
        <v>45.454545454545524</v>
      </c>
      <c r="S32" s="113"/>
      <c r="T32" s="44"/>
      <c r="U32" s="112">
        <f>100*(1/(1+((100-D9)/(100-D6))))</f>
        <v>50.344827586206897</v>
      </c>
      <c r="V32" s="113"/>
      <c r="W32" s="112">
        <f>100*(1/(1+((100-E9)/(100-E6))))</f>
        <v>62.500000000000064</v>
      </c>
      <c r="X32" s="113"/>
      <c r="Y32" s="44"/>
      <c r="Z32" s="112">
        <f>100*(1/(1+((100-D10)/(100-D6))))</f>
        <v>47.402597402597394</v>
      </c>
      <c r="AA32" s="113"/>
      <c r="AB32" s="112">
        <f>100*(1/(1+((100-E10)/(100-E6))))</f>
        <v>29.411764705882408</v>
      </c>
      <c r="AC32" s="113"/>
      <c r="AD32" s="44"/>
      <c r="AE32" s="112">
        <f>100*(1/(1+((100-D11)/(100-D6))))</f>
        <v>53.67647058823529</v>
      </c>
      <c r="AF32" s="113"/>
      <c r="AG32" s="112">
        <f>100*(1/(1+((100-E11)/(100-E6))))</f>
        <v>100</v>
      </c>
      <c r="AH32" s="113"/>
      <c r="AI32" s="44"/>
    </row>
    <row r="33" spans="2:35" ht="16.5" customHeight="1" thickBot="1" x14ac:dyDescent="0.4">
      <c r="B33" s="18">
        <v>13</v>
      </c>
      <c r="C33" s="43"/>
      <c r="D33" s="61"/>
      <c r="E33" s="62"/>
      <c r="F33" s="43"/>
      <c r="G33" s="21">
        <f t="shared" si="0"/>
        <v>0</v>
      </c>
      <c r="H33" s="178"/>
      <c r="I33" s="51"/>
      <c r="J33" s="44"/>
      <c r="K33" s="114"/>
      <c r="L33" s="115"/>
      <c r="M33" s="114"/>
      <c r="N33" s="115"/>
      <c r="O33" s="44"/>
      <c r="P33" s="116"/>
      <c r="Q33" s="117"/>
      <c r="R33" s="116"/>
      <c r="S33" s="117"/>
      <c r="T33" s="44"/>
      <c r="U33" s="116"/>
      <c r="V33" s="117"/>
      <c r="W33" s="116"/>
      <c r="X33" s="117"/>
      <c r="Y33" s="44"/>
      <c r="Z33" s="116"/>
      <c r="AA33" s="117"/>
      <c r="AB33" s="116"/>
      <c r="AC33" s="117"/>
      <c r="AD33" s="44"/>
      <c r="AE33" s="116"/>
      <c r="AF33" s="117"/>
      <c r="AG33" s="116"/>
      <c r="AH33" s="117"/>
      <c r="AI33" s="44"/>
    </row>
    <row r="34" spans="2:35" ht="16.5" customHeight="1" x14ac:dyDescent="0.35">
      <c r="B34" s="18">
        <v>14</v>
      </c>
      <c r="C34" s="43"/>
      <c r="D34" s="61"/>
      <c r="E34" s="62"/>
      <c r="F34" s="43"/>
      <c r="G34" s="21">
        <f t="shared" si="0"/>
        <v>0</v>
      </c>
      <c r="H34" s="178"/>
      <c r="I34" s="51"/>
      <c r="J34" s="44"/>
      <c r="K34" s="122" t="s">
        <v>3431</v>
      </c>
      <c r="L34" s="124" t="s">
        <v>3423</v>
      </c>
      <c r="M34" s="125"/>
      <c r="N34" s="126" t="s">
        <v>3425</v>
      </c>
      <c r="O34" s="44"/>
      <c r="P34" s="122" t="s">
        <v>3431</v>
      </c>
      <c r="Q34" s="124" t="s">
        <v>3423</v>
      </c>
      <c r="R34" s="125"/>
      <c r="S34" s="126" t="s">
        <v>3425</v>
      </c>
      <c r="T34" s="44"/>
      <c r="U34" s="122" t="s">
        <v>3431</v>
      </c>
      <c r="V34" s="124" t="s">
        <v>3423</v>
      </c>
      <c r="W34" s="125"/>
      <c r="X34" s="126" t="s">
        <v>3425</v>
      </c>
      <c r="Y34" s="44"/>
      <c r="Z34" s="122" t="s">
        <v>3431</v>
      </c>
      <c r="AA34" s="124" t="s">
        <v>3423</v>
      </c>
      <c r="AB34" s="125"/>
      <c r="AC34" s="126" t="s">
        <v>3425</v>
      </c>
      <c r="AD34" s="44"/>
      <c r="AE34" s="122" t="s">
        <v>3431</v>
      </c>
      <c r="AF34" s="124" t="s">
        <v>3423</v>
      </c>
      <c r="AG34" s="125"/>
      <c r="AH34" s="126" t="s">
        <v>3425</v>
      </c>
      <c r="AI34" s="44"/>
    </row>
    <row r="35" spans="2:35" ht="16.5" customHeight="1" x14ac:dyDescent="0.35">
      <c r="B35" s="18">
        <v>15</v>
      </c>
      <c r="C35" s="43"/>
      <c r="D35" s="61"/>
      <c r="E35" s="62"/>
      <c r="F35" s="43"/>
      <c r="G35" s="21">
        <f t="shared" si="0"/>
        <v>0</v>
      </c>
      <c r="H35" s="179"/>
      <c r="I35" s="51"/>
      <c r="J35" s="44"/>
      <c r="K35" s="123"/>
      <c r="L35" s="128">
        <f>100*(1/(1+(G7/G$6)))</f>
        <v>89.801168468927656</v>
      </c>
      <c r="M35" s="129"/>
      <c r="N35" s="127"/>
      <c r="O35" s="44"/>
      <c r="P35" s="123"/>
      <c r="Q35" s="114">
        <f>100*(1/(1+(G8/G6)))</f>
        <v>34.866653007097888</v>
      </c>
      <c r="R35" s="129"/>
      <c r="S35" s="127"/>
      <c r="T35" s="44"/>
      <c r="U35" s="123"/>
      <c r="V35" s="114">
        <f>100*(1/(1+(G9/G6)))</f>
        <v>92.954504648716323</v>
      </c>
      <c r="W35" s="129"/>
      <c r="X35" s="127"/>
      <c r="Y35" s="44"/>
      <c r="Z35" s="123"/>
      <c r="AA35" s="114">
        <f>100*(1/(1+(G10/G6)))</f>
        <v>33.627281457861727</v>
      </c>
      <c r="AB35" s="129"/>
      <c r="AC35" s="127"/>
      <c r="AD35" s="44"/>
      <c r="AE35" s="123"/>
      <c r="AF35" s="114">
        <f>100*(1/(1+(G11/G6)))</f>
        <v>99.61256727697085</v>
      </c>
      <c r="AG35" s="129"/>
      <c r="AH35" s="127"/>
      <c r="AI35" s="44"/>
    </row>
    <row r="36" spans="2:35" ht="16.5" customHeight="1" x14ac:dyDescent="0.35">
      <c r="B36" s="172" t="str">
        <f>C8</f>
        <v>Sol. S1</v>
      </c>
      <c r="C36" s="173"/>
      <c r="D36" s="173"/>
      <c r="E36" s="173"/>
      <c r="F36" s="173"/>
      <c r="G36" s="173"/>
      <c r="H36" s="174"/>
      <c r="I36" s="51"/>
      <c r="J36" s="44"/>
      <c r="K36" s="139">
        <f>100*(1/(1+(F7/F$6)))</f>
        <v>76.168188702922862</v>
      </c>
      <c r="L36" s="128"/>
      <c r="M36" s="129"/>
      <c r="N36" s="132">
        <f>100*(1/(1+(I7/I$6)))</f>
        <v>60.996510646775917</v>
      </c>
      <c r="O36" s="44"/>
      <c r="P36" s="139">
        <f>100*(1/(1+(F8/F6)))</f>
        <v>36.695332642292165</v>
      </c>
      <c r="Q36" s="130"/>
      <c r="R36" s="131"/>
      <c r="S36" s="132">
        <f>100*(1/(1+(I8/I6)))</f>
        <v>40.689050060194894</v>
      </c>
      <c r="T36" s="44"/>
      <c r="U36" s="139">
        <f>100*(1/(1+(F9/F6)))</f>
        <v>78.690566530308843</v>
      </c>
      <c r="V36" s="130"/>
      <c r="W36" s="131"/>
      <c r="X36" s="132">
        <f>100*(1/(1+(I9/I6)))</f>
        <v>60.996510646775917</v>
      </c>
      <c r="Y36" s="44"/>
      <c r="Z36" s="139">
        <f>100*(1/(1+(F10/F6)))</f>
        <v>35.883898738563033</v>
      </c>
      <c r="AA36" s="130"/>
      <c r="AB36" s="131"/>
      <c r="AC36" s="132">
        <f>100*(1/(1+(I10/I6)))</f>
        <v>40.689050060194894</v>
      </c>
      <c r="AD36" s="44"/>
      <c r="AE36" s="139">
        <f>100*(1/(1+(F11/F6)))</f>
        <v>89.075855436652731</v>
      </c>
      <c r="AF36" s="130"/>
      <c r="AG36" s="131"/>
      <c r="AH36" s="132">
        <f>100*(1/(1+(I11/I6)))</f>
        <v>74.176662441307499</v>
      </c>
      <c r="AI36" s="44"/>
    </row>
    <row r="37" spans="2:35" ht="16.5" customHeight="1" x14ac:dyDescent="0.35">
      <c r="B37" s="18"/>
      <c r="C37" s="18" t="s">
        <v>1</v>
      </c>
      <c r="D37" s="53" t="s">
        <v>2</v>
      </c>
      <c r="E37" s="18" t="s">
        <v>3434</v>
      </c>
      <c r="F37" s="18" t="s">
        <v>3418</v>
      </c>
      <c r="G37" s="18" t="s">
        <v>3</v>
      </c>
      <c r="H37" s="75" t="s">
        <v>4</v>
      </c>
      <c r="I37" s="51"/>
      <c r="J37" s="44"/>
      <c r="K37" s="140"/>
      <c r="L37" s="157" t="s">
        <v>3424</v>
      </c>
      <c r="M37" s="158"/>
      <c r="N37" s="142"/>
      <c r="O37" s="44"/>
      <c r="P37" s="144"/>
      <c r="Q37" s="157" t="s">
        <v>3424</v>
      </c>
      <c r="R37" s="158"/>
      <c r="S37" s="133"/>
      <c r="T37" s="44"/>
      <c r="U37" s="144"/>
      <c r="V37" s="157" t="s">
        <v>3424</v>
      </c>
      <c r="W37" s="158"/>
      <c r="X37" s="133"/>
      <c r="Y37" s="44"/>
      <c r="Z37" s="144"/>
      <c r="AA37" s="157" t="s">
        <v>3424</v>
      </c>
      <c r="AB37" s="158"/>
      <c r="AC37" s="133"/>
      <c r="AD37" s="44"/>
      <c r="AE37" s="144"/>
      <c r="AF37" s="157" t="s">
        <v>3424</v>
      </c>
      <c r="AG37" s="158"/>
      <c r="AH37" s="133"/>
      <c r="AI37" s="44"/>
    </row>
    <row r="38" spans="2:35" ht="63.5" customHeight="1" x14ac:dyDescent="0.35">
      <c r="B38" s="18">
        <v>1</v>
      </c>
      <c r="C38" s="78" t="s">
        <v>3452</v>
      </c>
      <c r="D38" s="61" t="s">
        <v>3444</v>
      </c>
      <c r="E38" s="62">
        <v>0.90900000000000003</v>
      </c>
      <c r="F38" s="77">
        <v>5.8330000000000002</v>
      </c>
      <c r="G38" s="21">
        <f>(F38/5.83)*E38</f>
        <v>0.90946775300171523</v>
      </c>
      <c r="H38" s="177">
        <f>SUM(G38:G52)</f>
        <v>343.20479056603779</v>
      </c>
      <c r="I38" s="51"/>
      <c r="J38" s="44"/>
      <c r="K38" s="140"/>
      <c r="L38" s="159">
        <f>100*(1/(1+(H7/H$6)))</f>
        <v>75.238095238095241</v>
      </c>
      <c r="M38" s="136"/>
      <c r="N38" s="142"/>
      <c r="O38" s="44"/>
      <c r="P38" s="144"/>
      <c r="Q38" s="135">
        <f>100*(1/(1+(H8/H6)))</f>
        <v>36.896730669434355</v>
      </c>
      <c r="R38" s="136"/>
      <c r="S38" s="133"/>
      <c r="T38" s="44"/>
      <c r="U38" s="144"/>
      <c r="V38" s="135">
        <f>100*(1/(1+(H9/H6)))</f>
        <v>75.238095238095241</v>
      </c>
      <c r="W38" s="136"/>
      <c r="X38" s="133"/>
      <c r="Y38" s="44"/>
      <c r="Z38" s="144"/>
      <c r="AA38" s="135">
        <f>100*(1/(1+(H10/H6)))</f>
        <v>36.896730669434355</v>
      </c>
      <c r="AB38" s="136"/>
      <c r="AC38" s="133"/>
      <c r="AD38" s="44"/>
      <c r="AE38" s="144"/>
      <c r="AF38" s="135">
        <f>100*(1/(1+(H11/H6)))</f>
        <v>82.57839721254355</v>
      </c>
      <c r="AG38" s="136"/>
      <c r="AH38" s="133"/>
      <c r="AI38" s="44"/>
    </row>
    <row r="39" spans="2:35" ht="34" customHeight="1" thickBot="1" x14ac:dyDescent="0.4">
      <c r="B39" s="18">
        <v>2</v>
      </c>
      <c r="C39" s="78" t="s">
        <v>3453</v>
      </c>
      <c r="D39" s="61" t="s">
        <v>3369</v>
      </c>
      <c r="E39" s="62">
        <v>0.7</v>
      </c>
      <c r="F39" s="77">
        <v>1.667</v>
      </c>
      <c r="G39" s="21">
        <f t="shared" ref="G39:G52" si="1">(F39/5.83)*E39</f>
        <v>0.20015437392795882</v>
      </c>
      <c r="H39" s="178"/>
      <c r="I39" s="51"/>
      <c r="J39" s="44"/>
      <c r="K39" s="141"/>
      <c r="L39" s="160"/>
      <c r="M39" s="138"/>
      <c r="N39" s="143"/>
      <c r="O39" s="44"/>
      <c r="P39" s="145"/>
      <c r="Q39" s="137"/>
      <c r="R39" s="138"/>
      <c r="S39" s="134"/>
      <c r="T39" s="44"/>
      <c r="U39" s="145"/>
      <c r="V39" s="137"/>
      <c r="W39" s="138"/>
      <c r="X39" s="134"/>
      <c r="Y39" s="44"/>
      <c r="Z39" s="145"/>
      <c r="AA39" s="137"/>
      <c r="AB39" s="138"/>
      <c r="AC39" s="134"/>
      <c r="AD39" s="44"/>
      <c r="AE39" s="145"/>
      <c r="AF39" s="137"/>
      <c r="AG39" s="138"/>
      <c r="AH39" s="134"/>
      <c r="AI39" s="44"/>
    </row>
    <row r="40" spans="2:35" ht="16.5" customHeight="1" thickBot="1" x14ac:dyDescent="0.4">
      <c r="B40" s="18">
        <v>3</v>
      </c>
      <c r="C40" s="43" t="s">
        <v>747</v>
      </c>
      <c r="D40" s="61" t="s">
        <v>748</v>
      </c>
      <c r="E40" s="62">
        <v>0.85799999999999998</v>
      </c>
      <c r="F40" s="77">
        <v>5.0830000000000002</v>
      </c>
      <c r="G40" s="21">
        <f t="shared" si="1"/>
        <v>0.74806415094339618</v>
      </c>
      <c r="H40" s="178"/>
      <c r="I40" s="51"/>
      <c r="J40" s="44"/>
      <c r="K40" s="148" t="s">
        <v>3399</v>
      </c>
      <c r="L40" s="149"/>
      <c r="M40" s="149"/>
      <c r="N40" s="150"/>
      <c r="O40" s="44"/>
      <c r="P40" s="148" t="s">
        <v>3399</v>
      </c>
      <c r="Q40" s="149"/>
      <c r="R40" s="149"/>
      <c r="S40" s="150"/>
      <c r="T40" s="44"/>
      <c r="U40" s="148" t="s">
        <v>3399</v>
      </c>
      <c r="V40" s="149"/>
      <c r="W40" s="149"/>
      <c r="X40" s="150"/>
      <c r="Y40" s="44"/>
      <c r="Z40" s="148" t="s">
        <v>3399</v>
      </c>
      <c r="AA40" s="149"/>
      <c r="AB40" s="149"/>
      <c r="AC40" s="150"/>
      <c r="AD40" s="44"/>
      <c r="AE40" s="148" t="s">
        <v>3399</v>
      </c>
      <c r="AF40" s="149"/>
      <c r="AG40" s="149"/>
      <c r="AH40" s="150"/>
      <c r="AI40" s="44"/>
    </row>
    <row r="41" spans="2:35" ht="28.5" customHeight="1" thickBot="1" x14ac:dyDescent="0.4">
      <c r="B41" s="18">
        <v>4</v>
      </c>
      <c r="C41" s="43" t="s">
        <v>555</v>
      </c>
      <c r="D41" s="61" t="s">
        <v>556</v>
      </c>
      <c r="E41" s="62">
        <v>614.62099999999998</v>
      </c>
      <c r="F41" s="77">
        <v>3.0830000000000002</v>
      </c>
      <c r="G41" s="21">
        <f t="shared" si="1"/>
        <v>325.02170548885078</v>
      </c>
      <c r="H41" s="178"/>
      <c r="I41" s="51"/>
      <c r="J41" s="44"/>
      <c r="K41" s="46" t="s">
        <v>3400</v>
      </c>
      <c r="L41" s="146">
        <f>GEOMEAN(K32,K32,M32,M32)</f>
        <v>52.36696499980463</v>
      </c>
      <c r="M41" s="147"/>
      <c r="N41" s="45" t="s">
        <v>3403</v>
      </c>
      <c r="O41" s="44"/>
      <c r="P41" s="46" t="s">
        <v>3400</v>
      </c>
      <c r="Q41" s="146">
        <f>GEOMEAN(P32,P32,R32,R32)</f>
        <v>49.948709167556366</v>
      </c>
      <c r="R41" s="147"/>
      <c r="S41" s="45" t="s">
        <v>3403</v>
      </c>
      <c r="T41" s="44"/>
      <c r="U41" s="46" t="s">
        <v>3400</v>
      </c>
      <c r="V41" s="146">
        <f>GEOMEAN(U32,U32,W32,W32)</f>
        <v>56.094132706887748</v>
      </c>
      <c r="W41" s="147"/>
      <c r="X41" s="45" t="s">
        <v>3403</v>
      </c>
      <c r="Y41" s="44"/>
      <c r="Z41" s="46" t="s">
        <v>3400</v>
      </c>
      <c r="AA41" s="146">
        <f>GEOMEAN(Z32,Z32,AB32,AB32)</f>
        <v>37.338907874399155</v>
      </c>
      <c r="AB41" s="147"/>
      <c r="AC41" s="45" t="s">
        <v>3403</v>
      </c>
      <c r="AD41" s="44"/>
      <c r="AE41" s="46" t="s">
        <v>3400</v>
      </c>
      <c r="AF41" s="146">
        <f>GEOMEAN(AE32,AE32,AG32,AG32)</f>
        <v>73.264227688712651</v>
      </c>
      <c r="AG41" s="147"/>
      <c r="AH41" s="45" t="s">
        <v>3403</v>
      </c>
      <c r="AI41" s="44"/>
    </row>
    <row r="42" spans="2:35" ht="28.5" customHeight="1" thickBot="1" x14ac:dyDescent="0.4">
      <c r="B42" s="18">
        <v>5</v>
      </c>
      <c r="C42" s="43" t="s">
        <v>219</v>
      </c>
      <c r="D42" s="61" t="s">
        <v>220</v>
      </c>
      <c r="E42" s="62">
        <v>19.774999999999999</v>
      </c>
      <c r="F42" s="77">
        <v>4.8129999999999997</v>
      </c>
      <c r="G42" s="21">
        <f t="shared" si="1"/>
        <v>16.325398799313891</v>
      </c>
      <c r="H42" s="178"/>
      <c r="I42" s="51"/>
      <c r="J42" s="44"/>
      <c r="K42" s="47" t="s">
        <v>3401</v>
      </c>
      <c r="L42" s="146">
        <f>GEOMEAN(K36,L35,L35,N36)</f>
        <v>78.236722513091834</v>
      </c>
      <c r="M42" s="147"/>
      <c r="N42" s="155">
        <f>GEOMEAN(K32,M32,K36,L35,L38,N36)</f>
        <v>66.448554020483826</v>
      </c>
      <c r="O42" s="44"/>
      <c r="P42" s="47" t="s">
        <v>3401</v>
      </c>
      <c r="Q42" s="146">
        <f>GEOMEAN(P36,Q35,Q35,S36)</f>
        <v>36.705168725169479</v>
      </c>
      <c r="R42" s="147"/>
      <c r="S42" s="151">
        <f>GEOMEAN(P32,R32,P36,Q35,Q38,S36)</f>
        <v>41.060337107692206</v>
      </c>
      <c r="T42" s="44"/>
      <c r="U42" s="47" t="s">
        <v>3401</v>
      </c>
      <c r="V42" s="146">
        <f>GEOMEAN(U36,V35,V35,X36)</f>
        <v>80.249463255487242</v>
      </c>
      <c r="W42" s="147"/>
      <c r="X42" s="151">
        <f>GEOMEAN(U32,W32,U36,V35,V38,X36)</f>
        <v>68.75355021189273</v>
      </c>
      <c r="Y42" s="44"/>
      <c r="Z42" s="47" t="s">
        <v>3401</v>
      </c>
      <c r="AA42" s="146">
        <f>GEOMEAN(Z36,AA35,AA35,AC36)</f>
        <v>35.845956445720844</v>
      </c>
      <c r="AB42" s="147"/>
      <c r="AC42" s="151">
        <f>GEOMEAN(Z32,AB32,Z36,AA35,AA38,AC36)</f>
        <v>36.90314163736047</v>
      </c>
      <c r="AD42" s="44"/>
      <c r="AE42" s="47" t="s">
        <v>3401</v>
      </c>
      <c r="AF42" s="146">
        <f>GEOMEAN(AE36,AF35,AF35,AH36)</f>
        <v>89.983708780201837</v>
      </c>
      <c r="AG42" s="147"/>
      <c r="AH42" s="151">
        <f>GEOMEAN(AE32,AG32,AE36,AF35,AF38,AH36)</f>
        <v>81.438913453722904</v>
      </c>
      <c r="AI42" s="44"/>
    </row>
    <row r="43" spans="2:35" ht="28.5" customHeight="1" thickBot="1" x14ac:dyDescent="0.4">
      <c r="B43" s="18">
        <v>6</v>
      </c>
      <c r="C43" s="43" t="s">
        <v>2729</v>
      </c>
      <c r="D43" s="61" t="s">
        <v>3336</v>
      </c>
      <c r="E43" s="62">
        <v>80</v>
      </c>
      <c r="F43" s="77">
        <v>0</v>
      </c>
      <c r="G43" s="21">
        <f t="shared" si="1"/>
        <v>0</v>
      </c>
      <c r="H43" s="178"/>
      <c r="I43" s="52"/>
      <c r="J43" s="44"/>
      <c r="K43" s="48" t="s">
        <v>3402</v>
      </c>
      <c r="L43" s="153">
        <f>GEOMEAN(K36,L38,L38,N36)</f>
        <v>71.612453131759963</v>
      </c>
      <c r="M43" s="154"/>
      <c r="N43" s="156"/>
      <c r="O43" s="44"/>
      <c r="P43" s="48" t="s">
        <v>3402</v>
      </c>
      <c r="Q43" s="153">
        <f>GEOMEAN(P36,Q38,Q38,S36)</f>
        <v>37.758613446341542</v>
      </c>
      <c r="R43" s="154"/>
      <c r="S43" s="152"/>
      <c r="T43" s="44"/>
      <c r="U43" s="48" t="s">
        <v>3402</v>
      </c>
      <c r="V43" s="153">
        <f>GEOMEAN(U36,V38,V38,X36)</f>
        <v>72.198107212776918</v>
      </c>
      <c r="W43" s="154"/>
      <c r="X43" s="152"/>
      <c r="Y43" s="44"/>
      <c r="Z43" s="48" t="s">
        <v>3402</v>
      </c>
      <c r="AA43" s="153">
        <f>GEOMEAN(Z36,AA38,AA38,AC36)</f>
        <v>37.548123388545619</v>
      </c>
      <c r="AB43" s="154"/>
      <c r="AC43" s="152"/>
      <c r="AD43" s="44"/>
      <c r="AE43" s="48" t="s">
        <v>3402</v>
      </c>
      <c r="AF43" s="153">
        <f>GEOMEAN(AE36,AF38,AF38,AH36)</f>
        <v>81.929451469414516</v>
      </c>
      <c r="AG43" s="154"/>
      <c r="AH43" s="152"/>
      <c r="AI43" s="44"/>
    </row>
    <row r="44" spans="2:35" ht="18" customHeight="1" thickBot="1" x14ac:dyDescent="0.4">
      <c r="B44" s="18">
        <v>7</v>
      </c>
      <c r="C44" s="43"/>
      <c r="D44" s="61"/>
      <c r="E44" s="62"/>
      <c r="F44" s="77"/>
      <c r="G44" s="21">
        <f t="shared" si="1"/>
        <v>0</v>
      </c>
      <c r="H44" s="178"/>
      <c r="J44" s="44"/>
      <c r="K44" s="107" t="s">
        <v>3416</v>
      </c>
      <c r="L44" s="108"/>
      <c r="M44" s="108"/>
      <c r="N44" s="109"/>
      <c r="O44" s="44"/>
      <c r="P44" s="148" t="s">
        <v>3416</v>
      </c>
      <c r="Q44" s="149"/>
      <c r="R44" s="149"/>
      <c r="S44" s="150"/>
      <c r="T44" s="44"/>
      <c r="U44" s="148" t="s">
        <v>3416</v>
      </c>
      <c r="V44" s="149"/>
      <c r="W44" s="149"/>
      <c r="X44" s="150"/>
      <c r="Y44" s="44"/>
      <c r="Z44" s="148" t="s">
        <v>3416</v>
      </c>
      <c r="AA44" s="149"/>
      <c r="AB44" s="149"/>
      <c r="AC44" s="150"/>
      <c r="AD44" s="44"/>
      <c r="AE44" s="148" t="s">
        <v>3416</v>
      </c>
      <c r="AF44" s="149"/>
      <c r="AG44" s="149"/>
      <c r="AH44" s="150"/>
      <c r="AI44" s="44"/>
    </row>
    <row r="45" spans="2:35" ht="26.5" customHeight="1" thickBot="1" x14ac:dyDescent="0.4">
      <c r="B45" s="18">
        <v>8</v>
      </c>
      <c r="C45" s="43"/>
      <c r="D45" s="61"/>
      <c r="E45" s="62"/>
      <c r="F45" s="43"/>
      <c r="G45" s="21">
        <f t="shared" si="1"/>
        <v>0</v>
      </c>
      <c r="H45" s="178"/>
      <c r="I45" s="51"/>
      <c r="J45" s="44"/>
      <c r="K45" s="161" t="str">
        <f>IF(L42=M93, K29 &amp; " seems most green", K29 &amp; " seems not most green")</f>
        <v>Mech. S1 seems not most green</v>
      </c>
      <c r="L45" s="162"/>
      <c r="M45" s="162"/>
      <c r="N45" s="163"/>
      <c r="O45" s="44"/>
      <c r="P45" s="161" t="str">
        <f>IF(Q42=M93, P29 &amp; " seems most green", P29 &amp; " seems not most green")</f>
        <v>Sol. S1 seems not most green</v>
      </c>
      <c r="Q45" s="162"/>
      <c r="R45" s="162"/>
      <c r="S45" s="163"/>
      <c r="T45" s="44"/>
      <c r="U45" s="161" t="str">
        <f>IF(V42=M93, U29 &amp; " seems most green", U29 &amp; " seems not most green")</f>
        <v>Mech. S2 seems not most green</v>
      </c>
      <c r="V45" s="162"/>
      <c r="W45" s="162"/>
      <c r="X45" s="163"/>
      <c r="Y45" s="44"/>
      <c r="Z45" s="161" t="str">
        <f>IF(AA42=M93, Z29 &amp; " seems most green", Z29 &amp; " seems not most green")</f>
        <v>Sol. S2 seems not most green</v>
      </c>
      <c r="AA45" s="162"/>
      <c r="AB45" s="162"/>
      <c r="AC45" s="163"/>
      <c r="AD45" s="44"/>
      <c r="AE45" s="161" t="str">
        <f>IF(AF42=M93, AE29 &amp; " seems most green", AE29 &amp; " seems not most green")</f>
        <v>Mech. S3 seems most green</v>
      </c>
      <c r="AF45" s="162"/>
      <c r="AG45" s="162"/>
      <c r="AH45" s="163"/>
      <c r="AI45" s="44"/>
    </row>
    <row r="46" spans="2:35" ht="26.5" customHeight="1" thickBot="1" x14ac:dyDescent="0.4">
      <c r="B46" s="18">
        <v>9</v>
      </c>
      <c r="C46" s="43"/>
      <c r="D46" s="61"/>
      <c r="E46" s="62"/>
      <c r="F46" s="43"/>
      <c r="G46" s="21">
        <f t="shared" si="1"/>
        <v>0</v>
      </c>
      <c r="H46" s="178"/>
      <c r="I46" s="51"/>
      <c r="J46" s="44"/>
      <c r="K46" s="161" t="str">
        <f>IF(N42=O93, K29 &amp; " seems most white", K29 &amp; " seems not most white")</f>
        <v>Mech. S1 seems not most white</v>
      </c>
      <c r="L46" s="162"/>
      <c r="M46" s="162"/>
      <c r="N46" s="163"/>
      <c r="O46" s="44"/>
      <c r="P46" s="161" t="str">
        <f>IF(S42=O93, P29 &amp; " seems most white", P29 &amp; " seems not most white")</f>
        <v>Sol. S1 seems not most white</v>
      </c>
      <c r="Q46" s="162"/>
      <c r="R46" s="162"/>
      <c r="S46" s="163"/>
      <c r="T46" s="44"/>
      <c r="U46" s="161" t="str">
        <f>IF(X42=O93, U29 &amp; " seems most white", U29 &amp; " seems not most white")</f>
        <v>Mech. S2 seems not most white</v>
      </c>
      <c r="V46" s="162"/>
      <c r="W46" s="162"/>
      <c r="X46" s="163"/>
      <c r="Y46" s="44"/>
      <c r="Z46" s="161" t="str">
        <f>IF(AC42=O93, Z29 &amp; " seems most white", Z29 &amp; " seems not most white")</f>
        <v>Sol. S2 seems not most white</v>
      </c>
      <c r="AA46" s="162"/>
      <c r="AB46" s="162"/>
      <c r="AC46" s="163"/>
      <c r="AD46" s="44"/>
      <c r="AE46" s="161" t="str">
        <f>IF(AH42=O93, AE29 &amp; " seems most white", AE29 &amp; " seems not most white")</f>
        <v>Mech. S3 seems most white</v>
      </c>
      <c r="AF46" s="162"/>
      <c r="AG46" s="162"/>
      <c r="AH46" s="163"/>
      <c r="AI46" s="44"/>
    </row>
    <row r="47" spans="2:35" ht="27" customHeight="1" x14ac:dyDescent="0.35">
      <c r="B47" s="18">
        <v>10</v>
      </c>
      <c r="C47" s="43"/>
      <c r="D47" s="61"/>
      <c r="E47" s="62"/>
      <c r="F47" s="43"/>
      <c r="G47" s="21">
        <f t="shared" si="1"/>
        <v>0</v>
      </c>
      <c r="H47" s="178"/>
      <c r="I47" s="5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row>
    <row r="48" spans="2:35" ht="13.5" customHeight="1" thickBot="1" x14ac:dyDescent="0.4">
      <c r="B48" s="18">
        <v>11</v>
      </c>
      <c r="C48" s="43"/>
      <c r="D48" s="61"/>
      <c r="E48" s="62"/>
      <c r="F48" s="43"/>
      <c r="G48" s="21">
        <f t="shared" si="1"/>
        <v>0</v>
      </c>
      <c r="H48" s="178"/>
      <c r="I48" s="51"/>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row>
    <row r="49" spans="2:35" ht="34.5" customHeight="1" thickBot="1" x14ac:dyDescent="0.4">
      <c r="B49" s="18">
        <v>12</v>
      </c>
      <c r="C49" s="43"/>
      <c r="D49" s="61"/>
      <c r="E49" s="62"/>
      <c r="F49" s="43"/>
      <c r="G49" s="21">
        <f t="shared" si="1"/>
        <v>0</v>
      </c>
      <c r="H49" s="178"/>
      <c r="I49" s="51"/>
      <c r="J49" s="49"/>
      <c r="K49" s="102" t="str">
        <f>C12</f>
        <v>Sol. S3</v>
      </c>
      <c r="L49" s="103"/>
      <c r="M49" s="103"/>
      <c r="N49" s="104"/>
      <c r="O49" s="67"/>
      <c r="P49" s="102" t="str">
        <f>C13</f>
        <v>…</v>
      </c>
      <c r="Q49" s="102"/>
      <c r="R49" s="102"/>
      <c r="S49" s="165"/>
      <c r="T49" s="67"/>
      <c r="U49" s="102" t="str">
        <f>C14</f>
        <v>…</v>
      </c>
      <c r="V49" s="103"/>
      <c r="W49" s="103"/>
      <c r="X49" s="104"/>
      <c r="Y49" s="67"/>
      <c r="Z49" s="102" t="str">
        <f>C15</f>
        <v>…</v>
      </c>
      <c r="AA49" s="103"/>
      <c r="AB49" s="103"/>
      <c r="AC49" s="104"/>
      <c r="AD49" s="67"/>
      <c r="AE49" s="102" t="str">
        <f>C16</f>
        <v>…</v>
      </c>
      <c r="AF49" s="103"/>
      <c r="AG49" s="103"/>
      <c r="AH49" s="104"/>
      <c r="AI49" s="67"/>
    </row>
    <row r="50" spans="2:35" ht="20" customHeight="1" thickBot="1" x14ac:dyDescent="0.4">
      <c r="B50" s="18">
        <v>13</v>
      </c>
      <c r="C50" s="43"/>
      <c r="D50" s="61"/>
      <c r="E50" s="62"/>
      <c r="F50" s="43"/>
      <c r="G50" s="21">
        <f t="shared" si="1"/>
        <v>0</v>
      </c>
      <c r="H50" s="178"/>
      <c r="I50" s="51"/>
      <c r="J50" s="44"/>
      <c r="K50" s="107" t="s">
        <v>3395</v>
      </c>
      <c r="L50" s="108"/>
      <c r="M50" s="108"/>
      <c r="N50" s="109"/>
      <c r="O50" s="44"/>
      <c r="P50" s="107" t="s">
        <v>3395</v>
      </c>
      <c r="Q50" s="107"/>
      <c r="R50" s="107"/>
      <c r="S50" s="164"/>
      <c r="T50" s="44"/>
      <c r="U50" s="107" t="s">
        <v>3395</v>
      </c>
      <c r="V50" s="108"/>
      <c r="W50" s="108"/>
      <c r="X50" s="109"/>
      <c r="Y50" s="44"/>
      <c r="Z50" s="107" t="s">
        <v>3395</v>
      </c>
      <c r="AA50" s="108"/>
      <c r="AB50" s="108"/>
      <c r="AC50" s="109"/>
      <c r="AD50" s="44"/>
      <c r="AE50" s="107" t="s">
        <v>3395</v>
      </c>
      <c r="AF50" s="108"/>
      <c r="AG50" s="108"/>
      <c r="AH50" s="109"/>
      <c r="AI50" s="44"/>
    </row>
    <row r="51" spans="2:35" ht="17" customHeight="1" x14ac:dyDescent="0.35">
      <c r="B51" s="18">
        <v>14</v>
      </c>
      <c r="C51" s="43"/>
      <c r="D51" s="61"/>
      <c r="E51" s="62"/>
      <c r="F51" s="43"/>
      <c r="G51" s="21">
        <f t="shared" si="1"/>
        <v>0</v>
      </c>
      <c r="H51" s="178"/>
      <c r="I51" s="51"/>
      <c r="J51" s="44"/>
      <c r="K51" s="118" t="s">
        <v>3421</v>
      </c>
      <c r="L51" s="119"/>
      <c r="M51" s="120" t="s">
        <v>3422</v>
      </c>
      <c r="N51" s="121"/>
      <c r="O51" s="44"/>
      <c r="P51" s="118" t="s">
        <v>3421</v>
      </c>
      <c r="Q51" s="118"/>
      <c r="R51" s="110" t="s">
        <v>3422</v>
      </c>
      <c r="S51" s="166"/>
      <c r="T51" s="44"/>
      <c r="U51" s="118" t="s">
        <v>3421</v>
      </c>
      <c r="V51" s="119"/>
      <c r="W51" s="110" t="s">
        <v>3422</v>
      </c>
      <c r="X51" s="111"/>
      <c r="Y51" s="44"/>
      <c r="Z51" s="118" t="s">
        <v>3421</v>
      </c>
      <c r="AA51" s="119"/>
      <c r="AB51" s="110" t="s">
        <v>3422</v>
      </c>
      <c r="AC51" s="111"/>
      <c r="AD51" s="44"/>
      <c r="AE51" s="118" t="s">
        <v>3421</v>
      </c>
      <c r="AF51" s="119"/>
      <c r="AG51" s="110" t="s">
        <v>3422</v>
      </c>
      <c r="AH51" s="111"/>
      <c r="AI51" s="44"/>
    </row>
    <row r="52" spans="2:35" ht="15.5" customHeight="1" x14ac:dyDescent="0.35">
      <c r="B52" s="18">
        <v>15</v>
      </c>
      <c r="C52" s="43"/>
      <c r="D52" s="61"/>
      <c r="E52" s="62"/>
      <c r="F52" s="43"/>
      <c r="G52" s="21">
        <f t="shared" si="1"/>
        <v>0</v>
      </c>
      <c r="H52" s="179"/>
      <c r="I52" s="51"/>
      <c r="J52" s="44"/>
      <c r="K52" s="112">
        <f>100*(1/(1+((100-D12)/(100-D6))))</f>
        <v>39.037433155080215</v>
      </c>
      <c r="L52" s="113"/>
      <c r="M52" s="112">
        <f>100*(1/(1+((100-E12)/(100-E6))))</f>
        <v>62.500000000000064</v>
      </c>
      <c r="N52" s="113"/>
      <c r="O52" s="44"/>
      <c r="P52" s="112" t="e">
        <f>100*(1/(1+((100-D13)/(100-D6))))</f>
        <v>#VALUE!</v>
      </c>
      <c r="Q52" s="112"/>
      <c r="R52" s="112" t="e">
        <f>100*(1/(1+((100-E13)/(100-E6))))</f>
        <v>#VALUE!</v>
      </c>
      <c r="S52" s="139"/>
      <c r="T52" s="44"/>
      <c r="U52" s="112" t="e">
        <f>100*(1/(1+((100-D14)/(100-D6))))</f>
        <v>#VALUE!</v>
      </c>
      <c r="V52" s="113"/>
      <c r="W52" s="112" t="e">
        <f>100*(1/(1+((100-E14)/(100-E6))))</f>
        <v>#VALUE!</v>
      </c>
      <c r="X52" s="113"/>
      <c r="Y52" s="44"/>
      <c r="Z52" s="112" t="e">
        <f>100*(1/(1+((100-D15)/(100-D6))))</f>
        <v>#VALUE!</v>
      </c>
      <c r="AA52" s="113"/>
      <c r="AB52" s="112" t="e">
        <f>100*(1/(1+((100-E15)/(100-E6))))</f>
        <v>#VALUE!</v>
      </c>
      <c r="AC52" s="113"/>
      <c r="AD52" s="44"/>
      <c r="AE52" s="112" t="e">
        <f>100*(1/(1+((100-D16)/(100-D6))))</f>
        <v>#VALUE!</v>
      </c>
      <c r="AF52" s="113"/>
      <c r="AG52" s="112" t="e">
        <f>100*(1/(1+((100-E16)/(100-E6))))</f>
        <v>#VALUE!</v>
      </c>
      <c r="AH52" s="113"/>
      <c r="AI52" s="44"/>
    </row>
    <row r="53" spans="2:35" ht="20" customHeight="1" thickBot="1" x14ac:dyDescent="0.4">
      <c r="B53" s="172" t="str">
        <f>C9</f>
        <v>Mech. S2</v>
      </c>
      <c r="C53" s="173"/>
      <c r="D53" s="173"/>
      <c r="E53" s="173"/>
      <c r="F53" s="173"/>
      <c r="G53" s="173"/>
      <c r="H53" s="174"/>
      <c r="I53" s="51"/>
      <c r="J53" s="44"/>
      <c r="K53" s="114"/>
      <c r="L53" s="115"/>
      <c r="M53" s="114"/>
      <c r="N53" s="115"/>
      <c r="O53" s="44"/>
      <c r="P53" s="112"/>
      <c r="Q53" s="112"/>
      <c r="R53" s="112"/>
      <c r="S53" s="139"/>
      <c r="T53" s="44"/>
      <c r="U53" s="116"/>
      <c r="V53" s="117"/>
      <c r="W53" s="116"/>
      <c r="X53" s="117"/>
      <c r="Y53" s="44"/>
      <c r="Z53" s="116"/>
      <c r="AA53" s="117"/>
      <c r="AB53" s="116"/>
      <c r="AC53" s="117"/>
      <c r="AD53" s="44"/>
      <c r="AE53" s="116"/>
      <c r="AF53" s="117"/>
      <c r="AG53" s="116"/>
      <c r="AH53" s="117"/>
      <c r="AI53" s="44"/>
    </row>
    <row r="54" spans="2:35" ht="15.5" customHeight="1" thickBot="1" x14ac:dyDescent="0.4">
      <c r="B54" s="18"/>
      <c r="C54" s="18" t="s">
        <v>1</v>
      </c>
      <c r="D54" s="53" t="s">
        <v>2</v>
      </c>
      <c r="E54" s="18" t="s">
        <v>3434</v>
      </c>
      <c r="F54" s="18" t="s">
        <v>3418</v>
      </c>
      <c r="G54" s="18" t="s">
        <v>3</v>
      </c>
      <c r="H54" s="75" t="s">
        <v>4</v>
      </c>
      <c r="I54" s="51"/>
      <c r="J54" s="44"/>
      <c r="K54" s="122" t="s">
        <v>3431</v>
      </c>
      <c r="L54" s="124" t="s">
        <v>3423</v>
      </c>
      <c r="M54" s="125"/>
      <c r="N54" s="126" t="s">
        <v>3425</v>
      </c>
      <c r="O54" s="44"/>
      <c r="P54" s="122" t="s">
        <v>3431</v>
      </c>
      <c r="Q54" s="124" t="s">
        <v>3423</v>
      </c>
      <c r="R54" s="124"/>
      <c r="S54" s="126" t="s">
        <v>3425</v>
      </c>
      <c r="T54" s="44"/>
      <c r="U54" s="122" t="s">
        <v>3431</v>
      </c>
      <c r="V54" s="124" t="s">
        <v>3423</v>
      </c>
      <c r="W54" s="125"/>
      <c r="X54" s="126" t="s">
        <v>3425</v>
      </c>
      <c r="Y54" s="44"/>
      <c r="Z54" s="122" t="s">
        <v>3431</v>
      </c>
      <c r="AA54" s="124" t="s">
        <v>3423</v>
      </c>
      <c r="AB54" s="125"/>
      <c r="AC54" s="126" t="s">
        <v>3425</v>
      </c>
      <c r="AD54" s="44"/>
      <c r="AE54" s="122" t="s">
        <v>3431</v>
      </c>
      <c r="AF54" s="124" t="s">
        <v>3423</v>
      </c>
      <c r="AG54" s="125"/>
      <c r="AH54" s="126" t="s">
        <v>3425</v>
      </c>
      <c r="AI54" s="44"/>
    </row>
    <row r="55" spans="2:35" ht="61.5" customHeight="1" x14ac:dyDescent="0.35">
      <c r="B55" s="18">
        <v>1</v>
      </c>
      <c r="C55" s="78" t="s">
        <v>3455</v>
      </c>
      <c r="D55" s="61" t="s">
        <v>3444</v>
      </c>
      <c r="E55" s="62">
        <v>0.89300000000000002</v>
      </c>
      <c r="F55" s="77">
        <v>5.8330000000000002</v>
      </c>
      <c r="G55" s="21">
        <f>(F55/5.83)*E55</f>
        <v>0.89345951972555737</v>
      </c>
      <c r="H55" s="177">
        <f>SUM(G55:G69)</f>
        <v>13.925195368782163</v>
      </c>
      <c r="I55" s="52"/>
      <c r="J55" s="44"/>
      <c r="K55" s="123"/>
      <c r="L55" s="128">
        <f>100*(1/(1+(G12/G6)))</f>
        <v>33.727968864480808</v>
      </c>
      <c r="M55" s="129"/>
      <c r="N55" s="127"/>
      <c r="O55" s="44"/>
      <c r="P55" s="122"/>
      <c r="Q55" s="114" t="e">
        <f>100*(1/(1+(G13/G6)))</f>
        <v>#VALUE!</v>
      </c>
      <c r="R55" s="114"/>
      <c r="S55" s="126"/>
      <c r="T55" s="44"/>
      <c r="U55" s="123"/>
      <c r="V55" s="114" t="e">
        <f>100*(1/(1+(G14/G6)))</f>
        <v>#VALUE!</v>
      </c>
      <c r="W55" s="129"/>
      <c r="X55" s="127"/>
      <c r="Y55" s="44"/>
      <c r="Z55" s="123"/>
      <c r="AA55" s="114" t="e">
        <f>100*(1/(1+(G15/G6)))</f>
        <v>#VALUE!</v>
      </c>
      <c r="AB55" s="129"/>
      <c r="AC55" s="127"/>
      <c r="AD55" s="44"/>
      <c r="AE55" s="123"/>
      <c r="AF55" s="114" t="e">
        <f>100*(1/(1+(G16/G6)))</f>
        <v>#VALUE!</v>
      </c>
      <c r="AG55" s="129"/>
      <c r="AH55" s="127"/>
      <c r="AI55" s="44"/>
    </row>
    <row r="56" spans="2:35" ht="28" customHeight="1" x14ac:dyDescent="0.35">
      <c r="B56" s="18">
        <v>2</v>
      </c>
      <c r="C56" s="78" t="s">
        <v>3454</v>
      </c>
      <c r="D56" s="61" t="s">
        <v>3375</v>
      </c>
      <c r="E56" s="62">
        <v>0.622</v>
      </c>
      <c r="F56" s="77">
        <v>2.25</v>
      </c>
      <c r="G56" s="21">
        <f t="shared" ref="G56:G69" si="2">(F56/5.83)*E56</f>
        <v>0.24005145797598629</v>
      </c>
      <c r="H56" s="178"/>
      <c r="J56" s="44"/>
      <c r="K56" s="139">
        <f>100*(1/(1+(F12/F6)))</f>
        <v>35.948341295934881</v>
      </c>
      <c r="L56" s="128"/>
      <c r="M56" s="129"/>
      <c r="N56" s="132">
        <f>100*(1/(1+(I12/I6)))</f>
        <v>40.689050060194894</v>
      </c>
      <c r="O56" s="44"/>
      <c r="P56" s="139" t="e">
        <f>100*(1/(1+(F13/F6)))</f>
        <v>#VALUE!</v>
      </c>
      <c r="Q56" s="114"/>
      <c r="R56" s="114"/>
      <c r="S56" s="132" t="e">
        <f>100*(1/(1+(I13/I6)))</f>
        <v>#VALUE!</v>
      </c>
      <c r="T56" s="44"/>
      <c r="U56" s="139" t="e">
        <f>100*(1/(1+(F14/F6)))</f>
        <v>#VALUE!</v>
      </c>
      <c r="V56" s="130"/>
      <c r="W56" s="131"/>
      <c r="X56" s="132" t="e">
        <f>100*(1/(1+(I14/I6)))</f>
        <v>#VALUE!</v>
      </c>
      <c r="Y56" s="44"/>
      <c r="Z56" s="139" t="e">
        <f>100*(1/(1+(F15/F6)))</f>
        <v>#VALUE!</v>
      </c>
      <c r="AA56" s="130"/>
      <c r="AB56" s="131"/>
      <c r="AC56" s="132" t="e">
        <f>100*(1/(1+(I15/I6)))</f>
        <v>#VALUE!</v>
      </c>
      <c r="AD56" s="44"/>
      <c r="AE56" s="139" t="e">
        <f>100*(1/(1+(F16/F6)))</f>
        <v>#VALUE!</v>
      </c>
      <c r="AF56" s="130"/>
      <c r="AG56" s="131"/>
      <c r="AH56" s="132" t="e">
        <f>100*(1/(1+(I16/I6)))</f>
        <v>#VALUE!</v>
      </c>
      <c r="AI56" s="44"/>
    </row>
    <row r="57" spans="2:35" ht="14.5" customHeight="1" x14ac:dyDescent="0.35">
      <c r="B57" s="18">
        <v>3</v>
      </c>
      <c r="C57" s="43" t="s">
        <v>821</v>
      </c>
      <c r="D57" s="61" t="s">
        <v>822</v>
      </c>
      <c r="E57" s="62">
        <v>0.755</v>
      </c>
      <c r="F57" s="77">
        <v>2.0830000000000002</v>
      </c>
      <c r="G57" s="21">
        <f t="shared" si="2"/>
        <v>0.26975385934819901</v>
      </c>
      <c r="H57" s="178"/>
      <c r="I57" s="51"/>
      <c r="J57" s="44"/>
      <c r="K57" s="140"/>
      <c r="L57" s="157" t="s">
        <v>3424</v>
      </c>
      <c r="M57" s="158"/>
      <c r="N57" s="142"/>
      <c r="O57" s="44"/>
      <c r="P57" s="139"/>
      <c r="Q57" s="157" t="s">
        <v>3424</v>
      </c>
      <c r="R57" s="157"/>
      <c r="S57" s="132"/>
      <c r="T57" s="44"/>
      <c r="U57" s="144"/>
      <c r="V57" s="157" t="s">
        <v>3424</v>
      </c>
      <c r="W57" s="158"/>
      <c r="X57" s="133"/>
      <c r="Y57" s="44"/>
      <c r="Z57" s="144"/>
      <c r="AA57" s="157" t="s">
        <v>3424</v>
      </c>
      <c r="AB57" s="158"/>
      <c r="AC57" s="133"/>
      <c r="AD57" s="44"/>
      <c r="AE57" s="144"/>
      <c r="AF57" s="157" t="s">
        <v>3424</v>
      </c>
      <c r="AG57" s="158"/>
      <c r="AH57" s="133"/>
      <c r="AI57" s="44"/>
    </row>
    <row r="58" spans="2:35" ht="16" customHeight="1" x14ac:dyDescent="0.35">
      <c r="B58" s="18">
        <v>4</v>
      </c>
      <c r="C58" s="43" t="s">
        <v>591</v>
      </c>
      <c r="D58" s="61" t="s">
        <v>592</v>
      </c>
      <c r="E58" s="62">
        <v>27.06</v>
      </c>
      <c r="F58" s="77">
        <v>2.3330000000000002</v>
      </c>
      <c r="G58" s="21">
        <f t="shared" si="2"/>
        <v>10.828641509433963</v>
      </c>
      <c r="H58" s="178"/>
      <c r="I58" s="51"/>
      <c r="J58" s="44"/>
      <c r="K58" s="140"/>
      <c r="L58" s="159">
        <f>100*(1/(1+(H12/H6)))</f>
        <v>36.896730669434355</v>
      </c>
      <c r="M58" s="136"/>
      <c r="N58" s="142"/>
      <c r="O58" s="44"/>
      <c r="P58" s="139"/>
      <c r="Q58" s="135" t="e">
        <f>100*(1/(1+(H13/H6)))</f>
        <v>#VALUE!</v>
      </c>
      <c r="R58" s="135"/>
      <c r="S58" s="132"/>
      <c r="T58" s="44"/>
      <c r="U58" s="144"/>
      <c r="V58" s="135" t="e">
        <f>100*(1/(1+(H14/H6)))</f>
        <v>#VALUE!</v>
      </c>
      <c r="W58" s="136"/>
      <c r="X58" s="133"/>
      <c r="Y58" s="44"/>
      <c r="Z58" s="144"/>
      <c r="AA58" s="135" t="e">
        <f>100*(1/(1+(H15/H6)))</f>
        <v>#VALUE!</v>
      </c>
      <c r="AB58" s="136"/>
      <c r="AC58" s="133"/>
      <c r="AD58" s="44"/>
      <c r="AE58" s="144"/>
      <c r="AF58" s="135" t="e">
        <f>100*(1/(1+(H16/H6)))</f>
        <v>#VALUE!</v>
      </c>
      <c r="AG58" s="136"/>
      <c r="AH58" s="133"/>
      <c r="AI58" s="44"/>
    </row>
    <row r="59" spans="2:35" ht="18" customHeight="1" thickBot="1" x14ac:dyDescent="0.4">
      <c r="B59" s="18">
        <v>5</v>
      </c>
      <c r="C59" s="43" t="s">
        <v>3362</v>
      </c>
      <c r="D59" s="61" t="s">
        <v>3363</v>
      </c>
      <c r="E59" s="62">
        <v>3</v>
      </c>
      <c r="F59" s="77">
        <v>2.5</v>
      </c>
      <c r="G59" s="21">
        <f t="shared" si="2"/>
        <v>1.2864493996569468</v>
      </c>
      <c r="H59" s="178"/>
      <c r="I59" s="51"/>
      <c r="J59" s="44"/>
      <c r="K59" s="141"/>
      <c r="L59" s="160"/>
      <c r="M59" s="138"/>
      <c r="N59" s="143"/>
      <c r="O59" s="44"/>
      <c r="P59" s="139"/>
      <c r="Q59" s="135"/>
      <c r="R59" s="135"/>
      <c r="S59" s="132"/>
      <c r="T59" s="44"/>
      <c r="U59" s="145"/>
      <c r="V59" s="137"/>
      <c r="W59" s="138"/>
      <c r="X59" s="134"/>
      <c r="Y59" s="44"/>
      <c r="Z59" s="145"/>
      <c r="AA59" s="137"/>
      <c r="AB59" s="138"/>
      <c r="AC59" s="134"/>
      <c r="AD59" s="44"/>
      <c r="AE59" s="145"/>
      <c r="AF59" s="137"/>
      <c r="AG59" s="138"/>
      <c r="AH59" s="134"/>
      <c r="AI59" s="44"/>
    </row>
    <row r="60" spans="2:35" ht="15.5" customHeight="1" thickBot="1" x14ac:dyDescent="0.4">
      <c r="B60" s="18">
        <v>6</v>
      </c>
      <c r="C60" s="43" t="s">
        <v>233</v>
      </c>
      <c r="D60" s="61" t="s">
        <v>234</v>
      </c>
      <c r="E60" s="62">
        <v>6.3250000000000002</v>
      </c>
      <c r="F60" s="77">
        <v>0.375</v>
      </c>
      <c r="G60" s="21">
        <f t="shared" si="2"/>
        <v>0.40683962264150941</v>
      </c>
      <c r="H60" s="178"/>
      <c r="I60" s="51"/>
      <c r="J60" s="44"/>
      <c r="K60" s="148" t="s">
        <v>3399</v>
      </c>
      <c r="L60" s="149"/>
      <c r="M60" s="149"/>
      <c r="N60" s="150"/>
      <c r="O60" s="44"/>
      <c r="P60" s="148" t="s">
        <v>3399</v>
      </c>
      <c r="Q60" s="148"/>
      <c r="R60" s="148"/>
      <c r="S60" s="167"/>
      <c r="T60" s="44"/>
      <c r="U60" s="148" t="s">
        <v>3399</v>
      </c>
      <c r="V60" s="149"/>
      <c r="W60" s="149"/>
      <c r="X60" s="150"/>
      <c r="Y60" s="44"/>
      <c r="Z60" s="148" t="s">
        <v>3399</v>
      </c>
      <c r="AA60" s="149"/>
      <c r="AB60" s="149"/>
      <c r="AC60" s="150"/>
      <c r="AD60" s="44"/>
      <c r="AE60" s="148" t="s">
        <v>3399</v>
      </c>
      <c r="AF60" s="149"/>
      <c r="AG60" s="149"/>
      <c r="AH60" s="150"/>
      <c r="AI60" s="44"/>
    </row>
    <row r="61" spans="2:35" ht="35" customHeight="1" thickBot="1" x14ac:dyDescent="0.4">
      <c r="B61" s="18">
        <v>7</v>
      </c>
      <c r="C61" s="43" t="s">
        <v>3436</v>
      </c>
      <c r="D61" s="61" t="s">
        <v>3437</v>
      </c>
      <c r="E61" s="62">
        <v>74.715999999999994</v>
      </c>
      <c r="F61" s="77">
        <v>0</v>
      </c>
      <c r="G61" s="21">
        <f t="shared" si="2"/>
        <v>0</v>
      </c>
      <c r="H61" s="178"/>
      <c r="I61" s="51"/>
      <c r="J61" s="44"/>
      <c r="K61" s="46" t="s">
        <v>3400</v>
      </c>
      <c r="L61" s="146">
        <f>GEOMEAN(K52,K52,M52,M52)</f>
        <v>49.394732231205744</v>
      </c>
      <c r="M61" s="147"/>
      <c r="N61" s="45" t="s">
        <v>3403</v>
      </c>
      <c r="O61" s="44"/>
      <c r="P61" s="46" t="s">
        <v>3400</v>
      </c>
      <c r="Q61" s="146" t="e">
        <f>GEOMEAN(P52,P52,R52,R52)</f>
        <v>#VALUE!</v>
      </c>
      <c r="R61" s="146"/>
      <c r="S61" s="45" t="s">
        <v>3403</v>
      </c>
      <c r="T61" s="44"/>
      <c r="U61" s="46" t="s">
        <v>3400</v>
      </c>
      <c r="V61" s="146" t="e">
        <f>GEOMEAN(U52,U52,W52,W52)</f>
        <v>#VALUE!</v>
      </c>
      <c r="W61" s="147"/>
      <c r="X61" s="45" t="s">
        <v>3403</v>
      </c>
      <c r="Y61" s="44"/>
      <c r="Z61" s="46" t="s">
        <v>3400</v>
      </c>
      <c r="AA61" s="146" t="e">
        <f>GEOMEAN(Z52,Z52,AB52,AB52)</f>
        <v>#VALUE!</v>
      </c>
      <c r="AB61" s="147"/>
      <c r="AC61" s="45" t="s">
        <v>3403</v>
      </c>
      <c r="AD61" s="44"/>
      <c r="AE61" s="46" t="s">
        <v>3400</v>
      </c>
      <c r="AF61" s="146" t="e">
        <f>GEOMEAN(AE52,AE52,AG52,AG52)</f>
        <v>#VALUE!</v>
      </c>
      <c r="AG61" s="147"/>
      <c r="AH61" s="45" t="s">
        <v>3403</v>
      </c>
      <c r="AI61" s="44"/>
    </row>
    <row r="62" spans="2:35" ht="35" customHeight="1" thickBot="1" x14ac:dyDescent="0.4">
      <c r="B62" s="18">
        <v>8</v>
      </c>
      <c r="C62" s="43"/>
      <c r="D62" s="61"/>
      <c r="E62" s="62"/>
      <c r="F62" s="43"/>
      <c r="G62" s="21">
        <f t="shared" si="2"/>
        <v>0</v>
      </c>
      <c r="H62" s="178"/>
      <c r="I62" s="51"/>
      <c r="J62" s="44"/>
      <c r="K62" s="47" t="s">
        <v>3401</v>
      </c>
      <c r="L62" s="146">
        <f>GEOMEAN(K56,L55,L55,N56)</f>
        <v>35.915688473146091</v>
      </c>
      <c r="M62" s="147"/>
      <c r="N62" s="155">
        <f>GEOMEAN(K52,M52,K56,L55,L58,N56)</f>
        <v>40.543007219469715</v>
      </c>
      <c r="O62" s="44"/>
      <c r="P62" s="47" t="s">
        <v>3401</v>
      </c>
      <c r="Q62" s="146" t="e">
        <f>GEOMEAN(P56,Q55,Q55,S56)</f>
        <v>#VALUE!</v>
      </c>
      <c r="R62" s="146"/>
      <c r="S62" s="151" t="e">
        <f>GEOMEAN(P52,R52,P56,Q55,Q58,S56)</f>
        <v>#VALUE!</v>
      </c>
      <c r="T62" s="44"/>
      <c r="U62" s="47" t="s">
        <v>3401</v>
      </c>
      <c r="V62" s="146" t="e">
        <f>GEOMEAN(U56,V55,V55,X56)</f>
        <v>#VALUE!</v>
      </c>
      <c r="W62" s="147"/>
      <c r="X62" s="151" t="e">
        <f>GEOMEAN(U52,W52,U56,V55,V58,X56)</f>
        <v>#VALUE!</v>
      </c>
      <c r="Y62" s="44"/>
      <c r="Z62" s="47" t="s">
        <v>3401</v>
      </c>
      <c r="AA62" s="146" t="e">
        <f>GEOMEAN(Z56,AA55,AA55,AC56)</f>
        <v>#VALUE!</v>
      </c>
      <c r="AB62" s="147"/>
      <c r="AC62" s="151" t="e">
        <f>GEOMEAN(Z52,AB52,Z56,AA55,AA58,AC56)</f>
        <v>#VALUE!</v>
      </c>
      <c r="AD62" s="44"/>
      <c r="AE62" s="47" t="s">
        <v>3401</v>
      </c>
      <c r="AF62" s="146" t="e">
        <f>GEOMEAN(AE56,AF55,AF55,AH56)</f>
        <v>#VALUE!</v>
      </c>
      <c r="AG62" s="147"/>
      <c r="AH62" s="151" t="e">
        <f>GEOMEAN(AE52,AG52,AE56,AF55,AF58,AH56)</f>
        <v>#VALUE!</v>
      </c>
      <c r="AI62" s="44"/>
    </row>
    <row r="63" spans="2:35" ht="35" customHeight="1" thickBot="1" x14ac:dyDescent="0.4">
      <c r="B63" s="18">
        <v>9</v>
      </c>
      <c r="C63" s="43"/>
      <c r="D63" s="61"/>
      <c r="E63" s="62"/>
      <c r="F63" s="43"/>
      <c r="G63" s="21">
        <f t="shared" si="2"/>
        <v>0</v>
      </c>
      <c r="H63" s="178"/>
      <c r="I63" s="51"/>
      <c r="J63" s="44"/>
      <c r="K63" s="48" t="s">
        <v>3402</v>
      </c>
      <c r="L63" s="153">
        <f>GEOMEAN(K56,L58,L58,N56)</f>
        <v>37.564969866661109</v>
      </c>
      <c r="M63" s="154"/>
      <c r="N63" s="156"/>
      <c r="O63" s="44"/>
      <c r="P63" s="48" t="s">
        <v>3402</v>
      </c>
      <c r="Q63" s="153" t="e">
        <f>GEOMEAN(P56,Q58,Q58,S56)</f>
        <v>#VALUE!</v>
      </c>
      <c r="R63" s="153"/>
      <c r="S63" s="151"/>
      <c r="T63" s="44"/>
      <c r="U63" s="48" t="s">
        <v>3402</v>
      </c>
      <c r="V63" s="153" t="e">
        <f>GEOMEAN(U56,V58,V58,X56)</f>
        <v>#VALUE!</v>
      </c>
      <c r="W63" s="154"/>
      <c r="X63" s="152"/>
      <c r="Y63" s="44"/>
      <c r="Z63" s="48" t="s">
        <v>3402</v>
      </c>
      <c r="AA63" s="153" t="e">
        <f>GEOMEAN(Z56,AA58,AA58,AC56)</f>
        <v>#VALUE!</v>
      </c>
      <c r="AB63" s="154"/>
      <c r="AC63" s="152"/>
      <c r="AD63" s="44"/>
      <c r="AE63" s="48" t="s">
        <v>3402</v>
      </c>
      <c r="AF63" s="153" t="e">
        <f>GEOMEAN(AE56,AF58,AF58,AH56)</f>
        <v>#VALUE!</v>
      </c>
      <c r="AG63" s="154"/>
      <c r="AH63" s="152"/>
      <c r="AI63" s="44"/>
    </row>
    <row r="64" spans="2:35" ht="21.5" customHeight="1" thickBot="1" x14ac:dyDescent="0.4">
      <c r="B64" s="18">
        <v>10</v>
      </c>
      <c r="C64" s="43"/>
      <c r="D64" s="61"/>
      <c r="E64" s="62"/>
      <c r="F64" s="43"/>
      <c r="G64" s="21">
        <f t="shared" si="2"/>
        <v>0</v>
      </c>
      <c r="H64" s="178"/>
      <c r="I64" s="51"/>
      <c r="J64" s="44"/>
      <c r="K64" s="107" t="s">
        <v>3416</v>
      </c>
      <c r="L64" s="108"/>
      <c r="M64" s="108"/>
      <c r="N64" s="109"/>
      <c r="O64" s="44"/>
      <c r="P64" s="148" t="s">
        <v>3416</v>
      </c>
      <c r="Q64" s="148"/>
      <c r="R64" s="148"/>
      <c r="S64" s="167"/>
      <c r="T64" s="44"/>
      <c r="U64" s="148" t="s">
        <v>3416</v>
      </c>
      <c r="V64" s="149"/>
      <c r="W64" s="149"/>
      <c r="X64" s="150"/>
      <c r="Y64" s="44"/>
      <c r="Z64" s="148" t="s">
        <v>3416</v>
      </c>
      <c r="AA64" s="149"/>
      <c r="AB64" s="149"/>
      <c r="AC64" s="150"/>
      <c r="AD64" s="44"/>
      <c r="AE64" s="148" t="s">
        <v>3416</v>
      </c>
      <c r="AF64" s="149"/>
      <c r="AG64" s="149"/>
      <c r="AH64" s="150"/>
      <c r="AI64" s="44"/>
    </row>
    <row r="65" spans="2:35" ht="30.5" customHeight="1" thickBot="1" x14ac:dyDescent="0.4">
      <c r="B65" s="18">
        <v>11</v>
      </c>
      <c r="C65" s="43"/>
      <c r="D65" s="61"/>
      <c r="E65" s="62"/>
      <c r="F65" s="43"/>
      <c r="G65" s="21">
        <f t="shared" si="2"/>
        <v>0</v>
      </c>
      <c r="H65" s="178"/>
      <c r="I65" s="51"/>
      <c r="J65" s="44"/>
      <c r="K65" s="161" t="str">
        <f>IF(L62=M93, K49 &amp; " seems most green", K49 &amp; " seems not most green")</f>
        <v>Sol. S3 seems not most green</v>
      </c>
      <c r="L65" s="162"/>
      <c r="M65" s="162"/>
      <c r="N65" s="163"/>
      <c r="O65" s="44"/>
      <c r="P65" s="161" t="e">
        <f>IF(Q62=M93, P49 &amp; " seems most green", P49 &amp; " seems not most green")</f>
        <v>#VALUE!</v>
      </c>
      <c r="Q65" s="161"/>
      <c r="R65" s="161"/>
      <c r="S65" s="168"/>
      <c r="T65" s="44"/>
      <c r="U65" s="161" t="e">
        <f>IF(V62=M93, U49 &amp; " seems most green", U49 &amp; " seems not most green")</f>
        <v>#VALUE!</v>
      </c>
      <c r="V65" s="162"/>
      <c r="W65" s="162"/>
      <c r="X65" s="163"/>
      <c r="Y65" s="44"/>
      <c r="Z65" s="161" t="e">
        <f>IF(AA62=M93, Z49 &amp; " seems most green", Z49 &amp; " seems not most green")</f>
        <v>#VALUE!</v>
      </c>
      <c r="AA65" s="162"/>
      <c r="AB65" s="162"/>
      <c r="AC65" s="163"/>
      <c r="AD65" s="44"/>
      <c r="AE65" s="161" t="e">
        <f>IF(AF62=M93, AE49 &amp; " seems most green", AE49 &amp; " seems not most green")</f>
        <v>#VALUE!</v>
      </c>
      <c r="AF65" s="162"/>
      <c r="AG65" s="162"/>
      <c r="AH65" s="163"/>
      <c r="AI65" s="44"/>
    </row>
    <row r="66" spans="2:35" ht="29" customHeight="1" thickBot="1" x14ac:dyDescent="0.4">
      <c r="B66" s="18">
        <v>12</v>
      </c>
      <c r="C66" s="43"/>
      <c r="D66" s="61"/>
      <c r="E66" s="62"/>
      <c r="F66" s="43"/>
      <c r="G66" s="21">
        <f t="shared" si="2"/>
        <v>0</v>
      </c>
      <c r="H66" s="178"/>
      <c r="I66" s="51"/>
      <c r="J66" s="44"/>
      <c r="K66" s="161" t="str">
        <f>IF(N62=O93, K49 &amp; " seems most white", K49 &amp; " seems not most white")</f>
        <v>Sol. S3 seems not most white</v>
      </c>
      <c r="L66" s="162"/>
      <c r="M66" s="162"/>
      <c r="N66" s="163"/>
      <c r="O66" s="44"/>
      <c r="P66" s="161" t="e">
        <f>IF(S62=O93, P49 &amp; " seems most white", P49 &amp; " seems not most white")</f>
        <v>#VALUE!</v>
      </c>
      <c r="Q66" s="161"/>
      <c r="R66" s="161"/>
      <c r="S66" s="168"/>
      <c r="T66" s="44"/>
      <c r="U66" s="161" t="e">
        <f>IF(X62=O93, U49 &amp; " seems most white", U49 &amp; " seems not most white")</f>
        <v>#VALUE!</v>
      </c>
      <c r="V66" s="162"/>
      <c r="W66" s="162"/>
      <c r="X66" s="163"/>
      <c r="Y66" s="44"/>
      <c r="Z66" s="161" t="e">
        <f>IF(AC62=O93, Z49 &amp; " seems most white", Z49 &amp; " seems not most white")</f>
        <v>#VALUE!</v>
      </c>
      <c r="AA66" s="162"/>
      <c r="AB66" s="162"/>
      <c r="AC66" s="163"/>
      <c r="AD66" s="44"/>
      <c r="AE66" s="161" t="e">
        <f>IF(AH62=O93, AE49 &amp; " seems most white", AE49 &amp; " seems not most white")</f>
        <v>#VALUE!</v>
      </c>
      <c r="AF66" s="162"/>
      <c r="AG66" s="162"/>
      <c r="AH66" s="163"/>
      <c r="AI66" s="44"/>
    </row>
    <row r="67" spans="2:35" ht="32" customHeight="1" x14ac:dyDescent="0.35">
      <c r="B67" s="18">
        <v>13</v>
      </c>
      <c r="C67" s="43"/>
      <c r="D67" s="61"/>
      <c r="E67" s="62"/>
      <c r="F67" s="43"/>
      <c r="G67" s="21">
        <f t="shared" si="2"/>
        <v>0</v>
      </c>
      <c r="H67" s="178"/>
      <c r="I67" s="52"/>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row>
    <row r="68" spans="2:35" ht="34" customHeight="1" x14ac:dyDescent="0.35">
      <c r="B68" s="18">
        <v>14</v>
      </c>
      <c r="C68" s="43"/>
      <c r="D68" s="61"/>
      <c r="E68" s="62"/>
      <c r="F68" s="43"/>
      <c r="G68" s="21">
        <f t="shared" si="2"/>
        <v>0</v>
      </c>
      <c r="H68" s="178"/>
    </row>
    <row r="69" spans="2:35" ht="14.5" customHeight="1" x14ac:dyDescent="0.35">
      <c r="B69" s="18">
        <v>15</v>
      </c>
      <c r="C69" s="43"/>
      <c r="D69" s="61"/>
      <c r="E69" s="62"/>
      <c r="F69" s="43"/>
      <c r="G69" s="21">
        <f t="shared" si="2"/>
        <v>0</v>
      </c>
      <c r="H69" s="179"/>
      <c r="I69" s="51"/>
    </row>
    <row r="70" spans="2:35" ht="14.5" customHeight="1" x14ac:dyDescent="0.35">
      <c r="B70" s="172" t="str">
        <f>C10</f>
        <v>Sol. S2</v>
      </c>
      <c r="C70" s="173"/>
      <c r="D70" s="173"/>
      <c r="E70" s="173"/>
      <c r="F70" s="173"/>
      <c r="G70" s="173"/>
      <c r="H70" s="174"/>
      <c r="I70" s="51"/>
      <c r="K70" s="41" t="s">
        <v>3409</v>
      </c>
      <c r="L70" s="41" t="s">
        <v>3410</v>
      </c>
      <c r="M70" s="41" t="s">
        <v>3411</v>
      </c>
      <c r="N70" s="41" t="s">
        <v>3412</v>
      </c>
      <c r="O70" s="41" t="s">
        <v>3413</v>
      </c>
    </row>
    <row r="71" spans="2:35" ht="14.5" customHeight="1" x14ac:dyDescent="0.35">
      <c r="B71" s="18"/>
      <c r="C71" s="18" t="s">
        <v>1</v>
      </c>
      <c r="D71" s="53" t="s">
        <v>2</v>
      </c>
      <c r="E71" s="18" t="s">
        <v>3434</v>
      </c>
      <c r="F71" s="18" t="s">
        <v>3418</v>
      </c>
      <c r="G71" s="18" t="s">
        <v>3</v>
      </c>
      <c r="H71" s="75" t="s">
        <v>4</v>
      </c>
      <c r="I71" s="51"/>
      <c r="K71" s="16" t="str">
        <f t="shared" ref="K71:K80" si="3">C7</f>
        <v>Mech. S1</v>
      </c>
      <c r="L71" s="68">
        <f>L41</f>
        <v>52.36696499980463</v>
      </c>
      <c r="M71" s="68">
        <f>L42</f>
        <v>78.236722513091834</v>
      </c>
      <c r="N71" s="68">
        <f>L43</f>
        <v>71.612453131759963</v>
      </c>
      <c r="O71" s="69">
        <f>N42</f>
        <v>66.448554020483826</v>
      </c>
    </row>
    <row r="72" spans="2:35" ht="62.5" customHeight="1" x14ac:dyDescent="0.35">
      <c r="B72" s="18">
        <v>1</v>
      </c>
      <c r="C72" s="78" t="s">
        <v>3456</v>
      </c>
      <c r="D72" s="61" t="s">
        <v>3444</v>
      </c>
      <c r="E72" s="62">
        <v>0.82599999999999996</v>
      </c>
      <c r="F72" s="77">
        <v>5.8330000000000002</v>
      </c>
      <c r="G72" s="21">
        <f>(F72/5.83)*E72</f>
        <v>0.82642504288164653</v>
      </c>
      <c r="H72" s="177">
        <f>SUM(G72:G86)</f>
        <v>362.62525934819894</v>
      </c>
      <c r="I72" s="51"/>
      <c r="K72" s="16" t="str">
        <f t="shared" si="3"/>
        <v>Sol. S1</v>
      </c>
      <c r="L72" s="68">
        <f>Q41</f>
        <v>49.948709167556366</v>
      </c>
      <c r="M72" s="68">
        <f>Q42</f>
        <v>36.705168725169479</v>
      </c>
      <c r="N72" s="68">
        <f>Q43</f>
        <v>37.758613446341542</v>
      </c>
      <c r="O72" s="69">
        <f>S42</f>
        <v>41.060337107692206</v>
      </c>
    </row>
    <row r="73" spans="2:35" ht="31.5" customHeight="1" x14ac:dyDescent="0.35">
      <c r="B73" s="18">
        <v>2</v>
      </c>
      <c r="C73" s="78" t="s">
        <v>3454</v>
      </c>
      <c r="D73" s="61" t="s">
        <v>3375</v>
      </c>
      <c r="E73" s="62">
        <v>0.72</v>
      </c>
      <c r="F73" s="77">
        <v>2.25</v>
      </c>
      <c r="G73" s="21">
        <f t="shared" ref="G73:G86" si="4">(F73/5.83)*E73</f>
        <v>0.27787307032590053</v>
      </c>
      <c r="H73" s="178"/>
      <c r="I73" s="51"/>
      <c r="K73" s="16" t="str">
        <f t="shared" si="3"/>
        <v>Mech. S2</v>
      </c>
      <c r="L73" s="68">
        <f>V41</f>
        <v>56.094132706887748</v>
      </c>
      <c r="M73" s="68">
        <f>V42</f>
        <v>80.249463255487242</v>
      </c>
      <c r="N73" s="68">
        <f>V43</f>
        <v>72.198107212776918</v>
      </c>
      <c r="O73" s="69">
        <f>X42</f>
        <v>68.75355021189273</v>
      </c>
    </row>
    <row r="74" spans="2:35" ht="14.5" customHeight="1" x14ac:dyDescent="0.35">
      <c r="B74" s="18">
        <v>3</v>
      </c>
      <c r="C74" s="43" t="s">
        <v>747</v>
      </c>
      <c r="D74" s="61" t="s">
        <v>748</v>
      </c>
      <c r="E74" s="62">
        <v>0.86399999999999999</v>
      </c>
      <c r="F74" s="77">
        <v>5.0830000000000002</v>
      </c>
      <c r="G74" s="21">
        <f t="shared" si="4"/>
        <v>0.75329536878216119</v>
      </c>
      <c r="H74" s="178"/>
      <c r="I74" s="51"/>
      <c r="K74" s="16" t="str">
        <f t="shared" si="3"/>
        <v>Sol. S2</v>
      </c>
      <c r="L74" s="68">
        <f>AA41</f>
        <v>37.338907874399155</v>
      </c>
      <c r="M74" s="68">
        <f>AA42</f>
        <v>35.845956445720844</v>
      </c>
      <c r="N74" s="68">
        <f>AA43</f>
        <v>37.548123388545619</v>
      </c>
      <c r="O74" s="69">
        <f>AC42</f>
        <v>36.90314163736047</v>
      </c>
    </row>
    <row r="75" spans="2:35" ht="14.5" customHeight="1" x14ac:dyDescent="0.35">
      <c r="B75" s="18">
        <v>4</v>
      </c>
      <c r="C75" s="43" t="s">
        <v>555</v>
      </c>
      <c r="D75" s="61" t="s">
        <v>556</v>
      </c>
      <c r="E75" s="62">
        <v>620.47400000000005</v>
      </c>
      <c r="F75" s="77">
        <v>3.0830000000000002</v>
      </c>
      <c r="G75" s="21">
        <f t="shared" si="4"/>
        <v>328.11686826758148</v>
      </c>
      <c r="H75" s="178"/>
      <c r="I75" s="51"/>
      <c r="K75" s="16" t="str">
        <f t="shared" si="3"/>
        <v>Mech. S3</v>
      </c>
      <c r="L75" s="68">
        <f>AF41</f>
        <v>73.264227688712651</v>
      </c>
      <c r="M75" s="68">
        <f>AF42</f>
        <v>89.983708780201837</v>
      </c>
      <c r="N75" s="68">
        <f>AF43</f>
        <v>81.929451469414516</v>
      </c>
      <c r="O75" s="69">
        <f>AH42</f>
        <v>81.438913453722904</v>
      </c>
    </row>
    <row r="76" spans="2:35" ht="14.5" customHeight="1" x14ac:dyDescent="0.35">
      <c r="B76" s="18">
        <v>5</v>
      </c>
      <c r="C76" s="43" t="s">
        <v>219</v>
      </c>
      <c r="D76" s="61" t="s">
        <v>220</v>
      </c>
      <c r="E76" s="62">
        <v>39.549999999999997</v>
      </c>
      <c r="F76" s="77">
        <v>4.8129999999999997</v>
      </c>
      <c r="G76" s="21">
        <f t="shared" si="4"/>
        <v>32.650797598627783</v>
      </c>
      <c r="H76" s="178"/>
      <c r="I76" s="51"/>
      <c r="K76" s="16" t="str">
        <f t="shared" si="3"/>
        <v>Sol. S3</v>
      </c>
      <c r="L76" s="68">
        <f>L61</f>
        <v>49.394732231205744</v>
      </c>
      <c r="M76" s="68">
        <f>L62</f>
        <v>35.915688473146091</v>
      </c>
      <c r="N76" s="68">
        <f>L63</f>
        <v>37.564969866661109</v>
      </c>
      <c r="O76" s="69">
        <f>N62</f>
        <v>40.543007219469715</v>
      </c>
    </row>
    <row r="77" spans="2:35" ht="14.5" customHeight="1" x14ac:dyDescent="0.35">
      <c r="B77" s="18">
        <v>6</v>
      </c>
      <c r="C77" s="43" t="s">
        <v>2729</v>
      </c>
      <c r="D77" s="61" t="s">
        <v>3336</v>
      </c>
      <c r="E77" s="62">
        <v>80</v>
      </c>
      <c r="F77" s="77">
        <v>0</v>
      </c>
      <c r="G77" s="21">
        <f t="shared" si="4"/>
        <v>0</v>
      </c>
      <c r="H77" s="178"/>
      <c r="I77" s="51"/>
      <c r="K77" s="16" t="str">
        <f t="shared" si="3"/>
        <v>…</v>
      </c>
      <c r="L77" s="68" t="e">
        <f>Q61</f>
        <v>#VALUE!</v>
      </c>
      <c r="M77" s="68" t="e">
        <f>Q62</f>
        <v>#VALUE!</v>
      </c>
      <c r="N77" s="68" t="e">
        <f>Q63</f>
        <v>#VALUE!</v>
      </c>
      <c r="O77" s="69" t="e">
        <f>S62</f>
        <v>#VALUE!</v>
      </c>
    </row>
    <row r="78" spans="2:35" ht="14.5" customHeight="1" x14ac:dyDescent="0.35">
      <c r="B78" s="18">
        <v>7</v>
      </c>
      <c r="C78" s="43"/>
      <c r="D78" s="61"/>
      <c r="E78" s="62"/>
      <c r="F78" s="43"/>
      <c r="G78" s="21">
        <f t="shared" si="4"/>
        <v>0</v>
      </c>
      <c r="H78" s="178"/>
      <c r="I78" s="51"/>
      <c r="K78" s="16" t="str">
        <f t="shared" si="3"/>
        <v>…</v>
      </c>
      <c r="L78" s="68" t="e">
        <f>V61</f>
        <v>#VALUE!</v>
      </c>
      <c r="M78" s="68" t="e">
        <f>V62</f>
        <v>#VALUE!</v>
      </c>
      <c r="N78" s="68" t="e">
        <f>V63</f>
        <v>#VALUE!</v>
      </c>
      <c r="O78" s="69" t="e">
        <f>X62</f>
        <v>#VALUE!</v>
      </c>
    </row>
    <row r="79" spans="2:35" ht="14.5" customHeight="1" x14ac:dyDescent="0.35">
      <c r="B79" s="18">
        <v>8</v>
      </c>
      <c r="C79" s="43"/>
      <c r="D79" s="61"/>
      <c r="E79" s="62"/>
      <c r="F79" s="43"/>
      <c r="G79" s="21">
        <f t="shared" si="4"/>
        <v>0</v>
      </c>
      <c r="H79" s="178"/>
      <c r="I79" s="52"/>
      <c r="K79" s="16" t="str">
        <f t="shared" si="3"/>
        <v>…</v>
      </c>
      <c r="L79" s="68" t="e">
        <f>AA61</f>
        <v>#VALUE!</v>
      </c>
      <c r="M79" s="68" t="e">
        <f>AA62</f>
        <v>#VALUE!</v>
      </c>
      <c r="N79" s="68" t="e">
        <f>AA63</f>
        <v>#VALUE!</v>
      </c>
      <c r="O79" s="69" t="e">
        <f>AC62</f>
        <v>#VALUE!</v>
      </c>
    </row>
    <row r="80" spans="2:35" ht="14.5" customHeight="1" x14ac:dyDescent="0.35">
      <c r="B80" s="18">
        <v>9</v>
      </c>
      <c r="C80" s="43"/>
      <c r="D80" s="61"/>
      <c r="E80" s="62"/>
      <c r="F80" s="43"/>
      <c r="G80" s="21">
        <f t="shared" si="4"/>
        <v>0</v>
      </c>
      <c r="H80" s="178"/>
      <c r="K80" s="16" t="str">
        <f t="shared" si="3"/>
        <v>…</v>
      </c>
      <c r="L80" s="68" t="e">
        <f>AF61</f>
        <v>#VALUE!</v>
      </c>
      <c r="M80" s="68" t="e">
        <f>AF62</f>
        <v>#VALUE!</v>
      </c>
      <c r="N80" s="68" t="e">
        <f>AF63</f>
        <v>#VALUE!</v>
      </c>
      <c r="O80" s="69" t="e">
        <f>AH62</f>
        <v>#VALUE!</v>
      </c>
    </row>
    <row r="81" spans="2:15" ht="14.5" customHeight="1" x14ac:dyDescent="0.35">
      <c r="B81" s="18">
        <v>10</v>
      </c>
      <c r="C81" s="43"/>
      <c r="D81" s="61"/>
      <c r="E81" s="62"/>
      <c r="F81" s="43"/>
      <c r="G81" s="21">
        <f t="shared" si="4"/>
        <v>0</v>
      </c>
      <c r="H81" s="178"/>
      <c r="I81" s="51"/>
    </row>
    <row r="82" spans="2:15" ht="14.5" customHeight="1" x14ac:dyDescent="0.35">
      <c r="B82" s="18">
        <v>11</v>
      </c>
      <c r="C82" s="43"/>
      <c r="D82" s="61"/>
      <c r="E82" s="62"/>
      <c r="F82" s="43"/>
      <c r="G82" s="21">
        <f t="shared" si="4"/>
        <v>0</v>
      </c>
      <c r="H82" s="178"/>
      <c r="I82" s="51"/>
      <c r="K82" s="16" t="str">
        <f t="shared" ref="K82:K91" si="5">K71</f>
        <v>Mech. S1</v>
      </c>
      <c r="L82" s="68">
        <f t="shared" ref="L82:O91" si="6">IFERROR(L71, "…")</f>
        <v>52.36696499980463</v>
      </c>
      <c r="M82" s="68">
        <f t="shared" si="6"/>
        <v>78.236722513091834</v>
      </c>
      <c r="N82" s="68">
        <f t="shared" si="6"/>
        <v>71.612453131759963</v>
      </c>
      <c r="O82" s="68">
        <f t="shared" si="6"/>
        <v>66.448554020483826</v>
      </c>
    </row>
    <row r="83" spans="2:15" ht="14.5" customHeight="1" x14ac:dyDescent="0.35">
      <c r="B83" s="18">
        <v>12</v>
      </c>
      <c r="C83" s="43"/>
      <c r="D83" s="61"/>
      <c r="E83" s="62"/>
      <c r="F83" s="43"/>
      <c r="G83" s="21">
        <f t="shared" si="4"/>
        <v>0</v>
      </c>
      <c r="H83" s="178"/>
      <c r="I83" s="51"/>
      <c r="K83" s="16" t="str">
        <f t="shared" si="5"/>
        <v>Sol. S1</v>
      </c>
      <c r="L83" s="68">
        <f t="shared" si="6"/>
        <v>49.948709167556366</v>
      </c>
      <c r="M83" s="68">
        <f t="shared" si="6"/>
        <v>36.705168725169479</v>
      </c>
      <c r="N83" s="68">
        <f t="shared" si="6"/>
        <v>37.758613446341542</v>
      </c>
      <c r="O83" s="68">
        <f t="shared" si="6"/>
        <v>41.060337107692206</v>
      </c>
    </row>
    <row r="84" spans="2:15" ht="14.5" customHeight="1" x14ac:dyDescent="0.35">
      <c r="B84" s="18">
        <v>13</v>
      </c>
      <c r="C84" s="43"/>
      <c r="D84" s="61"/>
      <c r="E84" s="62"/>
      <c r="F84" s="43"/>
      <c r="G84" s="21">
        <f t="shared" si="4"/>
        <v>0</v>
      </c>
      <c r="H84" s="178"/>
      <c r="I84" s="51"/>
      <c r="K84" s="16" t="str">
        <f t="shared" si="5"/>
        <v>Mech. S2</v>
      </c>
      <c r="L84" s="68">
        <f t="shared" si="6"/>
        <v>56.094132706887748</v>
      </c>
      <c r="M84" s="68">
        <f t="shared" si="6"/>
        <v>80.249463255487242</v>
      </c>
      <c r="N84" s="68">
        <f t="shared" si="6"/>
        <v>72.198107212776918</v>
      </c>
      <c r="O84" s="68">
        <f t="shared" si="6"/>
        <v>68.75355021189273</v>
      </c>
    </row>
    <row r="85" spans="2:15" ht="14.5" customHeight="1" x14ac:dyDescent="0.35">
      <c r="B85" s="18">
        <v>14</v>
      </c>
      <c r="C85" s="43"/>
      <c r="D85" s="61"/>
      <c r="E85" s="62"/>
      <c r="F85" s="43"/>
      <c r="G85" s="21">
        <f t="shared" si="4"/>
        <v>0</v>
      </c>
      <c r="H85" s="178"/>
      <c r="I85" s="51"/>
      <c r="K85" s="16" t="str">
        <f t="shared" si="5"/>
        <v>Sol. S2</v>
      </c>
      <c r="L85" s="68">
        <f t="shared" si="6"/>
        <v>37.338907874399155</v>
      </c>
      <c r="M85" s="68">
        <f t="shared" si="6"/>
        <v>35.845956445720844</v>
      </c>
      <c r="N85" s="68">
        <f t="shared" si="6"/>
        <v>37.548123388545619</v>
      </c>
      <c r="O85" s="68">
        <f t="shared" si="6"/>
        <v>36.90314163736047</v>
      </c>
    </row>
    <row r="86" spans="2:15" ht="14.5" customHeight="1" x14ac:dyDescent="0.35">
      <c r="B86" s="18">
        <v>15</v>
      </c>
      <c r="C86" s="43"/>
      <c r="D86" s="61"/>
      <c r="E86" s="62"/>
      <c r="F86" s="43"/>
      <c r="G86" s="21">
        <f t="shared" si="4"/>
        <v>0</v>
      </c>
      <c r="H86" s="179"/>
      <c r="I86" s="51"/>
      <c r="K86" s="16" t="str">
        <f t="shared" si="5"/>
        <v>Mech. S3</v>
      </c>
      <c r="L86" s="68">
        <f t="shared" si="6"/>
        <v>73.264227688712651</v>
      </c>
      <c r="M86" s="68">
        <f t="shared" si="6"/>
        <v>89.983708780201837</v>
      </c>
      <c r="N86" s="68">
        <f t="shared" si="6"/>
        <v>81.929451469414516</v>
      </c>
      <c r="O86" s="68">
        <f t="shared" si="6"/>
        <v>81.438913453722904</v>
      </c>
    </row>
    <row r="87" spans="2:15" ht="14.5" customHeight="1" x14ac:dyDescent="0.35">
      <c r="B87" s="172" t="str">
        <f>C11</f>
        <v>Mech. S3</v>
      </c>
      <c r="C87" s="173"/>
      <c r="D87" s="173"/>
      <c r="E87" s="173"/>
      <c r="F87" s="173"/>
      <c r="G87" s="173"/>
      <c r="H87" s="174"/>
      <c r="I87" s="51"/>
      <c r="K87" s="16" t="str">
        <f t="shared" si="5"/>
        <v>Sol. S3</v>
      </c>
      <c r="L87" s="68">
        <f t="shared" si="6"/>
        <v>49.394732231205744</v>
      </c>
      <c r="M87" s="68">
        <f t="shared" si="6"/>
        <v>35.915688473146091</v>
      </c>
      <c r="N87" s="68">
        <f t="shared" si="6"/>
        <v>37.564969866661109</v>
      </c>
      <c r="O87" s="68">
        <f t="shared" si="6"/>
        <v>40.543007219469715</v>
      </c>
    </row>
    <row r="88" spans="2:15" ht="14.5" customHeight="1" x14ac:dyDescent="0.35">
      <c r="B88" s="18"/>
      <c r="C88" s="18" t="s">
        <v>1</v>
      </c>
      <c r="D88" s="53" t="s">
        <v>2</v>
      </c>
      <c r="E88" s="18" t="s">
        <v>3434</v>
      </c>
      <c r="F88" s="18" t="s">
        <v>3418</v>
      </c>
      <c r="G88" s="18" t="s">
        <v>3</v>
      </c>
      <c r="H88" s="75" t="s">
        <v>4</v>
      </c>
      <c r="I88" s="51"/>
      <c r="K88" s="16" t="str">
        <f t="shared" si="5"/>
        <v>…</v>
      </c>
      <c r="L88" s="68" t="str">
        <f t="shared" si="6"/>
        <v>…</v>
      </c>
      <c r="M88" s="68" t="str">
        <f t="shared" si="6"/>
        <v>…</v>
      </c>
      <c r="N88" s="68" t="str">
        <f t="shared" si="6"/>
        <v>…</v>
      </c>
      <c r="O88" s="68" t="str">
        <f t="shared" si="6"/>
        <v>…</v>
      </c>
    </row>
    <row r="89" spans="2:15" ht="14.5" customHeight="1" x14ac:dyDescent="0.35">
      <c r="B89" s="18">
        <v>1</v>
      </c>
      <c r="C89" s="78" t="s">
        <v>3379</v>
      </c>
      <c r="D89" s="61" t="s">
        <v>3380</v>
      </c>
      <c r="E89" s="62">
        <v>0.70399999999999996</v>
      </c>
      <c r="F89" s="77">
        <v>2</v>
      </c>
      <c r="G89" s="21">
        <f>(F89/5.83)*E89</f>
        <v>0.24150943396226413</v>
      </c>
      <c r="H89" s="177">
        <f>SUM(G89:G103)</f>
        <v>0.71456603773584904</v>
      </c>
      <c r="I89" s="51"/>
      <c r="K89" s="16" t="str">
        <f t="shared" si="5"/>
        <v>…</v>
      </c>
      <c r="L89" s="68" t="str">
        <f t="shared" si="6"/>
        <v>…</v>
      </c>
      <c r="M89" s="68" t="str">
        <f t="shared" si="6"/>
        <v>…</v>
      </c>
      <c r="N89" s="68" t="str">
        <f t="shared" si="6"/>
        <v>…</v>
      </c>
      <c r="O89" s="68" t="str">
        <f t="shared" si="6"/>
        <v>…</v>
      </c>
    </row>
    <row r="90" spans="2:15" ht="34" customHeight="1" x14ac:dyDescent="0.35">
      <c r="B90" s="18">
        <v>2</v>
      </c>
      <c r="C90" s="78" t="s">
        <v>3457</v>
      </c>
      <c r="D90" s="61" t="s">
        <v>3384</v>
      </c>
      <c r="E90" s="62">
        <v>0.76</v>
      </c>
      <c r="F90" s="77">
        <v>1.667</v>
      </c>
      <c r="G90" s="21">
        <f t="shared" ref="G90:G103" si="7">(F90/5.83)*E90</f>
        <v>0.21731046312178387</v>
      </c>
      <c r="H90" s="178"/>
      <c r="I90" s="51"/>
      <c r="K90" s="16" t="str">
        <f t="shared" si="5"/>
        <v>…</v>
      </c>
      <c r="L90" s="68" t="str">
        <f t="shared" si="6"/>
        <v>…</v>
      </c>
      <c r="M90" s="68" t="str">
        <f t="shared" si="6"/>
        <v>…</v>
      </c>
      <c r="N90" s="68" t="str">
        <f t="shared" si="6"/>
        <v>…</v>
      </c>
      <c r="O90" s="68" t="str">
        <f t="shared" si="6"/>
        <v>…</v>
      </c>
    </row>
    <row r="91" spans="2:15" ht="14.5" customHeight="1" x14ac:dyDescent="0.35">
      <c r="B91" s="18">
        <v>3</v>
      </c>
      <c r="C91" s="78" t="s">
        <v>2733</v>
      </c>
      <c r="D91" s="61" t="s">
        <v>822</v>
      </c>
      <c r="E91" s="62">
        <v>0.42599999999999999</v>
      </c>
      <c r="F91" s="77">
        <v>3.5</v>
      </c>
      <c r="G91" s="21">
        <f t="shared" si="7"/>
        <v>0.25574614065180101</v>
      </c>
      <c r="H91" s="178"/>
      <c r="I91" s="52"/>
      <c r="K91" s="16" t="str">
        <f t="shared" si="5"/>
        <v>…</v>
      </c>
      <c r="L91" s="68" t="str">
        <f t="shared" si="6"/>
        <v>…</v>
      </c>
      <c r="M91" s="68" t="str">
        <f t="shared" si="6"/>
        <v>…</v>
      </c>
      <c r="N91" s="68" t="str">
        <f t="shared" si="6"/>
        <v>…</v>
      </c>
      <c r="O91" s="68" t="str">
        <f t="shared" si="6"/>
        <v>…</v>
      </c>
    </row>
    <row r="92" spans="2:15" ht="14.5" customHeight="1" x14ac:dyDescent="0.35">
      <c r="B92" s="18">
        <v>4</v>
      </c>
      <c r="C92" s="78" t="s">
        <v>3436</v>
      </c>
      <c r="D92" s="61" t="s">
        <v>3437</v>
      </c>
      <c r="E92" s="62">
        <v>50</v>
      </c>
      <c r="F92" s="77">
        <v>0</v>
      </c>
      <c r="G92" s="21">
        <f t="shared" si="7"/>
        <v>0</v>
      </c>
      <c r="H92" s="178"/>
    </row>
    <row r="93" spans="2:15" ht="14.5" customHeight="1" x14ac:dyDescent="0.35">
      <c r="B93" s="18">
        <v>5</v>
      </c>
      <c r="C93" s="43"/>
      <c r="D93" s="61"/>
      <c r="E93" s="62"/>
      <c r="F93" s="43"/>
      <c r="G93" s="21">
        <f t="shared" si="7"/>
        <v>0</v>
      </c>
      <c r="H93" s="178"/>
      <c r="I93" s="51"/>
      <c r="K93" s="70" t="s">
        <v>3415</v>
      </c>
      <c r="L93" s="68">
        <f>MAX(L82:L91)</f>
        <v>73.264227688712651</v>
      </c>
      <c r="M93" s="68">
        <f>MAX(M82:M91)</f>
        <v>89.983708780201837</v>
      </c>
      <c r="N93" s="68">
        <f>MAX(N82:N91)</f>
        <v>81.929451469414516</v>
      </c>
      <c r="O93" s="68">
        <f>MAX(O82:O91)</f>
        <v>81.438913453722904</v>
      </c>
    </row>
    <row r="94" spans="2:15" ht="14.5" customHeight="1" x14ac:dyDescent="0.35">
      <c r="B94" s="18">
        <v>6</v>
      </c>
      <c r="C94" s="43"/>
      <c r="D94" s="61"/>
      <c r="E94" s="62"/>
      <c r="F94" s="43"/>
      <c r="G94" s="21">
        <f t="shared" si="7"/>
        <v>0</v>
      </c>
      <c r="H94" s="178"/>
      <c r="I94" s="51"/>
    </row>
    <row r="95" spans="2:15" ht="14.5" customHeight="1" x14ac:dyDescent="0.35">
      <c r="B95" s="18">
        <v>7</v>
      </c>
      <c r="C95" s="43"/>
      <c r="D95" s="61"/>
      <c r="E95" s="62"/>
      <c r="F95" s="43"/>
      <c r="G95" s="21">
        <f t="shared" si="7"/>
        <v>0</v>
      </c>
      <c r="H95" s="178"/>
      <c r="I95" s="51"/>
    </row>
    <row r="96" spans="2:15" ht="14.5" customHeight="1" x14ac:dyDescent="0.35">
      <c r="B96" s="18">
        <v>8</v>
      </c>
      <c r="C96" s="43"/>
      <c r="D96" s="61"/>
      <c r="E96" s="62"/>
      <c r="F96" s="43"/>
      <c r="G96" s="21">
        <f t="shared" si="7"/>
        <v>0</v>
      </c>
      <c r="H96" s="178"/>
      <c r="I96" s="51"/>
    </row>
    <row r="97" spans="2:9" ht="14.5" customHeight="1" x14ac:dyDescent="0.35">
      <c r="B97" s="18">
        <v>9</v>
      </c>
      <c r="C97" s="43"/>
      <c r="D97" s="61"/>
      <c r="E97" s="62"/>
      <c r="F97" s="43"/>
      <c r="G97" s="21">
        <f t="shared" si="7"/>
        <v>0</v>
      </c>
      <c r="H97" s="178"/>
      <c r="I97" s="51"/>
    </row>
    <row r="98" spans="2:9" ht="14.5" customHeight="1" x14ac:dyDescent="0.35">
      <c r="B98" s="18">
        <v>10</v>
      </c>
      <c r="C98" s="43"/>
      <c r="D98" s="61"/>
      <c r="E98" s="62"/>
      <c r="F98" s="43"/>
      <c r="G98" s="21">
        <f t="shared" si="7"/>
        <v>0</v>
      </c>
      <c r="H98" s="178"/>
      <c r="I98" s="51"/>
    </row>
    <row r="99" spans="2:9" ht="14.5" customHeight="1" x14ac:dyDescent="0.35">
      <c r="B99" s="18">
        <v>11</v>
      </c>
      <c r="C99" s="43"/>
      <c r="D99" s="61"/>
      <c r="E99" s="62"/>
      <c r="F99" s="43"/>
      <c r="G99" s="21">
        <f t="shared" si="7"/>
        <v>0</v>
      </c>
      <c r="H99" s="178"/>
      <c r="I99" s="51"/>
    </row>
    <row r="100" spans="2:9" ht="14.5" customHeight="1" x14ac:dyDescent="0.35">
      <c r="B100" s="18">
        <v>12</v>
      </c>
      <c r="C100" s="43"/>
      <c r="D100" s="61"/>
      <c r="E100" s="62"/>
      <c r="F100" s="43"/>
      <c r="G100" s="21">
        <f t="shared" si="7"/>
        <v>0</v>
      </c>
      <c r="H100" s="178"/>
      <c r="I100" s="51"/>
    </row>
    <row r="101" spans="2:9" ht="14.5" customHeight="1" x14ac:dyDescent="0.35">
      <c r="B101" s="18">
        <v>13</v>
      </c>
      <c r="C101" s="43"/>
      <c r="D101" s="61"/>
      <c r="E101" s="62"/>
      <c r="F101" s="43"/>
      <c r="G101" s="21">
        <f t="shared" si="7"/>
        <v>0</v>
      </c>
      <c r="H101" s="178"/>
    </row>
    <row r="102" spans="2:9" ht="14.5" customHeight="1" x14ac:dyDescent="0.35">
      <c r="B102" s="18">
        <v>14</v>
      </c>
      <c r="C102" s="43"/>
      <c r="D102" s="61"/>
      <c r="E102" s="62"/>
      <c r="F102" s="43"/>
      <c r="G102" s="21">
        <f t="shared" si="7"/>
        <v>0</v>
      </c>
      <c r="H102" s="178"/>
    </row>
    <row r="103" spans="2:9" ht="14.5" customHeight="1" x14ac:dyDescent="0.35">
      <c r="B103" s="18">
        <v>15</v>
      </c>
      <c r="C103" s="43"/>
      <c r="D103" s="61"/>
      <c r="E103" s="62"/>
      <c r="F103" s="43"/>
      <c r="G103" s="21">
        <f t="shared" si="7"/>
        <v>0</v>
      </c>
      <c r="H103" s="179"/>
    </row>
    <row r="104" spans="2:9" x14ac:dyDescent="0.35">
      <c r="B104" s="172" t="str">
        <f>C12</f>
        <v>Sol. S3</v>
      </c>
      <c r="C104" s="173"/>
      <c r="D104" s="173"/>
      <c r="E104" s="173"/>
      <c r="F104" s="173"/>
      <c r="G104" s="173"/>
      <c r="H104" s="174"/>
    </row>
    <row r="105" spans="2:9" ht="14.5" customHeight="1" x14ac:dyDescent="0.35">
      <c r="B105" s="18"/>
      <c r="C105" s="18" t="s">
        <v>1</v>
      </c>
      <c r="D105" s="53" t="s">
        <v>2</v>
      </c>
      <c r="E105" s="18" t="s">
        <v>3434</v>
      </c>
      <c r="F105" s="18" t="s">
        <v>3418</v>
      </c>
      <c r="G105" s="18" t="s">
        <v>3</v>
      </c>
      <c r="H105" s="75" t="s">
        <v>4</v>
      </c>
    </row>
    <row r="106" spans="2:9" ht="14.5" customHeight="1" x14ac:dyDescent="0.35">
      <c r="B106" s="18">
        <v>1</v>
      </c>
      <c r="C106" s="43" t="s">
        <v>3379</v>
      </c>
      <c r="D106" s="61" t="s">
        <v>3380</v>
      </c>
      <c r="E106" s="62">
        <v>0.89300000000000002</v>
      </c>
      <c r="F106" s="77">
        <v>2</v>
      </c>
      <c r="G106" s="21">
        <f>(F106/5.83)*E106</f>
        <v>0.30634648370497425</v>
      </c>
      <c r="H106" s="177">
        <f>SUM(G106:G120)</f>
        <v>360.99426140651798</v>
      </c>
    </row>
    <row r="107" spans="2:9" ht="29" customHeight="1" x14ac:dyDescent="0.35">
      <c r="B107" s="18">
        <v>2</v>
      </c>
      <c r="C107" s="78" t="s">
        <v>3457</v>
      </c>
      <c r="D107" s="61" t="s">
        <v>3384</v>
      </c>
      <c r="E107" s="62">
        <v>1.05</v>
      </c>
      <c r="F107" s="77">
        <v>1.667</v>
      </c>
      <c r="G107" s="21">
        <f t="shared" ref="G107:G120" si="8">(F107/5.83)*E107</f>
        <v>0.30023156089193825</v>
      </c>
      <c r="H107" s="178"/>
    </row>
    <row r="108" spans="2:9" ht="14.5" customHeight="1" x14ac:dyDescent="0.35">
      <c r="B108" s="18">
        <v>3</v>
      </c>
      <c r="C108" s="43" t="s">
        <v>747</v>
      </c>
      <c r="D108" s="61" t="s">
        <v>748</v>
      </c>
      <c r="E108" s="62">
        <v>1.3680000000000001</v>
      </c>
      <c r="F108" s="77">
        <v>5.0830000000000002</v>
      </c>
      <c r="G108" s="21">
        <f t="shared" si="8"/>
        <v>1.1927176672384221</v>
      </c>
      <c r="H108" s="178"/>
    </row>
    <row r="109" spans="2:9" ht="14.5" customHeight="1" x14ac:dyDescent="0.35">
      <c r="B109" s="18">
        <v>4</v>
      </c>
      <c r="C109" s="43" t="s">
        <v>555</v>
      </c>
      <c r="D109" s="61" t="s">
        <v>556</v>
      </c>
      <c r="E109" s="62">
        <v>617.5</v>
      </c>
      <c r="F109" s="77">
        <v>3.0830000000000002</v>
      </c>
      <c r="G109" s="21">
        <f t="shared" si="8"/>
        <v>326.54416809605488</v>
      </c>
      <c r="H109" s="178"/>
    </row>
    <row r="110" spans="2:9" ht="14.5" customHeight="1" x14ac:dyDescent="0.35">
      <c r="B110" s="18">
        <v>5</v>
      </c>
      <c r="C110" s="43" t="s">
        <v>219</v>
      </c>
      <c r="D110" s="61" t="s">
        <v>220</v>
      </c>
      <c r="E110" s="62">
        <v>39.549999999999997</v>
      </c>
      <c r="F110" s="77">
        <v>4.8129999999999997</v>
      </c>
      <c r="G110" s="21">
        <f t="shared" si="8"/>
        <v>32.650797598627783</v>
      </c>
      <c r="H110" s="178"/>
    </row>
    <row r="111" spans="2:9" ht="14.5" customHeight="1" x14ac:dyDescent="0.35">
      <c r="B111" s="18">
        <v>6</v>
      </c>
      <c r="C111" s="43" t="s">
        <v>2729</v>
      </c>
      <c r="D111" s="61" t="s">
        <v>3336</v>
      </c>
      <c r="E111" s="62">
        <v>80</v>
      </c>
      <c r="F111" s="77">
        <v>0</v>
      </c>
      <c r="G111" s="21">
        <f t="shared" si="8"/>
        <v>0</v>
      </c>
      <c r="H111" s="178"/>
    </row>
    <row r="112" spans="2:9" ht="14.5" customHeight="1" x14ac:dyDescent="0.35">
      <c r="B112" s="18">
        <v>7</v>
      </c>
      <c r="C112" s="43"/>
      <c r="D112" s="61"/>
      <c r="E112" s="62"/>
      <c r="F112" s="43"/>
      <c r="G112" s="21">
        <f t="shared" si="8"/>
        <v>0</v>
      </c>
      <c r="H112" s="178"/>
    </row>
    <row r="113" spans="2:8" ht="14.5" customHeight="1" x14ac:dyDescent="0.35">
      <c r="B113" s="18">
        <v>8</v>
      </c>
      <c r="C113" s="43"/>
      <c r="D113" s="61"/>
      <c r="E113" s="62"/>
      <c r="F113" s="43"/>
      <c r="G113" s="21">
        <f t="shared" si="8"/>
        <v>0</v>
      </c>
      <c r="H113" s="178"/>
    </row>
    <row r="114" spans="2:8" ht="14.5" customHeight="1" x14ac:dyDescent="0.35">
      <c r="B114" s="18">
        <v>9</v>
      </c>
      <c r="C114" s="43"/>
      <c r="D114" s="61"/>
      <c r="E114" s="62"/>
      <c r="F114" s="43"/>
      <c r="G114" s="21">
        <f t="shared" si="8"/>
        <v>0</v>
      </c>
      <c r="H114" s="178"/>
    </row>
    <row r="115" spans="2:8" ht="14.5" customHeight="1" x14ac:dyDescent="0.35">
      <c r="B115" s="18">
        <v>10</v>
      </c>
      <c r="C115" s="43"/>
      <c r="D115" s="61"/>
      <c r="E115" s="62"/>
      <c r="F115" s="43"/>
      <c r="G115" s="21">
        <f t="shared" si="8"/>
        <v>0</v>
      </c>
      <c r="H115" s="178"/>
    </row>
    <row r="116" spans="2:8" ht="14.5" customHeight="1" x14ac:dyDescent="0.35">
      <c r="B116" s="18">
        <v>11</v>
      </c>
      <c r="C116" s="43"/>
      <c r="D116" s="61"/>
      <c r="E116" s="62"/>
      <c r="F116" s="43"/>
      <c r="G116" s="21">
        <f t="shared" si="8"/>
        <v>0</v>
      </c>
      <c r="H116" s="178"/>
    </row>
    <row r="117" spans="2:8" ht="14.5" customHeight="1" x14ac:dyDescent="0.35">
      <c r="B117" s="18">
        <v>12</v>
      </c>
      <c r="C117" s="43"/>
      <c r="D117" s="61"/>
      <c r="E117" s="62"/>
      <c r="F117" s="43"/>
      <c r="G117" s="21">
        <f t="shared" si="8"/>
        <v>0</v>
      </c>
      <c r="H117" s="178"/>
    </row>
    <row r="118" spans="2:8" ht="14.5" customHeight="1" x14ac:dyDescent="0.35">
      <c r="B118" s="18">
        <v>13</v>
      </c>
      <c r="C118" s="43"/>
      <c r="D118" s="61"/>
      <c r="E118" s="62"/>
      <c r="F118" s="43"/>
      <c r="G118" s="21">
        <f t="shared" si="8"/>
        <v>0</v>
      </c>
      <c r="H118" s="178"/>
    </row>
    <row r="119" spans="2:8" ht="14.5" customHeight="1" x14ac:dyDescent="0.35">
      <c r="B119" s="18">
        <v>14</v>
      </c>
      <c r="C119" s="43"/>
      <c r="D119" s="61"/>
      <c r="E119" s="62"/>
      <c r="F119" s="43"/>
      <c r="G119" s="21">
        <f t="shared" si="8"/>
        <v>0</v>
      </c>
      <c r="H119" s="178"/>
    </row>
    <row r="120" spans="2:8" ht="14.5" customHeight="1" x14ac:dyDescent="0.35">
      <c r="B120" s="18">
        <v>15</v>
      </c>
      <c r="C120" s="43"/>
      <c r="D120" s="61"/>
      <c r="E120" s="62"/>
      <c r="F120" s="43"/>
      <c r="G120" s="21">
        <f t="shared" si="8"/>
        <v>0</v>
      </c>
      <c r="H120" s="179"/>
    </row>
    <row r="121" spans="2:8" ht="14.5" customHeight="1" x14ac:dyDescent="0.35">
      <c r="B121" s="172" t="str">
        <f>C13</f>
        <v>…</v>
      </c>
      <c r="C121" s="173"/>
      <c r="D121" s="173"/>
      <c r="E121" s="173"/>
      <c r="F121" s="173"/>
      <c r="G121" s="173"/>
      <c r="H121" s="174"/>
    </row>
    <row r="122" spans="2:8" ht="14.5" customHeight="1" x14ac:dyDescent="0.35">
      <c r="B122" s="18"/>
      <c r="C122" s="18" t="s">
        <v>1</v>
      </c>
      <c r="D122" s="53" t="s">
        <v>2</v>
      </c>
      <c r="E122" s="18" t="s">
        <v>3434</v>
      </c>
      <c r="F122" s="18" t="s">
        <v>3418</v>
      </c>
      <c r="G122" s="18" t="s">
        <v>3</v>
      </c>
      <c r="H122" s="75" t="s">
        <v>4</v>
      </c>
    </row>
    <row r="123" spans="2:8" ht="14.5" customHeight="1" x14ac:dyDescent="0.35">
      <c r="B123" s="18">
        <v>1</v>
      </c>
      <c r="C123" s="78" t="s">
        <v>3506</v>
      </c>
      <c r="D123" s="61" t="s">
        <v>3509</v>
      </c>
      <c r="E123" s="62">
        <v>0.39200000000000002</v>
      </c>
      <c r="F123" s="77">
        <v>3.63</v>
      </c>
      <c r="G123" s="21">
        <f>(F123/5.83)*E123</f>
        <v>0.24407547169811319</v>
      </c>
      <c r="H123" s="177">
        <f>SUM(G123:G137)</f>
        <v>2.5011355060034308</v>
      </c>
    </row>
    <row r="124" spans="2:8" ht="24.5" customHeight="1" x14ac:dyDescent="0.35">
      <c r="B124" s="18">
        <v>2</v>
      </c>
      <c r="C124" s="78" t="s">
        <v>3507</v>
      </c>
      <c r="D124" s="61" t="s">
        <v>3510</v>
      </c>
      <c r="E124" s="62">
        <v>1.2</v>
      </c>
      <c r="F124" s="77">
        <v>1.92</v>
      </c>
      <c r="G124" s="21">
        <f t="shared" ref="G124:G137" si="9">(F124/5.83)*E124</f>
        <v>0.39519725557461399</v>
      </c>
      <c r="H124" s="178"/>
    </row>
    <row r="125" spans="2:8" ht="14.5" customHeight="1" x14ac:dyDescent="0.35">
      <c r="B125" s="18">
        <v>3</v>
      </c>
      <c r="C125" s="78" t="s">
        <v>821</v>
      </c>
      <c r="D125" s="61" t="s">
        <v>822</v>
      </c>
      <c r="E125" s="62">
        <v>1.7270000000000001</v>
      </c>
      <c r="F125" s="77">
        <v>2.08</v>
      </c>
      <c r="G125" s="21">
        <f t="shared" si="9"/>
        <v>0.61615094339622645</v>
      </c>
      <c r="H125" s="178"/>
    </row>
    <row r="126" spans="2:8" ht="14.5" customHeight="1" x14ac:dyDescent="0.35">
      <c r="B126" s="18">
        <v>4</v>
      </c>
      <c r="C126" s="78" t="s">
        <v>3508</v>
      </c>
      <c r="D126" s="61" t="s">
        <v>2634</v>
      </c>
      <c r="E126" s="62">
        <v>2.0750000000000002</v>
      </c>
      <c r="F126" s="77">
        <v>3.5</v>
      </c>
      <c r="G126" s="21">
        <f t="shared" si="9"/>
        <v>1.2457118353344769</v>
      </c>
      <c r="H126" s="178"/>
    </row>
    <row r="127" spans="2:8" ht="14.5" customHeight="1" x14ac:dyDescent="0.35">
      <c r="B127" s="18">
        <v>5</v>
      </c>
      <c r="C127" s="43" t="s">
        <v>3436</v>
      </c>
      <c r="D127" s="61" t="s">
        <v>3437</v>
      </c>
      <c r="E127" s="62">
        <v>100</v>
      </c>
      <c r="F127" s="77">
        <v>0</v>
      </c>
      <c r="G127" s="21">
        <f t="shared" si="9"/>
        <v>0</v>
      </c>
      <c r="H127" s="178"/>
    </row>
    <row r="128" spans="2:8" ht="14.5" customHeight="1" x14ac:dyDescent="0.35">
      <c r="B128" s="18">
        <v>6</v>
      </c>
      <c r="C128" s="43"/>
      <c r="D128" s="61"/>
      <c r="E128" s="62"/>
      <c r="F128" s="43"/>
      <c r="G128" s="21">
        <f t="shared" si="9"/>
        <v>0</v>
      </c>
      <c r="H128" s="178"/>
    </row>
    <row r="129" spans="2:8" ht="14.5" customHeight="1" x14ac:dyDescent="0.35">
      <c r="B129" s="18">
        <v>7</v>
      </c>
      <c r="C129" s="43"/>
      <c r="D129" s="61"/>
      <c r="E129" s="62"/>
      <c r="F129" s="43"/>
      <c r="G129" s="21">
        <f t="shared" si="9"/>
        <v>0</v>
      </c>
      <c r="H129" s="178"/>
    </row>
    <row r="130" spans="2:8" ht="14.5" customHeight="1" x14ac:dyDescent="0.35">
      <c r="B130" s="18">
        <v>8</v>
      </c>
      <c r="C130" s="43"/>
      <c r="D130" s="61"/>
      <c r="E130" s="62"/>
      <c r="F130" s="43"/>
      <c r="G130" s="21">
        <f t="shared" si="9"/>
        <v>0</v>
      </c>
      <c r="H130" s="178"/>
    </row>
    <row r="131" spans="2:8" ht="14.5" customHeight="1" x14ac:dyDescent="0.35">
      <c r="B131" s="18">
        <v>9</v>
      </c>
      <c r="C131" s="43"/>
      <c r="D131" s="61"/>
      <c r="E131" s="62"/>
      <c r="F131" s="43"/>
      <c r="G131" s="21">
        <f t="shared" si="9"/>
        <v>0</v>
      </c>
      <c r="H131" s="178"/>
    </row>
    <row r="132" spans="2:8" ht="14.5" customHeight="1" x14ac:dyDescent="0.35">
      <c r="B132" s="18">
        <v>10</v>
      </c>
      <c r="C132" s="43"/>
      <c r="D132" s="61"/>
      <c r="E132" s="62"/>
      <c r="F132" s="43"/>
      <c r="G132" s="21">
        <f t="shared" si="9"/>
        <v>0</v>
      </c>
      <c r="H132" s="178"/>
    </row>
    <row r="133" spans="2:8" ht="14.5" customHeight="1" x14ac:dyDescent="0.35">
      <c r="B133" s="18">
        <v>11</v>
      </c>
      <c r="C133" s="43"/>
      <c r="D133" s="61"/>
      <c r="E133" s="62"/>
      <c r="F133" s="43"/>
      <c r="G133" s="21">
        <f t="shared" si="9"/>
        <v>0</v>
      </c>
      <c r="H133" s="178"/>
    </row>
    <row r="134" spans="2:8" ht="14.5" customHeight="1" x14ac:dyDescent="0.35">
      <c r="B134" s="18">
        <v>12</v>
      </c>
      <c r="C134" s="43"/>
      <c r="D134" s="61"/>
      <c r="E134" s="62"/>
      <c r="F134" s="43"/>
      <c r="G134" s="21">
        <f t="shared" si="9"/>
        <v>0</v>
      </c>
      <c r="H134" s="178"/>
    </row>
    <row r="135" spans="2:8" ht="14.5" customHeight="1" x14ac:dyDescent="0.35">
      <c r="B135" s="18">
        <v>13</v>
      </c>
      <c r="C135" s="43"/>
      <c r="D135" s="61"/>
      <c r="E135" s="62"/>
      <c r="F135" s="43"/>
      <c r="G135" s="21">
        <f t="shared" si="9"/>
        <v>0</v>
      </c>
      <c r="H135" s="178"/>
    </row>
    <row r="136" spans="2:8" ht="14.5" customHeight="1" x14ac:dyDescent="0.35">
      <c r="B136" s="18">
        <v>14</v>
      </c>
      <c r="C136" s="43"/>
      <c r="D136" s="61"/>
      <c r="E136" s="62"/>
      <c r="F136" s="43"/>
      <c r="G136" s="21">
        <f t="shared" si="9"/>
        <v>0</v>
      </c>
      <c r="H136" s="178"/>
    </row>
    <row r="137" spans="2:8" ht="14.5" customHeight="1" x14ac:dyDescent="0.35">
      <c r="B137" s="18">
        <v>15</v>
      </c>
      <c r="C137" s="43"/>
      <c r="D137" s="61"/>
      <c r="E137" s="62"/>
      <c r="F137" s="43"/>
      <c r="G137" s="21">
        <f t="shared" si="9"/>
        <v>0</v>
      </c>
      <c r="H137" s="179"/>
    </row>
    <row r="138" spans="2:8" ht="14.5" customHeight="1" x14ac:dyDescent="0.35">
      <c r="B138" s="172" t="str">
        <f>C14</f>
        <v>…</v>
      </c>
      <c r="C138" s="173"/>
      <c r="D138" s="173"/>
      <c r="E138" s="173"/>
      <c r="F138" s="173"/>
      <c r="G138" s="173"/>
      <c r="H138" s="174"/>
    </row>
    <row r="139" spans="2:8" ht="43.5" x14ac:dyDescent="0.35">
      <c r="B139" s="18"/>
      <c r="C139" s="18" t="s">
        <v>1</v>
      </c>
      <c r="D139" s="53" t="s">
        <v>2</v>
      </c>
      <c r="E139" s="18" t="s">
        <v>3434</v>
      </c>
      <c r="F139" s="18" t="s">
        <v>3418</v>
      </c>
      <c r="G139" s="18" t="s">
        <v>3</v>
      </c>
      <c r="H139" s="75" t="s">
        <v>4</v>
      </c>
    </row>
    <row r="140" spans="2:8" ht="14.5" customHeight="1" x14ac:dyDescent="0.35">
      <c r="B140" s="18">
        <v>1</v>
      </c>
      <c r="C140" s="78" t="s">
        <v>3506</v>
      </c>
      <c r="D140" s="61" t="s">
        <v>3509</v>
      </c>
      <c r="E140" s="62">
        <v>0.46200000000000002</v>
      </c>
      <c r="F140" s="77">
        <v>3.63</v>
      </c>
      <c r="G140" s="21">
        <f>(F140/5.83)*E140</f>
        <v>0.28766037735849059</v>
      </c>
      <c r="H140" s="177">
        <f>SUM(G140:G154)</f>
        <v>4.3737547169811313</v>
      </c>
    </row>
    <row r="141" spans="2:8" ht="31" customHeight="1" x14ac:dyDescent="0.35">
      <c r="B141" s="18">
        <v>2</v>
      </c>
      <c r="C141" s="78" t="s">
        <v>3507</v>
      </c>
      <c r="D141" s="61" t="s">
        <v>3510</v>
      </c>
      <c r="E141" s="62">
        <v>1.304</v>
      </c>
      <c r="F141" s="77">
        <v>1.92</v>
      </c>
      <c r="G141" s="21">
        <f t="shared" ref="G141:G154" si="10">(F141/5.83)*E141</f>
        <v>0.42944768439108061</v>
      </c>
      <c r="H141" s="178"/>
    </row>
    <row r="142" spans="2:8" ht="14.5" customHeight="1" x14ac:dyDescent="0.35">
      <c r="B142" s="18">
        <v>3</v>
      </c>
      <c r="C142" s="78" t="s">
        <v>735</v>
      </c>
      <c r="D142" s="61" t="s">
        <v>736</v>
      </c>
      <c r="E142" s="62">
        <v>6.7249999999999996</v>
      </c>
      <c r="F142" s="77">
        <v>3.17</v>
      </c>
      <c r="G142" s="21">
        <f t="shared" si="10"/>
        <v>3.6566466552315604</v>
      </c>
      <c r="H142" s="178"/>
    </row>
    <row r="143" spans="2:8" ht="14.5" customHeight="1" x14ac:dyDescent="0.35">
      <c r="B143" s="18">
        <v>4</v>
      </c>
      <c r="C143" s="78" t="s">
        <v>3436</v>
      </c>
      <c r="D143" s="61" t="s">
        <v>3437</v>
      </c>
      <c r="E143" s="62">
        <v>150</v>
      </c>
      <c r="F143" s="77">
        <v>0</v>
      </c>
      <c r="G143" s="21">
        <f t="shared" si="10"/>
        <v>0</v>
      </c>
      <c r="H143" s="178"/>
    </row>
    <row r="144" spans="2:8" ht="14.5" customHeight="1" x14ac:dyDescent="0.35">
      <c r="B144" s="18">
        <v>5</v>
      </c>
      <c r="C144" s="43"/>
      <c r="D144" s="61"/>
      <c r="E144" s="62"/>
      <c r="F144" s="43"/>
      <c r="G144" s="21">
        <f t="shared" si="10"/>
        <v>0</v>
      </c>
      <c r="H144" s="178"/>
    </row>
    <row r="145" spans="2:8" ht="14.5" customHeight="1" x14ac:dyDescent="0.35">
      <c r="B145" s="18">
        <v>6</v>
      </c>
      <c r="C145" s="43"/>
      <c r="D145" s="61"/>
      <c r="E145" s="62"/>
      <c r="F145" s="43"/>
      <c r="G145" s="21">
        <f t="shared" si="10"/>
        <v>0</v>
      </c>
      <c r="H145" s="178"/>
    </row>
    <row r="146" spans="2:8" ht="14.5" customHeight="1" x14ac:dyDescent="0.35">
      <c r="B146" s="18">
        <v>7</v>
      </c>
      <c r="C146" s="43"/>
      <c r="D146" s="61"/>
      <c r="E146" s="62"/>
      <c r="F146" s="43"/>
      <c r="G146" s="21">
        <f t="shared" si="10"/>
        <v>0</v>
      </c>
      <c r="H146" s="178"/>
    </row>
    <row r="147" spans="2:8" ht="14.5" customHeight="1" x14ac:dyDescent="0.35">
      <c r="B147" s="18">
        <v>8</v>
      </c>
      <c r="C147" s="43"/>
      <c r="D147" s="61"/>
      <c r="E147" s="62"/>
      <c r="F147" s="43"/>
      <c r="G147" s="21">
        <f t="shared" si="10"/>
        <v>0</v>
      </c>
      <c r="H147" s="178"/>
    </row>
    <row r="148" spans="2:8" ht="14.5" customHeight="1" x14ac:dyDescent="0.35">
      <c r="B148" s="18">
        <v>9</v>
      </c>
      <c r="C148" s="43"/>
      <c r="D148" s="61"/>
      <c r="E148" s="62"/>
      <c r="F148" s="43"/>
      <c r="G148" s="21">
        <f t="shared" si="10"/>
        <v>0</v>
      </c>
      <c r="H148" s="178"/>
    </row>
    <row r="149" spans="2:8" ht="14.5" customHeight="1" x14ac:dyDescent="0.35">
      <c r="B149" s="18">
        <v>10</v>
      </c>
      <c r="C149" s="43"/>
      <c r="D149" s="61"/>
      <c r="E149" s="62"/>
      <c r="F149" s="43"/>
      <c r="G149" s="21">
        <f t="shared" si="10"/>
        <v>0</v>
      </c>
      <c r="H149" s="178"/>
    </row>
    <row r="150" spans="2:8" ht="14.5" customHeight="1" x14ac:dyDescent="0.35">
      <c r="B150" s="18">
        <v>11</v>
      </c>
      <c r="C150" s="43"/>
      <c r="D150" s="61"/>
      <c r="E150" s="62"/>
      <c r="F150" s="43"/>
      <c r="G150" s="21">
        <f t="shared" si="10"/>
        <v>0</v>
      </c>
      <c r="H150" s="178"/>
    </row>
    <row r="151" spans="2:8" ht="14.5" customHeight="1" x14ac:dyDescent="0.35">
      <c r="B151" s="18">
        <v>12</v>
      </c>
      <c r="C151" s="43"/>
      <c r="D151" s="61"/>
      <c r="E151" s="62"/>
      <c r="F151" s="43"/>
      <c r="G151" s="21">
        <f t="shared" si="10"/>
        <v>0</v>
      </c>
      <c r="H151" s="178"/>
    </row>
    <row r="152" spans="2:8" ht="14.5" customHeight="1" x14ac:dyDescent="0.35">
      <c r="B152" s="18">
        <v>13</v>
      </c>
      <c r="C152" s="43"/>
      <c r="D152" s="61"/>
      <c r="E152" s="62"/>
      <c r="F152" s="43"/>
      <c r="G152" s="21">
        <f t="shared" si="10"/>
        <v>0</v>
      </c>
      <c r="H152" s="178"/>
    </row>
    <row r="153" spans="2:8" ht="14.5" customHeight="1" x14ac:dyDescent="0.35">
      <c r="B153" s="18">
        <v>14</v>
      </c>
      <c r="C153" s="43"/>
      <c r="D153" s="61"/>
      <c r="E153" s="62"/>
      <c r="F153" s="43"/>
      <c r="G153" s="21">
        <f t="shared" si="10"/>
        <v>0</v>
      </c>
      <c r="H153" s="178"/>
    </row>
    <row r="154" spans="2:8" ht="14.5" customHeight="1" x14ac:dyDescent="0.35">
      <c r="B154" s="18">
        <v>15</v>
      </c>
      <c r="C154" s="43"/>
      <c r="D154" s="61"/>
      <c r="E154" s="62"/>
      <c r="F154" s="43"/>
      <c r="G154" s="21">
        <f t="shared" si="10"/>
        <v>0</v>
      </c>
      <c r="H154" s="179"/>
    </row>
    <row r="155" spans="2:8" x14ac:dyDescent="0.35">
      <c r="B155" s="172" t="str">
        <f>C15</f>
        <v>…</v>
      </c>
      <c r="C155" s="173"/>
      <c r="D155" s="173"/>
      <c r="E155" s="173"/>
      <c r="F155" s="173"/>
      <c r="G155" s="173"/>
      <c r="H155" s="174"/>
    </row>
    <row r="156" spans="2:8" ht="43.5" x14ac:dyDescent="0.35">
      <c r="B156" s="18"/>
      <c r="C156" s="18" t="s">
        <v>1</v>
      </c>
      <c r="D156" s="53" t="s">
        <v>2</v>
      </c>
      <c r="E156" s="18" t="s">
        <v>3434</v>
      </c>
      <c r="F156" s="18" t="s">
        <v>3418</v>
      </c>
      <c r="G156" s="18" t="s">
        <v>3</v>
      </c>
      <c r="H156" s="75" t="s">
        <v>4</v>
      </c>
    </row>
    <row r="157" spans="2:8" ht="14.5" customHeight="1" x14ac:dyDescent="0.35">
      <c r="B157" s="18">
        <v>1</v>
      </c>
      <c r="C157" s="43"/>
      <c r="D157" s="61"/>
      <c r="E157" s="62"/>
      <c r="F157" s="62"/>
      <c r="G157" s="21">
        <f>(F157/5.83)*E157</f>
        <v>0</v>
      </c>
      <c r="H157" s="177">
        <f>SUM(G157:G171)</f>
        <v>0</v>
      </c>
    </row>
    <row r="158" spans="2:8" ht="14.5" customHeight="1" x14ac:dyDescent="0.35">
      <c r="B158" s="18">
        <v>2</v>
      </c>
      <c r="C158" s="43"/>
      <c r="D158" s="61"/>
      <c r="E158" s="62"/>
      <c r="F158" s="43"/>
      <c r="G158" s="21">
        <f t="shared" ref="G158:G171" si="11">(F158/5.83)*E158</f>
        <v>0</v>
      </c>
      <c r="H158" s="178"/>
    </row>
    <row r="159" spans="2:8" ht="14.5" customHeight="1" x14ac:dyDescent="0.35">
      <c r="B159" s="18">
        <v>3</v>
      </c>
      <c r="C159" s="43"/>
      <c r="D159" s="61"/>
      <c r="E159" s="62"/>
      <c r="F159" s="43"/>
      <c r="G159" s="21">
        <f t="shared" si="11"/>
        <v>0</v>
      </c>
      <c r="H159" s="178"/>
    </row>
    <row r="160" spans="2:8" ht="14.5" customHeight="1" x14ac:dyDescent="0.35">
      <c r="B160" s="18">
        <v>4</v>
      </c>
      <c r="C160" s="43"/>
      <c r="D160" s="61"/>
      <c r="E160" s="62"/>
      <c r="F160" s="43"/>
      <c r="G160" s="21">
        <f t="shared" si="11"/>
        <v>0</v>
      </c>
      <c r="H160" s="178"/>
    </row>
    <row r="161" spans="2:8" ht="14.5" customHeight="1" x14ac:dyDescent="0.35">
      <c r="B161" s="18">
        <v>5</v>
      </c>
      <c r="C161" s="43"/>
      <c r="D161" s="61"/>
      <c r="E161" s="62"/>
      <c r="F161" s="43"/>
      <c r="G161" s="21">
        <f t="shared" si="11"/>
        <v>0</v>
      </c>
      <c r="H161" s="178"/>
    </row>
    <row r="162" spans="2:8" ht="14.5" customHeight="1" x14ac:dyDescent="0.35">
      <c r="B162" s="18">
        <v>6</v>
      </c>
      <c r="C162" s="43"/>
      <c r="D162" s="61"/>
      <c r="E162" s="62"/>
      <c r="F162" s="43"/>
      <c r="G162" s="21">
        <f t="shared" si="11"/>
        <v>0</v>
      </c>
      <c r="H162" s="178"/>
    </row>
    <row r="163" spans="2:8" ht="14.5" customHeight="1" x14ac:dyDescent="0.35">
      <c r="B163" s="18">
        <v>7</v>
      </c>
      <c r="C163" s="43"/>
      <c r="D163" s="61"/>
      <c r="E163" s="62"/>
      <c r="F163" s="43"/>
      <c r="G163" s="21">
        <f t="shared" si="11"/>
        <v>0</v>
      </c>
      <c r="H163" s="178"/>
    </row>
    <row r="164" spans="2:8" ht="14.5" customHeight="1" x14ac:dyDescent="0.35">
      <c r="B164" s="18">
        <v>8</v>
      </c>
      <c r="C164" s="43"/>
      <c r="D164" s="61"/>
      <c r="E164" s="62"/>
      <c r="F164" s="43"/>
      <c r="G164" s="21">
        <f t="shared" si="11"/>
        <v>0</v>
      </c>
      <c r="H164" s="178"/>
    </row>
    <row r="165" spans="2:8" ht="14.5" customHeight="1" x14ac:dyDescent="0.35">
      <c r="B165" s="18">
        <v>9</v>
      </c>
      <c r="C165" s="43"/>
      <c r="D165" s="61"/>
      <c r="E165" s="62"/>
      <c r="F165" s="43"/>
      <c r="G165" s="21">
        <f t="shared" si="11"/>
        <v>0</v>
      </c>
      <c r="H165" s="178"/>
    </row>
    <row r="166" spans="2:8" ht="14.5" customHeight="1" x14ac:dyDescent="0.35">
      <c r="B166" s="18">
        <v>10</v>
      </c>
      <c r="C166" s="43"/>
      <c r="D166" s="61"/>
      <c r="E166" s="62"/>
      <c r="F166" s="43"/>
      <c r="G166" s="21">
        <f t="shared" si="11"/>
        <v>0</v>
      </c>
      <c r="H166" s="178"/>
    </row>
    <row r="167" spans="2:8" ht="14.5" customHeight="1" x14ac:dyDescent="0.35">
      <c r="B167" s="18">
        <v>11</v>
      </c>
      <c r="C167" s="43"/>
      <c r="D167" s="61"/>
      <c r="E167" s="62"/>
      <c r="F167" s="43"/>
      <c r="G167" s="21">
        <f t="shared" si="11"/>
        <v>0</v>
      </c>
      <c r="H167" s="178"/>
    </row>
    <row r="168" spans="2:8" ht="14.5" customHeight="1" x14ac:dyDescent="0.35">
      <c r="B168" s="18">
        <v>12</v>
      </c>
      <c r="C168" s="43"/>
      <c r="D168" s="61"/>
      <c r="E168" s="62"/>
      <c r="F168" s="43"/>
      <c r="G168" s="21">
        <f t="shared" si="11"/>
        <v>0</v>
      </c>
      <c r="H168" s="178"/>
    </row>
    <row r="169" spans="2:8" ht="14.5" customHeight="1" x14ac:dyDescent="0.35">
      <c r="B169" s="18">
        <v>13</v>
      </c>
      <c r="C169" s="43"/>
      <c r="D169" s="61"/>
      <c r="E169" s="62"/>
      <c r="F169" s="43"/>
      <c r="G169" s="21">
        <f t="shared" si="11"/>
        <v>0</v>
      </c>
      <c r="H169" s="178"/>
    </row>
    <row r="170" spans="2:8" ht="14.5" customHeight="1" x14ac:dyDescent="0.35">
      <c r="B170" s="18">
        <v>14</v>
      </c>
      <c r="C170" s="43"/>
      <c r="D170" s="61"/>
      <c r="E170" s="62"/>
      <c r="F170" s="43"/>
      <c r="G170" s="21">
        <f t="shared" si="11"/>
        <v>0</v>
      </c>
      <c r="H170" s="178"/>
    </row>
    <row r="171" spans="2:8" ht="14.5" customHeight="1" x14ac:dyDescent="0.35">
      <c r="B171" s="18">
        <v>15</v>
      </c>
      <c r="C171" s="43"/>
      <c r="D171" s="61"/>
      <c r="E171" s="62"/>
      <c r="F171" s="43"/>
      <c r="G171" s="21">
        <f t="shared" si="11"/>
        <v>0</v>
      </c>
      <c r="H171" s="179"/>
    </row>
    <row r="172" spans="2:8" x14ac:dyDescent="0.35">
      <c r="B172" s="172" t="str">
        <f>C16</f>
        <v>…</v>
      </c>
      <c r="C172" s="173"/>
      <c r="D172" s="173"/>
      <c r="E172" s="173"/>
      <c r="F172" s="173"/>
      <c r="G172" s="173"/>
      <c r="H172" s="174"/>
    </row>
    <row r="173" spans="2:8" ht="43.5" x14ac:dyDescent="0.35">
      <c r="B173" s="18"/>
      <c r="C173" s="18" t="s">
        <v>1</v>
      </c>
      <c r="D173" s="53" t="s">
        <v>2</v>
      </c>
      <c r="E173" s="18" t="s">
        <v>3434</v>
      </c>
      <c r="F173" s="18" t="s">
        <v>3418</v>
      </c>
      <c r="G173" s="18" t="s">
        <v>3</v>
      </c>
      <c r="H173" s="75" t="s">
        <v>4</v>
      </c>
    </row>
    <row r="174" spans="2:8" ht="14.5" customHeight="1" x14ac:dyDescent="0.35">
      <c r="B174" s="18">
        <v>1</v>
      </c>
      <c r="C174" s="43"/>
      <c r="D174" s="61"/>
      <c r="E174" s="62"/>
      <c r="F174" s="62"/>
      <c r="G174" s="21">
        <f>(F174/5.83)*E174</f>
        <v>0</v>
      </c>
      <c r="H174" s="177">
        <f>SUM(G174:G188)</f>
        <v>0</v>
      </c>
    </row>
    <row r="175" spans="2:8" ht="14.5" customHeight="1" x14ac:dyDescent="0.35">
      <c r="B175" s="18">
        <v>2</v>
      </c>
      <c r="C175" s="43"/>
      <c r="D175" s="61"/>
      <c r="E175" s="62"/>
      <c r="F175" s="43"/>
      <c r="G175" s="21">
        <f t="shared" ref="G175:G188" si="12">(F175/5.83)*E175</f>
        <v>0</v>
      </c>
      <c r="H175" s="178"/>
    </row>
    <row r="176" spans="2:8" ht="14.5" customHeight="1" x14ac:dyDescent="0.35">
      <c r="B176" s="18">
        <v>3</v>
      </c>
      <c r="C176" s="43"/>
      <c r="D176" s="61"/>
      <c r="E176" s="62"/>
      <c r="F176" s="43"/>
      <c r="G176" s="21">
        <f t="shared" si="12"/>
        <v>0</v>
      </c>
      <c r="H176" s="178"/>
    </row>
    <row r="177" spans="2:8" ht="14.5" customHeight="1" x14ac:dyDescent="0.35">
      <c r="B177" s="18">
        <v>4</v>
      </c>
      <c r="C177" s="43"/>
      <c r="D177" s="61"/>
      <c r="E177" s="62"/>
      <c r="F177" s="43"/>
      <c r="G177" s="21">
        <f t="shared" si="12"/>
        <v>0</v>
      </c>
      <c r="H177" s="178"/>
    </row>
    <row r="178" spans="2:8" ht="14.5" customHeight="1" x14ac:dyDescent="0.35">
      <c r="B178" s="18">
        <v>5</v>
      </c>
      <c r="C178" s="43"/>
      <c r="D178" s="61"/>
      <c r="E178" s="62"/>
      <c r="F178" s="43"/>
      <c r="G178" s="21">
        <f t="shared" si="12"/>
        <v>0</v>
      </c>
      <c r="H178" s="178"/>
    </row>
    <row r="179" spans="2:8" ht="14.5" customHeight="1" x14ac:dyDescent="0.35">
      <c r="B179" s="18">
        <v>6</v>
      </c>
      <c r="C179" s="43"/>
      <c r="D179" s="61"/>
      <c r="E179" s="62"/>
      <c r="F179" s="43"/>
      <c r="G179" s="21">
        <f t="shared" si="12"/>
        <v>0</v>
      </c>
      <c r="H179" s="178"/>
    </row>
    <row r="180" spans="2:8" ht="14.5" customHeight="1" x14ac:dyDescent="0.35">
      <c r="B180" s="18">
        <v>7</v>
      </c>
      <c r="C180" s="43"/>
      <c r="D180" s="61"/>
      <c r="E180" s="62"/>
      <c r="F180" s="43"/>
      <c r="G180" s="21">
        <f t="shared" si="12"/>
        <v>0</v>
      </c>
      <c r="H180" s="178"/>
    </row>
    <row r="181" spans="2:8" ht="14.5" customHeight="1" x14ac:dyDescent="0.35">
      <c r="B181" s="18">
        <v>8</v>
      </c>
      <c r="C181" s="43"/>
      <c r="D181" s="61"/>
      <c r="E181" s="62"/>
      <c r="F181" s="43"/>
      <c r="G181" s="21">
        <f t="shared" si="12"/>
        <v>0</v>
      </c>
      <c r="H181" s="178"/>
    </row>
    <row r="182" spans="2:8" ht="14.5" customHeight="1" x14ac:dyDescent="0.35">
      <c r="B182" s="18">
        <v>9</v>
      </c>
      <c r="C182" s="43"/>
      <c r="D182" s="61"/>
      <c r="E182" s="62"/>
      <c r="F182" s="43"/>
      <c r="G182" s="21">
        <f t="shared" si="12"/>
        <v>0</v>
      </c>
      <c r="H182" s="178"/>
    </row>
    <row r="183" spans="2:8" ht="14.5" customHeight="1" x14ac:dyDescent="0.35">
      <c r="B183" s="18">
        <v>10</v>
      </c>
      <c r="C183" s="43"/>
      <c r="D183" s="61"/>
      <c r="E183" s="62"/>
      <c r="F183" s="43"/>
      <c r="G183" s="21">
        <f t="shared" si="12"/>
        <v>0</v>
      </c>
      <c r="H183" s="178"/>
    </row>
    <row r="184" spans="2:8" ht="14.5" customHeight="1" x14ac:dyDescent="0.35">
      <c r="B184" s="18">
        <v>11</v>
      </c>
      <c r="C184" s="43"/>
      <c r="D184" s="61"/>
      <c r="E184" s="62"/>
      <c r="F184" s="43"/>
      <c r="G184" s="21">
        <f t="shared" si="12"/>
        <v>0</v>
      </c>
      <c r="H184" s="178"/>
    </row>
    <row r="185" spans="2:8" ht="14.5" customHeight="1" x14ac:dyDescent="0.35">
      <c r="B185" s="18">
        <v>12</v>
      </c>
      <c r="C185" s="43"/>
      <c r="D185" s="61"/>
      <c r="E185" s="62"/>
      <c r="F185" s="43"/>
      <c r="G185" s="21">
        <f t="shared" si="12"/>
        <v>0</v>
      </c>
      <c r="H185" s="178"/>
    </row>
    <row r="186" spans="2:8" ht="14.5" customHeight="1" x14ac:dyDescent="0.35">
      <c r="B186" s="18">
        <v>13</v>
      </c>
      <c r="C186" s="43"/>
      <c r="D186" s="61"/>
      <c r="E186" s="62"/>
      <c r="F186" s="43"/>
      <c r="G186" s="21">
        <f t="shared" si="12"/>
        <v>0</v>
      </c>
      <c r="H186" s="178"/>
    </row>
    <row r="187" spans="2:8" ht="14.5" customHeight="1" x14ac:dyDescent="0.35">
      <c r="B187" s="18">
        <v>14</v>
      </c>
      <c r="C187" s="43"/>
      <c r="D187" s="61"/>
      <c r="E187" s="62"/>
      <c r="F187" s="43"/>
      <c r="G187" s="21">
        <f t="shared" si="12"/>
        <v>0</v>
      </c>
      <c r="H187" s="178"/>
    </row>
    <row r="188" spans="2:8" ht="14.5" customHeight="1" x14ac:dyDescent="0.35">
      <c r="B188" s="18">
        <v>15</v>
      </c>
      <c r="C188" s="43"/>
      <c r="D188" s="61"/>
      <c r="E188" s="62"/>
      <c r="F188" s="43"/>
      <c r="G188" s="21">
        <f t="shared" si="12"/>
        <v>0</v>
      </c>
      <c r="H188" s="179"/>
    </row>
  </sheetData>
  <mergeCells count="249">
    <mergeCell ref="H174:H188"/>
    <mergeCell ref="H123:H137"/>
    <mergeCell ref="B138:H138"/>
    <mergeCell ref="H140:H154"/>
    <mergeCell ref="B155:H155"/>
    <mergeCell ref="H157:H171"/>
    <mergeCell ref="B172:H172"/>
    <mergeCell ref="H72:H86"/>
    <mergeCell ref="B87:H87"/>
    <mergeCell ref="H89:H103"/>
    <mergeCell ref="B104:H104"/>
    <mergeCell ref="H106:H120"/>
    <mergeCell ref="B121:H121"/>
    <mergeCell ref="B70:H70"/>
    <mergeCell ref="K64:N64"/>
    <mergeCell ref="P64:S64"/>
    <mergeCell ref="U64:X64"/>
    <mergeCell ref="Z64:AC64"/>
    <mergeCell ref="AE64:AH64"/>
    <mergeCell ref="K65:N65"/>
    <mergeCell ref="P65:S65"/>
    <mergeCell ref="U65:X65"/>
    <mergeCell ref="Z65:AC65"/>
    <mergeCell ref="AE65:AH65"/>
    <mergeCell ref="AH62:AH63"/>
    <mergeCell ref="L63:M63"/>
    <mergeCell ref="Q63:R63"/>
    <mergeCell ref="V63:W63"/>
    <mergeCell ref="AA63:AB63"/>
    <mergeCell ref="AF63:AG63"/>
    <mergeCell ref="K66:N66"/>
    <mergeCell ref="P66:S66"/>
    <mergeCell ref="U66:X66"/>
    <mergeCell ref="Z66:AC66"/>
    <mergeCell ref="AE66:AH66"/>
    <mergeCell ref="L61:M61"/>
    <mergeCell ref="Q61:R61"/>
    <mergeCell ref="V61:W61"/>
    <mergeCell ref="AA61:AB61"/>
    <mergeCell ref="AF61:AG61"/>
    <mergeCell ref="L62:M62"/>
    <mergeCell ref="N62:N63"/>
    <mergeCell ref="Q62:R62"/>
    <mergeCell ref="S62:S63"/>
    <mergeCell ref="V62:W62"/>
    <mergeCell ref="X62:X63"/>
    <mergeCell ref="AA62:AB62"/>
    <mergeCell ref="AC62:AC63"/>
    <mergeCell ref="AF62:AG62"/>
    <mergeCell ref="K60:N60"/>
    <mergeCell ref="P60:S60"/>
    <mergeCell ref="U60:X60"/>
    <mergeCell ref="Z60:AC60"/>
    <mergeCell ref="AE60:AH60"/>
    <mergeCell ref="AC56:AC59"/>
    <mergeCell ref="AE56:AE59"/>
    <mergeCell ref="AH56:AH59"/>
    <mergeCell ref="L57:M57"/>
    <mergeCell ref="Q57:R57"/>
    <mergeCell ref="V57:W57"/>
    <mergeCell ref="AA57:AB57"/>
    <mergeCell ref="AF57:AG57"/>
    <mergeCell ref="L58:M59"/>
    <mergeCell ref="Q58:R59"/>
    <mergeCell ref="N56:N59"/>
    <mergeCell ref="P56:P59"/>
    <mergeCell ref="S56:S59"/>
    <mergeCell ref="U56:U59"/>
    <mergeCell ref="X56:X59"/>
    <mergeCell ref="Z56:Z59"/>
    <mergeCell ref="V58:W59"/>
    <mergeCell ref="AE54:AE55"/>
    <mergeCell ref="AF54:AG54"/>
    <mergeCell ref="AH54:AH55"/>
    <mergeCell ref="H55:H69"/>
    <mergeCell ref="L55:M56"/>
    <mergeCell ref="Q55:R56"/>
    <mergeCell ref="V55:W56"/>
    <mergeCell ref="AA55:AB56"/>
    <mergeCell ref="AF55:AG56"/>
    <mergeCell ref="K56:K59"/>
    <mergeCell ref="U54:U55"/>
    <mergeCell ref="V54:W54"/>
    <mergeCell ref="X54:X55"/>
    <mergeCell ref="Z54:Z55"/>
    <mergeCell ref="AA54:AB54"/>
    <mergeCell ref="AC54:AC55"/>
    <mergeCell ref="K54:K55"/>
    <mergeCell ref="L54:M54"/>
    <mergeCell ref="N54:N55"/>
    <mergeCell ref="P54:P55"/>
    <mergeCell ref="Q54:R54"/>
    <mergeCell ref="S54:S55"/>
    <mergeCell ref="AA58:AB59"/>
    <mergeCell ref="AF58:AG59"/>
    <mergeCell ref="Z52:AA53"/>
    <mergeCell ref="AB52:AC53"/>
    <mergeCell ref="AE52:AF53"/>
    <mergeCell ref="AG52:AH53"/>
    <mergeCell ref="B53:H53"/>
    <mergeCell ref="W51:X51"/>
    <mergeCell ref="Z51:AA51"/>
    <mergeCell ref="AB51:AC51"/>
    <mergeCell ref="AE51:AF51"/>
    <mergeCell ref="AG51:AH51"/>
    <mergeCell ref="K52:L53"/>
    <mergeCell ref="M52:N53"/>
    <mergeCell ref="P52:Q53"/>
    <mergeCell ref="R52:S53"/>
    <mergeCell ref="U52:V53"/>
    <mergeCell ref="Z49:AC49"/>
    <mergeCell ref="AE49:AH49"/>
    <mergeCell ref="K50:N50"/>
    <mergeCell ref="P50:S50"/>
    <mergeCell ref="U50:X50"/>
    <mergeCell ref="Z50:AC50"/>
    <mergeCell ref="AE50:AH50"/>
    <mergeCell ref="K51:L51"/>
    <mergeCell ref="M51:N51"/>
    <mergeCell ref="P51:Q51"/>
    <mergeCell ref="R51:S51"/>
    <mergeCell ref="U51:V51"/>
    <mergeCell ref="Z44:AC44"/>
    <mergeCell ref="AE44:AH44"/>
    <mergeCell ref="K45:N45"/>
    <mergeCell ref="P45:S45"/>
    <mergeCell ref="U45:X45"/>
    <mergeCell ref="Z45:AC45"/>
    <mergeCell ref="AE45:AH45"/>
    <mergeCell ref="K46:N46"/>
    <mergeCell ref="P46:S46"/>
    <mergeCell ref="U46:X46"/>
    <mergeCell ref="Z46:AC46"/>
    <mergeCell ref="AE46:AH46"/>
    <mergeCell ref="AC42:AC43"/>
    <mergeCell ref="AF42:AG42"/>
    <mergeCell ref="AH42:AH43"/>
    <mergeCell ref="L43:M43"/>
    <mergeCell ref="Q43:R43"/>
    <mergeCell ref="V43:W43"/>
    <mergeCell ref="AA43:AB43"/>
    <mergeCell ref="AF43:AG43"/>
    <mergeCell ref="V41:W41"/>
    <mergeCell ref="AA41:AB41"/>
    <mergeCell ref="AF41:AG41"/>
    <mergeCell ref="L42:M42"/>
    <mergeCell ref="N42:N43"/>
    <mergeCell ref="Q42:R42"/>
    <mergeCell ref="S42:S43"/>
    <mergeCell ref="V42:W42"/>
    <mergeCell ref="X42:X43"/>
    <mergeCell ref="AA42:AB42"/>
    <mergeCell ref="Z40:AC40"/>
    <mergeCell ref="AE40:AH40"/>
    <mergeCell ref="Z36:Z39"/>
    <mergeCell ref="AC36:AC39"/>
    <mergeCell ref="AE36:AE39"/>
    <mergeCell ref="AH36:AH39"/>
    <mergeCell ref="L37:M37"/>
    <mergeCell ref="Q37:R37"/>
    <mergeCell ref="V37:W37"/>
    <mergeCell ref="AA37:AB37"/>
    <mergeCell ref="AF37:AG37"/>
    <mergeCell ref="L38:M39"/>
    <mergeCell ref="B36:H36"/>
    <mergeCell ref="K36:K39"/>
    <mergeCell ref="N36:N39"/>
    <mergeCell ref="P36:P39"/>
    <mergeCell ref="S36:S39"/>
    <mergeCell ref="U36:U39"/>
    <mergeCell ref="H38:H52"/>
    <mergeCell ref="Q38:R39"/>
    <mergeCell ref="L41:M41"/>
    <mergeCell ref="Q41:R41"/>
    <mergeCell ref="K40:N40"/>
    <mergeCell ref="P40:S40"/>
    <mergeCell ref="U40:X40"/>
    <mergeCell ref="K44:N44"/>
    <mergeCell ref="P44:S44"/>
    <mergeCell ref="U44:X44"/>
    <mergeCell ref="K49:N49"/>
    <mergeCell ref="P49:S49"/>
    <mergeCell ref="U49:X49"/>
    <mergeCell ref="W52:X53"/>
    <mergeCell ref="K34:K35"/>
    <mergeCell ref="L34:M34"/>
    <mergeCell ref="N34:N35"/>
    <mergeCell ref="P34:P35"/>
    <mergeCell ref="Q34:R34"/>
    <mergeCell ref="AC34:AC35"/>
    <mergeCell ref="AE34:AE35"/>
    <mergeCell ref="AF34:AG34"/>
    <mergeCell ref="AH34:AH35"/>
    <mergeCell ref="L35:M36"/>
    <mergeCell ref="Q35:R36"/>
    <mergeCell ref="V35:W36"/>
    <mergeCell ref="AA35:AB36"/>
    <mergeCell ref="AF35:AG36"/>
    <mergeCell ref="X36:X39"/>
    <mergeCell ref="S34:S35"/>
    <mergeCell ref="U34:U35"/>
    <mergeCell ref="V34:W34"/>
    <mergeCell ref="X34:X35"/>
    <mergeCell ref="Z34:Z35"/>
    <mergeCell ref="AA34:AB34"/>
    <mergeCell ref="V38:W39"/>
    <mergeCell ref="AA38:AB39"/>
    <mergeCell ref="AF38:AG39"/>
    <mergeCell ref="R31:S31"/>
    <mergeCell ref="U31:V31"/>
    <mergeCell ref="W31:X31"/>
    <mergeCell ref="Z31:AA31"/>
    <mergeCell ref="AB31:AC31"/>
    <mergeCell ref="AE31:AF31"/>
    <mergeCell ref="AG31:AH31"/>
    <mergeCell ref="K32:L33"/>
    <mergeCell ref="M32:N33"/>
    <mergeCell ref="P32:Q33"/>
    <mergeCell ref="R32:S33"/>
    <mergeCell ref="U32:V33"/>
    <mergeCell ref="W32:X33"/>
    <mergeCell ref="Z32:AA33"/>
    <mergeCell ref="AB32:AC33"/>
    <mergeCell ref="AE32:AF33"/>
    <mergeCell ref="AG32:AH33"/>
    <mergeCell ref="J25:K25"/>
    <mergeCell ref="K29:N29"/>
    <mergeCell ref="P29:S29"/>
    <mergeCell ref="U29:X29"/>
    <mergeCell ref="Z29:AC29"/>
    <mergeCell ref="AE29:AH29"/>
    <mergeCell ref="A1:B1"/>
    <mergeCell ref="B6:C6"/>
    <mergeCell ref="B18:H18"/>
    <mergeCell ref="B19:H19"/>
    <mergeCell ref="J20:K20"/>
    <mergeCell ref="H21:H35"/>
    <mergeCell ref="J21:K21"/>
    <mergeCell ref="J22:K22"/>
    <mergeCell ref="J23:K23"/>
    <mergeCell ref="J24:K24"/>
    <mergeCell ref="K30:N30"/>
    <mergeCell ref="P30:S30"/>
    <mergeCell ref="U30:X30"/>
    <mergeCell ref="Z30:AC30"/>
    <mergeCell ref="AE30:AH30"/>
    <mergeCell ref="K31:L31"/>
    <mergeCell ref="M31:N31"/>
    <mergeCell ref="P31:Q31"/>
  </mergeCells>
  <conditionalFormatting sqref="K32 M32">
    <cfRule type="dataBar" priority="147">
      <dataBar>
        <cfvo type="num" val="0"/>
        <cfvo type="num" val="100"/>
        <color rgb="FFFF0000"/>
      </dataBar>
      <extLst>
        <ext xmlns:x14="http://schemas.microsoft.com/office/spreadsheetml/2009/9/main" uri="{B025F937-C7B1-47D3-B67F-A62EFF666E3E}">
          <x14:id>{809192D5-084A-4F58-A89E-23702D3FE5A3}</x14:id>
        </ext>
      </extLst>
    </cfRule>
    <cfRule type="dataBar" priority="149">
      <dataBar>
        <cfvo type="min"/>
        <cfvo type="max"/>
        <color rgb="FFFF555A"/>
      </dataBar>
      <extLst>
        <ext xmlns:x14="http://schemas.microsoft.com/office/spreadsheetml/2009/9/main" uri="{B025F937-C7B1-47D3-B67F-A62EFF666E3E}">
          <x14:id>{D049A6CD-E310-48F7-B2B7-4E65D85EDAF1}</x14:id>
        </ext>
      </extLst>
    </cfRule>
  </conditionalFormatting>
  <conditionalFormatting sqref="K36:K39">
    <cfRule type="dataBar" priority="136">
      <dataBar>
        <cfvo type="num" val="0"/>
        <cfvo type="num" val="100"/>
        <color rgb="FF00FFFF"/>
      </dataBar>
      <extLst>
        <ext xmlns:x14="http://schemas.microsoft.com/office/spreadsheetml/2009/9/main" uri="{B025F937-C7B1-47D3-B67F-A62EFF666E3E}">
          <x14:id>{B5D3F93E-A7A2-4CE8-92CD-02528225928E}</x14:id>
        </ext>
      </extLst>
    </cfRule>
  </conditionalFormatting>
  <conditionalFormatting sqref="K45">
    <cfRule type="containsText" dxfId="39" priority="138" operator="containsText" text="seems most">
      <formula>NOT(ISERROR(SEARCH("seems most",K45)))</formula>
    </cfRule>
  </conditionalFormatting>
  <conditionalFormatting sqref="K46">
    <cfRule type="containsText" dxfId="38" priority="137" operator="containsText" text="seems most">
      <formula>NOT(ISERROR(SEARCH("seems most",K46)))</formula>
    </cfRule>
  </conditionalFormatting>
  <conditionalFormatting sqref="K52 M52">
    <cfRule type="dataBar" priority="74">
      <dataBar>
        <cfvo type="min"/>
        <cfvo type="max"/>
        <color rgb="FFFF555A"/>
      </dataBar>
      <extLst>
        <ext xmlns:x14="http://schemas.microsoft.com/office/spreadsheetml/2009/9/main" uri="{B025F937-C7B1-47D3-B67F-A62EFF666E3E}">
          <x14:id>{E81D9252-D48E-458B-A74C-CD469D4FB0EC}</x14:id>
        </ext>
      </extLst>
    </cfRule>
    <cfRule type="dataBar" priority="72">
      <dataBar>
        <cfvo type="num" val="0"/>
        <cfvo type="num" val="100"/>
        <color rgb="FFFF0000"/>
      </dataBar>
      <extLst>
        <ext xmlns:x14="http://schemas.microsoft.com/office/spreadsheetml/2009/9/main" uri="{B025F937-C7B1-47D3-B67F-A62EFF666E3E}">
          <x14:id>{F62D1BBD-AB5C-4CEB-B15E-27E5AE19D0D3}</x14:id>
        </ext>
      </extLst>
    </cfRule>
  </conditionalFormatting>
  <conditionalFormatting sqref="K56:K59">
    <cfRule type="dataBar" priority="61">
      <dataBar>
        <cfvo type="num" val="0"/>
        <cfvo type="num" val="100"/>
        <color rgb="FF00FFFF"/>
      </dataBar>
      <extLst>
        <ext xmlns:x14="http://schemas.microsoft.com/office/spreadsheetml/2009/9/main" uri="{B025F937-C7B1-47D3-B67F-A62EFF666E3E}">
          <x14:id>{F08905BA-4088-4808-B908-0B342E4509BD}</x14:id>
        </ext>
      </extLst>
    </cfRule>
  </conditionalFormatting>
  <conditionalFormatting sqref="K65">
    <cfRule type="containsText" dxfId="37" priority="63" operator="containsText" text="seems most">
      <formula>NOT(ISERROR(SEARCH("seems most",K65)))</formula>
    </cfRule>
  </conditionalFormatting>
  <conditionalFormatting sqref="K66">
    <cfRule type="containsText" dxfId="36" priority="62" operator="containsText" text="seems most">
      <formula>NOT(ISERROR(SEARCH("seems most",K66)))</formula>
    </cfRule>
  </conditionalFormatting>
  <conditionalFormatting sqref="L35">
    <cfRule type="dataBar" priority="146">
      <dataBar>
        <cfvo type="num" val="0"/>
        <cfvo type="num" val="100"/>
        <color rgb="FF00FF00"/>
      </dataBar>
      <extLst>
        <ext xmlns:x14="http://schemas.microsoft.com/office/spreadsheetml/2009/9/main" uri="{B025F937-C7B1-47D3-B67F-A62EFF666E3E}">
          <x14:id>{9DB32E2A-7F52-4682-99C9-DCE48AF172A7}</x14:id>
        </ext>
      </extLst>
    </cfRule>
    <cfRule type="dataBar" priority="148">
      <dataBar>
        <cfvo type="min"/>
        <cfvo type="max"/>
        <color rgb="FF63C384"/>
      </dataBar>
      <extLst>
        <ext xmlns:x14="http://schemas.microsoft.com/office/spreadsheetml/2009/9/main" uri="{B025F937-C7B1-47D3-B67F-A62EFF666E3E}">
          <x14:id>{02808C6A-2CCE-4383-B1BB-C32C06D651CD}</x14:id>
        </ext>
      </extLst>
    </cfRule>
  </conditionalFormatting>
  <conditionalFormatting sqref="L38">
    <cfRule type="dataBar" priority="145">
      <dataBar>
        <cfvo type="num" val="0"/>
        <cfvo type="num" val="100"/>
        <color rgb="FF0000FF"/>
      </dataBar>
      <extLst>
        <ext xmlns:x14="http://schemas.microsoft.com/office/spreadsheetml/2009/9/main" uri="{B025F937-C7B1-47D3-B67F-A62EFF666E3E}">
          <x14:id>{4D1F3610-7304-4A6A-91BB-B82166B11D50}</x14:id>
        </ext>
      </extLst>
    </cfRule>
  </conditionalFormatting>
  <conditionalFormatting sqref="L41">
    <cfRule type="dataBar" priority="143">
      <dataBar showValue="0">
        <cfvo type="num" val="0"/>
        <cfvo type="num" val="&quot;1--&quot;"/>
        <color rgb="FFFF0000"/>
      </dataBar>
      <extLst>
        <ext xmlns:x14="http://schemas.microsoft.com/office/spreadsheetml/2009/9/main" uri="{B025F937-C7B1-47D3-B67F-A62EFF666E3E}">
          <x14:id>{D9BE987C-EB24-4A04-919E-0B0E41723EB1}</x14:id>
        </ext>
      </extLst>
    </cfRule>
    <cfRule type="dataBar" priority="142">
      <dataBar>
        <cfvo type="num" val="0"/>
        <cfvo type="num" val="100"/>
        <color rgb="FFFF0000"/>
      </dataBar>
      <extLst>
        <ext xmlns:x14="http://schemas.microsoft.com/office/spreadsheetml/2009/9/main" uri="{B025F937-C7B1-47D3-B67F-A62EFF666E3E}">
          <x14:id>{F3DA7ED6-CCA6-4771-999C-EB0C52DB6857}</x14:id>
        </ext>
      </extLst>
    </cfRule>
  </conditionalFormatting>
  <conditionalFormatting sqref="L42">
    <cfRule type="dataBar" priority="141">
      <dataBar>
        <cfvo type="num" val="0"/>
        <cfvo type="num" val="100"/>
        <color rgb="FF00FF00"/>
      </dataBar>
      <extLst>
        <ext xmlns:x14="http://schemas.microsoft.com/office/spreadsheetml/2009/9/main" uri="{B025F937-C7B1-47D3-B67F-A62EFF666E3E}">
          <x14:id>{A0B9A848-EA69-4199-BE7A-4785D78E32D5}</x14:id>
        </ext>
      </extLst>
    </cfRule>
  </conditionalFormatting>
  <conditionalFormatting sqref="L43">
    <cfRule type="dataBar" priority="140">
      <dataBar>
        <cfvo type="num" val="0"/>
        <cfvo type="num" val="100"/>
        <color rgb="FF0000FF"/>
      </dataBar>
      <extLst>
        <ext xmlns:x14="http://schemas.microsoft.com/office/spreadsheetml/2009/9/main" uri="{B025F937-C7B1-47D3-B67F-A62EFF666E3E}">
          <x14:id>{37F08A22-F038-4B94-AF3A-A2F79CDCF993}</x14:id>
        </ext>
      </extLst>
    </cfRule>
  </conditionalFormatting>
  <conditionalFormatting sqref="L55">
    <cfRule type="dataBar" priority="73">
      <dataBar>
        <cfvo type="min"/>
        <cfvo type="max"/>
        <color rgb="FF63C384"/>
      </dataBar>
      <extLst>
        <ext xmlns:x14="http://schemas.microsoft.com/office/spreadsheetml/2009/9/main" uri="{B025F937-C7B1-47D3-B67F-A62EFF666E3E}">
          <x14:id>{61608FD7-D719-4980-97F2-82B7E3F6A4CD}</x14:id>
        </ext>
      </extLst>
    </cfRule>
    <cfRule type="dataBar" priority="71">
      <dataBar>
        <cfvo type="num" val="0"/>
        <cfvo type="num" val="100"/>
        <color rgb="FF00FF00"/>
      </dataBar>
      <extLst>
        <ext xmlns:x14="http://schemas.microsoft.com/office/spreadsheetml/2009/9/main" uri="{B025F937-C7B1-47D3-B67F-A62EFF666E3E}">
          <x14:id>{31CA66B7-F918-4968-9605-D5B858965A4B}</x14:id>
        </ext>
      </extLst>
    </cfRule>
  </conditionalFormatting>
  <conditionalFormatting sqref="L58">
    <cfRule type="dataBar" priority="70">
      <dataBar>
        <cfvo type="num" val="0"/>
        <cfvo type="num" val="100"/>
        <color rgb="FF0000FF"/>
      </dataBar>
      <extLst>
        <ext xmlns:x14="http://schemas.microsoft.com/office/spreadsheetml/2009/9/main" uri="{B025F937-C7B1-47D3-B67F-A62EFF666E3E}">
          <x14:id>{70ABCF06-817F-4343-95D6-4352E80259A3}</x14:id>
        </ext>
      </extLst>
    </cfRule>
  </conditionalFormatting>
  <conditionalFormatting sqref="L61">
    <cfRule type="dataBar" priority="68">
      <dataBar showValue="0">
        <cfvo type="num" val="0"/>
        <cfvo type="num" val="&quot;1--&quot;"/>
        <color rgb="FFFF0000"/>
      </dataBar>
      <extLst>
        <ext xmlns:x14="http://schemas.microsoft.com/office/spreadsheetml/2009/9/main" uri="{B025F937-C7B1-47D3-B67F-A62EFF666E3E}">
          <x14:id>{2526C1C2-4AF8-4F70-B7A4-882AC7EF32E2}</x14:id>
        </ext>
      </extLst>
    </cfRule>
    <cfRule type="dataBar" priority="67">
      <dataBar>
        <cfvo type="num" val="0"/>
        <cfvo type="num" val="100"/>
        <color rgb="FFFF0000"/>
      </dataBar>
      <extLst>
        <ext xmlns:x14="http://schemas.microsoft.com/office/spreadsheetml/2009/9/main" uri="{B025F937-C7B1-47D3-B67F-A62EFF666E3E}">
          <x14:id>{70B68776-09BA-4701-B5BD-A70799C307B2}</x14:id>
        </ext>
      </extLst>
    </cfRule>
  </conditionalFormatting>
  <conditionalFormatting sqref="L62">
    <cfRule type="dataBar" priority="66">
      <dataBar>
        <cfvo type="num" val="0"/>
        <cfvo type="num" val="100"/>
        <color rgb="FF00FF00"/>
      </dataBar>
      <extLst>
        <ext xmlns:x14="http://schemas.microsoft.com/office/spreadsheetml/2009/9/main" uri="{B025F937-C7B1-47D3-B67F-A62EFF666E3E}">
          <x14:id>{E305E565-6B1E-4E86-867F-4BF7E74CF13C}</x14:id>
        </ext>
      </extLst>
    </cfRule>
  </conditionalFormatting>
  <conditionalFormatting sqref="L63">
    <cfRule type="dataBar" priority="65">
      <dataBar>
        <cfvo type="num" val="0"/>
        <cfvo type="num" val="100"/>
        <color rgb="FF0000FF"/>
      </dataBar>
      <extLst>
        <ext xmlns:x14="http://schemas.microsoft.com/office/spreadsheetml/2009/9/main" uri="{B025F937-C7B1-47D3-B67F-A62EFF666E3E}">
          <x14:id>{517E14D6-37DD-4321-BB02-6ABA0D6F18F6}</x14:id>
        </ext>
      </extLst>
    </cfRule>
  </conditionalFormatting>
  <conditionalFormatting sqref="N36:N39 L35 L38 K32 K36:K39 M32">
    <cfRule type="dataBar" priority="150">
      <dataBar>
        <cfvo type="min"/>
        <cfvo type="max"/>
        <color rgb="FF638EC6"/>
      </dataBar>
      <extLst>
        <ext xmlns:x14="http://schemas.microsoft.com/office/spreadsheetml/2009/9/main" uri="{B025F937-C7B1-47D3-B67F-A62EFF666E3E}">
          <x14:id>{A6BD6632-E193-406C-B77C-A0AD1343FA80}</x14:id>
        </ext>
      </extLst>
    </cfRule>
  </conditionalFormatting>
  <conditionalFormatting sqref="N36:N39">
    <cfRule type="dataBar" priority="144">
      <dataBar>
        <cfvo type="num" val="0"/>
        <cfvo type="num" val="100"/>
        <color rgb="FF00FFFF"/>
      </dataBar>
      <extLst>
        <ext xmlns:x14="http://schemas.microsoft.com/office/spreadsheetml/2009/9/main" uri="{B025F937-C7B1-47D3-B67F-A62EFF666E3E}">
          <x14:id>{E4279AC5-071F-4197-A8AC-EBF192451378}</x14:id>
        </ext>
      </extLst>
    </cfRule>
  </conditionalFormatting>
  <conditionalFormatting sqref="N42">
    <cfRule type="dataBar" priority="139">
      <dataBar>
        <cfvo type="num" val="0"/>
        <cfvo type="num" val="100"/>
        <color theme="0"/>
      </dataBar>
      <extLst>
        <ext xmlns:x14="http://schemas.microsoft.com/office/spreadsheetml/2009/9/main" uri="{B025F937-C7B1-47D3-B67F-A62EFF666E3E}">
          <x14:id>{FBEA880C-74B4-45D7-847F-C1623DAAD4AE}</x14:id>
        </ext>
      </extLst>
    </cfRule>
  </conditionalFormatting>
  <conditionalFormatting sqref="N56:N59 L55 L58 K52 K56:K59 M52">
    <cfRule type="dataBar" priority="75">
      <dataBar>
        <cfvo type="min"/>
        <cfvo type="max"/>
        <color rgb="FF638EC6"/>
      </dataBar>
      <extLst>
        <ext xmlns:x14="http://schemas.microsoft.com/office/spreadsheetml/2009/9/main" uri="{B025F937-C7B1-47D3-B67F-A62EFF666E3E}">
          <x14:id>{FF7D920D-09BC-4CEC-A9A6-1C8AA670514D}</x14:id>
        </ext>
      </extLst>
    </cfRule>
  </conditionalFormatting>
  <conditionalFormatting sqref="N56:N59">
    <cfRule type="dataBar" priority="69">
      <dataBar>
        <cfvo type="num" val="0"/>
        <cfvo type="num" val="100"/>
        <color rgb="FF00FFFF"/>
      </dataBar>
      <extLst>
        <ext xmlns:x14="http://schemas.microsoft.com/office/spreadsheetml/2009/9/main" uri="{B025F937-C7B1-47D3-B67F-A62EFF666E3E}">
          <x14:id>{678E326F-8EBC-4F63-8BAB-6A83351F93DF}</x14:id>
        </ext>
      </extLst>
    </cfRule>
  </conditionalFormatting>
  <conditionalFormatting sqref="N62">
    <cfRule type="dataBar" priority="64">
      <dataBar>
        <cfvo type="num" val="0"/>
        <cfvo type="num" val="100"/>
        <color theme="0"/>
      </dataBar>
      <extLst>
        <ext xmlns:x14="http://schemas.microsoft.com/office/spreadsheetml/2009/9/main" uri="{B025F937-C7B1-47D3-B67F-A62EFF666E3E}">
          <x14:id>{665D7612-1A75-44B2-A48A-C7A7F47D0C61}</x14:id>
        </ext>
      </extLst>
    </cfRule>
  </conditionalFormatting>
  <conditionalFormatting sqref="P32 R32">
    <cfRule type="dataBar" priority="134">
      <dataBar>
        <cfvo type="min"/>
        <cfvo type="max"/>
        <color rgb="FFFF555A"/>
      </dataBar>
      <extLst>
        <ext xmlns:x14="http://schemas.microsoft.com/office/spreadsheetml/2009/9/main" uri="{B025F937-C7B1-47D3-B67F-A62EFF666E3E}">
          <x14:id>{C4F424A2-F944-4B77-BF0A-31AEAF3B2C6F}</x14:id>
        </ext>
      </extLst>
    </cfRule>
    <cfRule type="dataBar" priority="132">
      <dataBar>
        <cfvo type="num" val="0"/>
        <cfvo type="num" val="100"/>
        <color rgb="FFFF0000"/>
      </dataBar>
      <extLst>
        <ext xmlns:x14="http://schemas.microsoft.com/office/spreadsheetml/2009/9/main" uri="{B025F937-C7B1-47D3-B67F-A62EFF666E3E}">
          <x14:id>{694619B6-72FB-4BEF-B6BC-DD8315F53954}</x14:id>
        </ext>
      </extLst>
    </cfRule>
  </conditionalFormatting>
  <conditionalFormatting sqref="P36:P39">
    <cfRule type="dataBar" priority="121">
      <dataBar>
        <cfvo type="num" val="0"/>
        <cfvo type="num" val="100"/>
        <color rgb="FF00FFFF"/>
      </dataBar>
      <extLst>
        <ext xmlns:x14="http://schemas.microsoft.com/office/spreadsheetml/2009/9/main" uri="{B025F937-C7B1-47D3-B67F-A62EFF666E3E}">
          <x14:id>{4AB35B68-104F-4732-8B56-D518E59F059B}</x14:id>
        </ext>
      </extLst>
    </cfRule>
  </conditionalFormatting>
  <conditionalFormatting sqref="P45">
    <cfRule type="containsText" dxfId="35" priority="123" operator="containsText" text="seems most">
      <formula>NOT(ISERROR(SEARCH("seems most",P45)))</formula>
    </cfRule>
  </conditionalFormatting>
  <conditionalFormatting sqref="P46">
    <cfRule type="containsText" dxfId="34" priority="122" operator="containsText" text="seems most">
      <formula>NOT(ISERROR(SEARCH("seems most",P46)))</formula>
    </cfRule>
  </conditionalFormatting>
  <conditionalFormatting sqref="P52 R52">
    <cfRule type="dataBar" priority="57">
      <dataBar>
        <cfvo type="num" val="0"/>
        <cfvo type="num" val="100"/>
        <color rgb="FFFF0000"/>
      </dataBar>
      <extLst>
        <ext xmlns:x14="http://schemas.microsoft.com/office/spreadsheetml/2009/9/main" uri="{B025F937-C7B1-47D3-B67F-A62EFF666E3E}">
          <x14:id>{F8EB29D4-9675-4579-8541-BEF5768F863E}</x14:id>
        </ext>
      </extLst>
    </cfRule>
    <cfRule type="dataBar" priority="59">
      <dataBar>
        <cfvo type="min"/>
        <cfvo type="max"/>
        <color rgb="FFFF555A"/>
      </dataBar>
      <extLst>
        <ext xmlns:x14="http://schemas.microsoft.com/office/spreadsheetml/2009/9/main" uri="{B025F937-C7B1-47D3-B67F-A62EFF666E3E}">
          <x14:id>{35FF7C78-5713-4AC5-827E-CB96AB43D555}</x14:id>
        </ext>
      </extLst>
    </cfRule>
  </conditionalFormatting>
  <conditionalFormatting sqref="P56:P59">
    <cfRule type="dataBar" priority="46">
      <dataBar>
        <cfvo type="num" val="0"/>
        <cfvo type="num" val="100"/>
        <color rgb="FF00FFFF"/>
      </dataBar>
      <extLst>
        <ext xmlns:x14="http://schemas.microsoft.com/office/spreadsheetml/2009/9/main" uri="{B025F937-C7B1-47D3-B67F-A62EFF666E3E}">
          <x14:id>{1B6A4638-2FE2-4E0A-BB87-957AB6192B20}</x14:id>
        </ext>
      </extLst>
    </cfRule>
  </conditionalFormatting>
  <conditionalFormatting sqref="P65">
    <cfRule type="containsText" dxfId="33" priority="48" operator="containsText" text="seems most">
      <formula>NOT(ISERROR(SEARCH("seems most",P65)))</formula>
    </cfRule>
  </conditionalFormatting>
  <conditionalFormatting sqref="P66">
    <cfRule type="containsText" dxfId="32" priority="47" operator="containsText" text="seems most">
      <formula>NOT(ISERROR(SEARCH("seems most",P66)))</formula>
    </cfRule>
  </conditionalFormatting>
  <conditionalFormatting sqref="Q35">
    <cfRule type="dataBar" priority="133">
      <dataBar>
        <cfvo type="min"/>
        <cfvo type="max"/>
        <color rgb="FF63C384"/>
      </dataBar>
      <extLst>
        <ext xmlns:x14="http://schemas.microsoft.com/office/spreadsheetml/2009/9/main" uri="{B025F937-C7B1-47D3-B67F-A62EFF666E3E}">
          <x14:id>{66C64BE1-6D9A-4D12-B7F2-68D30BA9A58B}</x14:id>
        </ext>
      </extLst>
    </cfRule>
    <cfRule type="dataBar" priority="131">
      <dataBar>
        <cfvo type="num" val="0"/>
        <cfvo type="num" val="100"/>
        <color rgb="FF00FF00"/>
      </dataBar>
      <extLst>
        <ext xmlns:x14="http://schemas.microsoft.com/office/spreadsheetml/2009/9/main" uri="{B025F937-C7B1-47D3-B67F-A62EFF666E3E}">
          <x14:id>{B2CA62F1-1CC6-40DB-8EB2-644D9586C69B}</x14:id>
        </ext>
      </extLst>
    </cfRule>
  </conditionalFormatting>
  <conditionalFormatting sqref="Q38">
    <cfRule type="dataBar" priority="130">
      <dataBar>
        <cfvo type="num" val="0"/>
        <cfvo type="num" val="100"/>
        <color rgb="FF0000FF"/>
      </dataBar>
      <extLst>
        <ext xmlns:x14="http://schemas.microsoft.com/office/spreadsheetml/2009/9/main" uri="{B025F937-C7B1-47D3-B67F-A62EFF666E3E}">
          <x14:id>{E6319BA5-9310-4EE5-9ACE-87881B02E722}</x14:id>
        </ext>
      </extLst>
    </cfRule>
  </conditionalFormatting>
  <conditionalFormatting sqref="Q41">
    <cfRule type="dataBar" priority="128">
      <dataBar showValue="0">
        <cfvo type="num" val="0"/>
        <cfvo type="num" val="&quot;1--&quot;"/>
        <color rgb="FFFF0000"/>
      </dataBar>
      <extLst>
        <ext xmlns:x14="http://schemas.microsoft.com/office/spreadsheetml/2009/9/main" uri="{B025F937-C7B1-47D3-B67F-A62EFF666E3E}">
          <x14:id>{77FB689A-E8D5-489A-BB63-9AE72093F988}</x14:id>
        </ext>
      </extLst>
    </cfRule>
    <cfRule type="dataBar" priority="127">
      <dataBar>
        <cfvo type="num" val="0"/>
        <cfvo type="num" val="100"/>
        <color rgb="FFFF0000"/>
      </dataBar>
      <extLst>
        <ext xmlns:x14="http://schemas.microsoft.com/office/spreadsheetml/2009/9/main" uri="{B025F937-C7B1-47D3-B67F-A62EFF666E3E}">
          <x14:id>{515249B6-B561-4B96-B3BA-6EED2A1316DD}</x14:id>
        </ext>
      </extLst>
    </cfRule>
  </conditionalFormatting>
  <conditionalFormatting sqref="Q42">
    <cfRule type="dataBar" priority="126">
      <dataBar>
        <cfvo type="num" val="0"/>
        <cfvo type="num" val="100"/>
        <color rgb="FF00FF00"/>
      </dataBar>
      <extLst>
        <ext xmlns:x14="http://schemas.microsoft.com/office/spreadsheetml/2009/9/main" uri="{B025F937-C7B1-47D3-B67F-A62EFF666E3E}">
          <x14:id>{A7F18B8C-6CBD-4F29-B652-4D62F9F9D4CE}</x14:id>
        </ext>
      </extLst>
    </cfRule>
  </conditionalFormatting>
  <conditionalFormatting sqref="Q43">
    <cfRule type="dataBar" priority="125">
      <dataBar>
        <cfvo type="num" val="0"/>
        <cfvo type="num" val="100"/>
        <color rgb="FF0000FF"/>
      </dataBar>
      <extLst>
        <ext xmlns:x14="http://schemas.microsoft.com/office/spreadsheetml/2009/9/main" uri="{B025F937-C7B1-47D3-B67F-A62EFF666E3E}">
          <x14:id>{6210F300-9BBA-465C-A415-D383EE9D3380}</x14:id>
        </ext>
      </extLst>
    </cfRule>
  </conditionalFormatting>
  <conditionalFormatting sqref="Q55">
    <cfRule type="dataBar" priority="58">
      <dataBar>
        <cfvo type="min"/>
        <cfvo type="max"/>
        <color rgb="FF63C384"/>
      </dataBar>
      <extLst>
        <ext xmlns:x14="http://schemas.microsoft.com/office/spreadsheetml/2009/9/main" uri="{B025F937-C7B1-47D3-B67F-A62EFF666E3E}">
          <x14:id>{49CD5C61-73CC-4DAE-ACDF-B5CBBA133918}</x14:id>
        </ext>
      </extLst>
    </cfRule>
    <cfRule type="dataBar" priority="56">
      <dataBar>
        <cfvo type="num" val="0"/>
        <cfvo type="num" val="100"/>
        <color rgb="FF00FF00"/>
      </dataBar>
      <extLst>
        <ext xmlns:x14="http://schemas.microsoft.com/office/spreadsheetml/2009/9/main" uri="{B025F937-C7B1-47D3-B67F-A62EFF666E3E}">
          <x14:id>{22CEE74B-2963-4AD0-8C91-988367C787A0}</x14:id>
        </ext>
      </extLst>
    </cfRule>
  </conditionalFormatting>
  <conditionalFormatting sqref="Q58">
    <cfRule type="dataBar" priority="55">
      <dataBar>
        <cfvo type="num" val="0"/>
        <cfvo type="num" val="100"/>
        <color rgb="FF0000FF"/>
      </dataBar>
      <extLst>
        <ext xmlns:x14="http://schemas.microsoft.com/office/spreadsheetml/2009/9/main" uri="{B025F937-C7B1-47D3-B67F-A62EFF666E3E}">
          <x14:id>{30136D2F-3049-453A-BCEF-4781EFDDEBFE}</x14:id>
        </ext>
      </extLst>
    </cfRule>
  </conditionalFormatting>
  <conditionalFormatting sqref="Q61">
    <cfRule type="dataBar" priority="53">
      <dataBar showValue="0">
        <cfvo type="num" val="0"/>
        <cfvo type="num" val="&quot;1--&quot;"/>
        <color rgb="FFFF0000"/>
      </dataBar>
      <extLst>
        <ext xmlns:x14="http://schemas.microsoft.com/office/spreadsheetml/2009/9/main" uri="{B025F937-C7B1-47D3-B67F-A62EFF666E3E}">
          <x14:id>{CB428EAE-184A-4490-A9AC-936AB5A3DA89}</x14:id>
        </ext>
      </extLst>
    </cfRule>
    <cfRule type="dataBar" priority="52">
      <dataBar>
        <cfvo type="num" val="0"/>
        <cfvo type="num" val="100"/>
        <color rgb="FFFF0000"/>
      </dataBar>
      <extLst>
        <ext xmlns:x14="http://schemas.microsoft.com/office/spreadsheetml/2009/9/main" uri="{B025F937-C7B1-47D3-B67F-A62EFF666E3E}">
          <x14:id>{A35D147F-F574-4AAE-B511-9F1F0180C320}</x14:id>
        </ext>
      </extLst>
    </cfRule>
  </conditionalFormatting>
  <conditionalFormatting sqref="Q62">
    <cfRule type="dataBar" priority="51">
      <dataBar>
        <cfvo type="num" val="0"/>
        <cfvo type="num" val="100"/>
        <color rgb="FF00FF00"/>
      </dataBar>
      <extLst>
        <ext xmlns:x14="http://schemas.microsoft.com/office/spreadsheetml/2009/9/main" uri="{B025F937-C7B1-47D3-B67F-A62EFF666E3E}">
          <x14:id>{7E6006B3-FA75-46FA-983C-CAFCDEF12D2B}</x14:id>
        </ext>
      </extLst>
    </cfRule>
  </conditionalFormatting>
  <conditionalFormatting sqref="Q63">
    <cfRule type="dataBar" priority="50">
      <dataBar>
        <cfvo type="num" val="0"/>
        <cfvo type="num" val="100"/>
        <color rgb="FF0000FF"/>
      </dataBar>
      <extLst>
        <ext xmlns:x14="http://schemas.microsoft.com/office/spreadsheetml/2009/9/main" uri="{B025F937-C7B1-47D3-B67F-A62EFF666E3E}">
          <x14:id>{C4CC402B-02D4-4C15-A20D-90EB11407E28}</x14:id>
        </ext>
      </extLst>
    </cfRule>
  </conditionalFormatting>
  <conditionalFormatting sqref="S36:S39 Q35 Q38 P32 P36:P39 R32">
    <cfRule type="dataBar" priority="135">
      <dataBar>
        <cfvo type="min"/>
        <cfvo type="max"/>
        <color rgb="FF638EC6"/>
      </dataBar>
      <extLst>
        <ext xmlns:x14="http://schemas.microsoft.com/office/spreadsheetml/2009/9/main" uri="{B025F937-C7B1-47D3-B67F-A62EFF666E3E}">
          <x14:id>{CF0A9B1A-D595-46BD-A421-7E22176ED33A}</x14:id>
        </ext>
      </extLst>
    </cfRule>
  </conditionalFormatting>
  <conditionalFormatting sqref="S36:S39">
    <cfRule type="dataBar" priority="129">
      <dataBar>
        <cfvo type="num" val="0"/>
        <cfvo type="num" val="100"/>
        <color rgb="FF00FFFF"/>
      </dataBar>
      <extLst>
        <ext xmlns:x14="http://schemas.microsoft.com/office/spreadsheetml/2009/9/main" uri="{B025F937-C7B1-47D3-B67F-A62EFF666E3E}">
          <x14:id>{C5DDAE00-F760-4FEB-B65F-778121CDAFC1}</x14:id>
        </ext>
      </extLst>
    </cfRule>
  </conditionalFormatting>
  <conditionalFormatting sqref="S42">
    <cfRule type="dataBar" priority="124">
      <dataBar>
        <cfvo type="num" val="0"/>
        <cfvo type="num" val="100"/>
        <color theme="0"/>
      </dataBar>
      <extLst>
        <ext xmlns:x14="http://schemas.microsoft.com/office/spreadsheetml/2009/9/main" uri="{B025F937-C7B1-47D3-B67F-A62EFF666E3E}">
          <x14:id>{0BCF50D7-8851-4550-BF45-F147A2F45591}</x14:id>
        </ext>
      </extLst>
    </cfRule>
  </conditionalFormatting>
  <conditionalFormatting sqref="S56:S59 Q55 Q58 P52 P56:P59 R52">
    <cfRule type="dataBar" priority="60">
      <dataBar>
        <cfvo type="min"/>
        <cfvo type="max"/>
        <color rgb="FF638EC6"/>
      </dataBar>
      <extLst>
        <ext xmlns:x14="http://schemas.microsoft.com/office/spreadsheetml/2009/9/main" uri="{B025F937-C7B1-47D3-B67F-A62EFF666E3E}">
          <x14:id>{B83DF48D-67FD-4C19-9661-3407EA3DF8E4}</x14:id>
        </ext>
      </extLst>
    </cfRule>
  </conditionalFormatting>
  <conditionalFormatting sqref="S56:S59">
    <cfRule type="dataBar" priority="54">
      <dataBar>
        <cfvo type="num" val="0"/>
        <cfvo type="num" val="100"/>
        <color rgb="FF00FFFF"/>
      </dataBar>
      <extLst>
        <ext xmlns:x14="http://schemas.microsoft.com/office/spreadsheetml/2009/9/main" uri="{B025F937-C7B1-47D3-B67F-A62EFF666E3E}">
          <x14:id>{EF285E4F-7ACF-4FAA-8E39-96C8FC9967B0}</x14:id>
        </ext>
      </extLst>
    </cfRule>
  </conditionalFormatting>
  <conditionalFormatting sqref="S62">
    <cfRule type="dataBar" priority="49">
      <dataBar>
        <cfvo type="num" val="0"/>
        <cfvo type="num" val="100"/>
        <color theme="0"/>
      </dataBar>
      <extLst>
        <ext xmlns:x14="http://schemas.microsoft.com/office/spreadsheetml/2009/9/main" uri="{B025F937-C7B1-47D3-B67F-A62EFF666E3E}">
          <x14:id>{0A3FF23E-2962-4CDE-95E6-A0394CE0FAAB}</x14:id>
        </ext>
      </extLst>
    </cfRule>
  </conditionalFormatting>
  <conditionalFormatting sqref="U32 W32">
    <cfRule type="dataBar" priority="119">
      <dataBar>
        <cfvo type="min"/>
        <cfvo type="max"/>
        <color rgb="FFFF555A"/>
      </dataBar>
      <extLst>
        <ext xmlns:x14="http://schemas.microsoft.com/office/spreadsheetml/2009/9/main" uri="{B025F937-C7B1-47D3-B67F-A62EFF666E3E}">
          <x14:id>{0F4A2497-7D00-48FD-88BF-1CC112D8C869}</x14:id>
        </ext>
      </extLst>
    </cfRule>
    <cfRule type="dataBar" priority="117">
      <dataBar>
        <cfvo type="num" val="0"/>
        <cfvo type="num" val="100"/>
        <color rgb="FFFF0000"/>
      </dataBar>
      <extLst>
        <ext xmlns:x14="http://schemas.microsoft.com/office/spreadsheetml/2009/9/main" uri="{B025F937-C7B1-47D3-B67F-A62EFF666E3E}">
          <x14:id>{AA699C07-E937-46FA-8D44-DF701FF1B758}</x14:id>
        </ext>
      </extLst>
    </cfRule>
  </conditionalFormatting>
  <conditionalFormatting sqref="U36:U39">
    <cfRule type="dataBar" priority="106">
      <dataBar>
        <cfvo type="num" val="0"/>
        <cfvo type="num" val="100"/>
        <color rgb="FF00FFFF"/>
      </dataBar>
      <extLst>
        <ext xmlns:x14="http://schemas.microsoft.com/office/spreadsheetml/2009/9/main" uri="{B025F937-C7B1-47D3-B67F-A62EFF666E3E}">
          <x14:id>{FDC75FCE-34B3-47DF-8DED-E0B078862B1F}</x14:id>
        </ext>
      </extLst>
    </cfRule>
  </conditionalFormatting>
  <conditionalFormatting sqref="U45">
    <cfRule type="containsText" dxfId="31" priority="108" operator="containsText" text="seems most">
      <formula>NOT(ISERROR(SEARCH("seems most",U45)))</formula>
    </cfRule>
  </conditionalFormatting>
  <conditionalFormatting sqref="U46">
    <cfRule type="containsText" dxfId="30" priority="107" operator="containsText" text="seems most">
      <formula>NOT(ISERROR(SEARCH("seems most",U46)))</formula>
    </cfRule>
  </conditionalFormatting>
  <conditionalFormatting sqref="U52 W52">
    <cfRule type="dataBar" priority="44">
      <dataBar>
        <cfvo type="min"/>
        <cfvo type="max"/>
        <color rgb="FFFF555A"/>
      </dataBar>
      <extLst>
        <ext xmlns:x14="http://schemas.microsoft.com/office/spreadsheetml/2009/9/main" uri="{B025F937-C7B1-47D3-B67F-A62EFF666E3E}">
          <x14:id>{750DFB12-C1CC-469B-88C8-C0115300F9C3}</x14:id>
        </ext>
      </extLst>
    </cfRule>
    <cfRule type="dataBar" priority="42">
      <dataBar>
        <cfvo type="num" val="0"/>
        <cfvo type="num" val="100"/>
        <color rgb="FFFF0000"/>
      </dataBar>
      <extLst>
        <ext xmlns:x14="http://schemas.microsoft.com/office/spreadsheetml/2009/9/main" uri="{B025F937-C7B1-47D3-B67F-A62EFF666E3E}">
          <x14:id>{98772D45-04BD-42DB-A3E2-461B104E7480}</x14:id>
        </ext>
      </extLst>
    </cfRule>
  </conditionalFormatting>
  <conditionalFormatting sqref="U56:U59">
    <cfRule type="dataBar" priority="31">
      <dataBar>
        <cfvo type="num" val="0"/>
        <cfvo type="num" val="100"/>
        <color rgb="FF00FFFF"/>
      </dataBar>
      <extLst>
        <ext xmlns:x14="http://schemas.microsoft.com/office/spreadsheetml/2009/9/main" uri="{B025F937-C7B1-47D3-B67F-A62EFF666E3E}">
          <x14:id>{1160CDCE-02E4-4918-B65C-BC313064C3ED}</x14:id>
        </ext>
      </extLst>
    </cfRule>
  </conditionalFormatting>
  <conditionalFormatting sqref="U65">
    <cfRule type="containsText" dxfId="29" priority="33" operator="containsText" text="seems most">
      <formula>NOT(ISERROR(SEARCH("seems most",U65)))</formula>
    </cfRule>
  </conditionalFormatting>
  <conditionalFormatting sqref="U66">
    <cfRule type="containsText" dxfId="28" priority="32" operator="containsText" text="seems most">
      <formula>NOT(ISERROR(SEARCH("seems most",U66)))</formula>
    </cfRule>
  </conditionalFormatting>
  <conditionalFormatting sqref="V35">
    <cfRule type="dataBar" priority="116">
      <dataBar>
        <cfvo type="num" val="0"/>
        <cfvo type="num" val="100"/>
        <color rgb="FF00FF00"/>
      </dataBar>
      <extLst>
        <ext xmlns:x14="http://schemas.microsoft.com/office/spreadsheetml/2009/9/main" uri="{B025F937-C7B1-47D3-B67F-A62EFF666E3E}">
          <x14:id>{0E110DDA-A30E-4419-A092-B0D8600DA66D}</x14:id>
        </ext>
      </extLst>
    </cfRule>
    <cfRule type="dataBar" priority="118">
      <dataBar>
        <cfvo type="min"/>
        <cfvo type="max"/>
        <color rgb="FF63C384"/>
      </dataBar>
      <extLst>
        <ext xmlns:x14="http://schemas.microsoft.com/office/spreadsheetml/2009/9/main" uri="{B025F937-C7B1-47D3-B67F-A62EFF666E3E}">
          <x14:id>{47476A11-07D8-45D5-A9DD-C62F8D1C1EA4}</x14:id>
        </ext>
      </extLst>
    </cfRule>
  </conditionalFormatting>
  <conditionalFormatting sqref="V38">
    <cfRule type="dataBar" priority="115">
      <dataBar>
        <cfvo type="num" val="0"/>
        <cfvo type="num" val="100"/>
        <color rgb="FF0000FF"/>
      </dataBar>
      <extLst>
        <ext xmlns:x14="http://schemas.microsoft.com/office/spreadsheetml/2009/9/main" uri="{B025F937-C7B1-47D3-B67F-A62EFF666E3E}">
          <x14:id>{08C782DA-1522-490C-B9EE-0D520518FE29}</x14:id>
        </ext>
      </extLst>
    </cfRule>
  </conditionalFormatting>
  <conditionalFormatting sqref="V41">
    <cfRule type="dataBar" priority="113">
      <dataBar showValue="0">
        <cfvo type="num" val="0"/>
        <cfvo type="num" val="&quot;1--&quot;"/>
        <color rgb="FFFF0000"/>
      </dataBar>
      <extLst>
        <ext xmlns:x14="http://schemas.microsoft.com/office/spreadsheetml/2009/9/main" uri="{B025F937-C7B1-47D3-B67F-A62EFF666E3E}">
          <x14:id>{8F6BDCDD-F0E2-4F2F-BBB5-271451FBD119}</x14:id>
        </ext>
      </extLst>
    </cfRule>
    <cfRule type="dataBar" priority="112">
      <dataBar>
        <cfvo type="num" val="0"/>
        <cfvo type="num" val="100"/>
        <color rgb="FFFF0000"/>
      </dataBar>
      <extLst>
        <ext xmlns:x14="http://schemas.microsoft.com/office/spreadsheetml/2009/9/main" uri="{B025F937-C7B1-47D3-B67F-A62EFF666E3E}">
          <x14:id>{B9EE5C0B-1644-4A26-B5C2-6A57DC4956DA}</x14:id>
        </ext>
      </extLst>
    </cfRule>
  </conditionalFormatting>
  <conditionalFormatting sqref="V42">
    <cfRule type="dataBar" priority="111">
      <dataBar>
        <cfvo type="num" val="0"/>
        <cfvo type="num" val="100"/>
        <color rgb="FF00FF00"/>
      </dataBar>
      <extLst>
        <ext xmlns:x14="http://schemas.microsoft.com/office/spreadsheetml/2009/9/main" uri="{B025F937-C7B1-47D3-B67F-A62EFF666E3E}">
          <x14:id>{87443C82-219C-48D8-B8DF-744ECDDD2FA5}</x14:id>
        </ext>
      </extLst>
    </cfRule>
  </conditionalFormatting>
  <conditionalFormatting sqref="V43">
    <cfRule type="dataBar" priority="110">
      <dataBar>
        <cfvo type="num" val="0"/>
        <cfvo type="num" val="100"/>
        <color rgb="FF0000FF"/>
      </dataBar>
      <extLst>
        <ext xmlns:x14="http://schemas.microsoft.com/office/spreadsheetml/2009/9/main" uri="{B025F937-C7B1-47D3-B67F-A62EFF666E3E}">
          <x14:id>{F3D57FEE-9D74-4801-9949-B4EC387DEDCC}</x14:id>
        </ext>
      </extLst>
    </cfRule>
  </conditionalFormatting>
  <conditionalFormatting sqref="V55">
    <cfRule type="dataBar" priority="43">
      <dataBar>
        <cfvo type="min"/>
        <cfvo type="max"/>
        <color rgb="FF63C384"/>
      </dataBar>
      <extLst>
        <ext xmlns:x14="http://schemas.microsoft.com/office/spreadsheetml/2009/9/main" uri="{B025F937-C7B1-47D3-B67F-A62EFF666E3E}">
          <x14:id>{3B310F26-C950-4DEC-AFD2-A5BC0400949A}</x14:id>
        </ext>
      </extLst>
    </cfRule>
    <cfRule type="dataBar" priority="41">
      <dataBar>
        <cfvo type="num" val="0"/>
        <cfvo type="num" val="100"/>
        <color rgb="FF00FF00"/>
      </dataBar>
      <extLst>
        <ext xmlns:x14="http://schemas.microsoft.com/office/spreadsheetml/2009/9/main" uri="{B025F937-C7B1-47D3-B67F-A62EFF666E3E}">
          <x14:id>{439F3D05-E28F-488F-856F-40739AC264D7}</x14:id>
        </ext>
      </extLst>
    </cfRule>
  </conditionalFormatting>
  <conditionalFormatting sqref="V58">
    <cfRule type="dataBar" priority="40">
      <dataBar>
        <cfvo type="num" val="0"/>
        <cfvo type="num" val="100"/>
        <color rgb="FF0000FF"/>
      </dataBar>
      <extLst>
        <ext xmlns:x14="http://schemas.microsoft.com/office/spreadsheetml/2009/9/main" uri="{B025F937-C7B1-47D3-B67F-A62EFF666E3E}">
          <x14:id>{1668F74E-FF7E-451D-8F69-673E184BE07D}</x14:id>
        </ext>
      </extLst>
    </cfRule>
  </conditionalFormatting>
  <conditionalFormatting sqref="V61">
    <cfRule type="dataBar" priority="38">
      <dataBar showValue="0">
        <cfvo type="num" val="0"/>
        <cfvo type="num" val="&quot;1--&quot;"/>
        <color rgb="FFFF0000"/>
      </dataBar>
      <extLst>
        <ext xmlns:x14="http://schemas.microsoft.com/office/spreadsheetml/2009/9/main" uri="{B025F937-C7B1-47D3-B67F-A62EFF666E3E}">
          <x14:id>{5531E473-F528-41D6-A962-4C5F013093BC}</x14:id>
        </ext>
      </extLst>
    </cfRule>
    <cfRule type="dataBar" priority="37">
      <dataBar>
        <cfvo type="num" val="0"/>
        <cfvo type="num" val="100"/>
        <color rgb="FFFF0000"/>
      </dataBar>
      <extLst>
        <ext xmlns:x14="http://schemas.microsoft.com/office/spreadsheetml/2009/9/main" uri="{B025F937-C7B1-47D3-B67F-A62EFF666E3E}">
          <x14:id>{3109774F-E4C1-406F-8C94-378C9801384D}</x14:id>
        </ext>
      </extLst>
    </cfRule>
  </conditionalFormatting>
  <conditionalFormatting sqref="V62">
    <cfRule type="dataBar" priority="36">
      <dataBar>
        <cfvo type="num" val="0"/>
        <cfvo type="num" val="100"/>
        <color rgb="FF00FF00"/>
      </dataBar>
      <extLst>
        <ext xmlns:x14="http://schemas.microsoft.com/office/spreadsheetml/2009/9/main" uri="{B025F937-C7B1-47D3-B67F-A62EFF666E3E}">
          <x14:id>{C3858F45-7D60-49FB-9277-FC1D904DE55D}</x14:id>
        </ext>
      </extLst>
    </cfRule>
  </conditionalFormatting>
  <conditionalFormatting sqref="V63">
    <cfRule type="dataBar" priority="35">
      <dataBar>
        <cfvo type="num" val="0"/>
        <cfvo type="num" val="100"/>
        <color rgb="FF0000FF"/>
      </dataBar>
      <extLst>
        <ext xmlns:x14="http://schemas.microsoft.com/office/spreadsheetml/2009/9/main" uri="{B025F937-C7B1-47D3-B67F-A62EFF666E3E}">
          <x14:id>{34667FCD-45C4-4C6B-BDAE-147F32924BBC}</x14:id>
        </ext>
      </extLst>
    </cfRule>
  </conditionalFormatting>
  <conditionalFormatting sqref="X36:X39 V35 V38 U32 U36:U39 W32">
    <cfRule type="dataBar" priority="120">
      <dataBar>
        <cfvo type="min"/>
        <cfvo type="max"/>
        <color rgb="FF638EC6"/>
      </dataBar>
      <extLst>
        <ext xmlns:x14="http://schemas.microsoft.com/office/spreadsheetml/2009/9/main" uri="{B025F937-C7B1-47D3-B67F-A62EFF666E3E}">
          <x14:id>{8BC76DAD-99AC-48D0-ABF8-9252027D8CEA}</x14:id>
        </ext>
      </extLst>
    </cfRule>
  </conditionalFormatting>
  <conditionalFormatting sqref="X36:X39">
    <cfRule type="dataBar" priority="114">
      <dataBar>
        <cfvo type="num" val="0"/>
        <cfvo type="num" val="100"/>
        <color rgb="FF00FFFF"/>
      </dataBar>
      <extLst>
        <ext xmlns:x14="http://schemas.microsoft.com/office/spreadsheetml/2009/9/main" uri="{B025F937-C7B1-47D3-B67F-A62EFF666E3E}">
          <x14:id>{67F04EE5-78E7-460D-BA32-2974FF21CEE9}</x14:id>
        </ext>
      </extLst>
    </cfRule>
  </conditionalFormatting>
  <conditionalFormatting sqref="X42">
    <cfRule type="dataBar" priority="109">
      <dataBar>
        <cfvo type="num" val="0"/>
        <cfvo type="num" val="100"/>
        <color theme="0"/>
      </dataBar>
      <extLst>
        <ext xmlns:x14="http://schemas.microsoft.com/office/spreadsheetml/2009/9/main" uri="{B025F937-C7B1-47D3-B67F-A62EFF666E3E}">
          <x14:id>{9C7D546C-579A-4EEE-9931-A9A152EDBF99}</x14:id>
        </ext>
      </extLst>
    </cfRule>
  </conditionalFormatting>
  <conditionalFormatting sqref="X56:X59 V55 V58 U52 U56:U59 W52">
    <cfRule type="dataBar" priority="45">
      <dataBar>
        <cfvo type="min"/>
        <cfvo type="max"/>
        <color rgb="FF638EC6"/>
      </dataBar>
      <extLst>
        <ext xmlns:x14="http://schemas.microsoft.com/office/spreadsheetml/2009/9/main" uri="{B025F937-C7B1-47D3-B67F-A62EFF666E3E}">
          <x14:id>{DB99FEA0-A0DA-4B7C-8928-C0EF113D52C1}</x14:id>
        </ext>
      </extLst>
    </cfRule>
  </conditionalFormatting>
  <conditionalFormatting sqref="X56:X59">
    <cfRule type="dataBar" priority="39">
      <dataBar>
        <cfvo type="num" val="0"/>
        <cfvo type="num" val="100"/>
        <color rgb="FF00FFFF"/>
      </dataBar>
      <extLst>
        <ext xmlns:x14="http://schemas.microsoft.com/office/spreadsheetml/2009/9/main" uri="{B025F937-C7B1-47D3-B67F-A62EFF666E3E}">
          <x14:id>{0828D841-25AF-4CA0-8945-99FCC49AB904}</x14:id>
        </ext>
      </extLst>
    </cfRule>
  </conditionalFormatting>
  <conditionalFormatting sqref="X62">
    <cfRule type="dataBar" priority="34">
      <dataBar>
        <cfvo type="num" val="0"/>
        <cfvo type="num" val="100"/>
        <color theme="0"/>
      </dataBar>
      <extLst>
        <ext xmlns:x14="http://schemas.microsoft.com/office/spreadsheetml/2009/9/main" uri="{B025F937-C7B1-47D3-B67F-A62EFF666E3E}">
          <x14:id>{F5925F76-8A16-4C2A-91F2-D8AB57536429}</x14:id>
        </ext>
      </extLst>
    </cfRule>
  </conditionalFormatting>
  <conditionalFormatting sqref="Z32 AB32">
    <cfRule type="dataBar" priority="104">
      <dataBar>
        <cfvo type="min"/>
        <cfvo type="max"/>
        <color rgb="FFFF555A"/>
      </dataBar>
      <extLst>
        <ext xmlns:x14="http://schemas.microsoft.com/office/spreadsheetml/2009/9/main" uri="{B025F937-C7B1-47D3-B67F-A62EFF666E3E}">
          <x14:id>{85AF135C-9592-4D9B-BFB5-07893EB04F4F}</x14:id>
        </ext>
      </extLst>
    </cfRule>
    <cfRule type="dataBar" priority="102">
      <dataBar>
        <cfvo type="num" val="0"/>
        <cfvo type="num" val="100"/>
        <color rgb="FFFF0000"/>
      </dataBar>
      <extLst>
        <ext xmlns:x14="http://schemas.microsoft.com/office/spreadsheetml/2009/9/main" uri="{B025F937-C7B1-47D3-B67F-A62EFF666E3E}">
          <x14:id>{58F36A7E-55AA-4B0D-A237-2AD394B217D8}</x14:id>
        </ext>
      </extLst>
    </cfRule>
  </conditionalFormatting>
  <conditionalFormatting sqref="Z36:Z39">
    <cfRule type="dataBar" priority="91">
      <dataBar>
        <cfvo type="num" val="0"/>
        <cfvo type="num" val="100"/>
        <color rgb="FF00FFFF"/>
      </dataBar>
      <extLst>
        <ext xmlns:x14="http://schemas.microsoft.com/office/spreadsheetml/2009/9/main" uri="{B025F937-C7B1-47D3-B67F-A62EFF666E3E}">
          <x14:id>{20E7EDA3-0461-4D57-A520-9FEBB6A80F99}</x14:id>
        </ext>
      </extLst>
    </cfRule>
  </conditionalFormatting>
  <conditionalFormatting sqref="Z45">
    <cfRule type="containsText" dxfId="27" priority="93" operator="containsText" text="seems most">
      <formula>NOT(ISERROR(SEARCH("seems most",Z45)))</formula>
    </cfRule>
  </conditionalFormatting>
  <conditionalFormatting sqref="Z46">
    <cfRule type="containsText" dxfId="26" priority="92" operator="containsText" text="seems most">
      <formula>NOT(ISERROR(SEARCH("seems most",Z46)))</formula>
    </cfRule>
  </conditionalFormatting>
  <conditionalFormatting sqref="Z52 AB52">
    <cfRule type="dataBar" priority="29">
      <dataBar>
        <cfvo type="min"/>
        <cfvo type="max"/>
        <color rgb="FFFF555A"/>
      </dataBar>
      <extLst>
        <ext xmlns:x14="http://schemas.microsoft.com/office/spreadsheetml/2009/9/main" uri="{B025F937-C7B1-47D3-B67F-A62EFF666E3E}">
          <x14:id>{01A57E04-6545-4A08-937B-83409FC51B80}</x14:id>
        </ext>
      </extLst>
    </cfRule>
    <cfRule type="dataBar" priority="27">
      <dataBar>
        <cfvo type="num" val="0"/>
        <cfvo type="num" val="100"/>
        <color rgb="FFFF0000"/>
      </dataBar>
      <extLst>
        <ext xmlns:x14="http://schemas.microsoft.com/office/spreadsheetml/2009/9/main" uri="{B025F937-C7B1-47D3-B67F-A62EFF666E3E}">
          <x14:id>{DE591730-9790-4E9E-8295-F0308C9C7992}</x14:id>
        </ext>
      </extLst>
    </cfRule>
  </conditionalFormatting>
  <conditionalFormatting sqref="Z56:Z59">
    <cfRule type="dataBar" priority="16">
      <dataBar>
        <cfvo type="num" val="0"/>
        <cfvo type="num" val="100"/>
        <color rgb="FF00FFFF"/>
      </dataBar>
      <extLst>
        <ext xmlns:x14="http://schemas.microsoft.com/office/spreadsheetml/2009/9/main" uri="{B025F937-C7B1-47D3-B67F-A62EFF666E3E}">
          <x14:id>{B9427A40-EEA3-455C-B9C4-59EFE70B0716}</x14:id>
        </ext>
      </extLst>
    </cfRule>
  </conditionalFormatting>
  <conditionalFormatting sqref="Z65">
    <cfRule type="containsText" dxfId="25" priority="18" operator="containsText" text="seems most">
      <formula>NOT(ISERROR(SEARCH("seems most",Z65)))</formula>
    </cfRule>
  </conditionalFormatting>
  <conditionalFormatting sqref="Z66">
    <cfRule type="containsText" dxfId="24" priority="17" operator="containsText" text="seems most">
      <formula>NOT(ISERROR(SEARCH("seems most",Z66)))</formula>
    </cfRule>
  </conditionalFormatting>
  <conditionalFormatting sqref="AA35">
    <cfRule type="dataBar" priority="103">
      <dataBar>
        <cfvo type="min"/>
        <cfvo type="max"/>
        <color rgb="FF63C384"/>
      </dataBar>
      <extLst>
        <ext xmlns:x14="http://schemas.microsoft.com/office/spreadsheetml/2009/9/main" uri="{B025F937-C7B1-47D3-B67F-A62EFF666E3E}">
          <x14:id>{87495DAA-844B-4366-B681-BC1381D20E26}</x14:id>
        </ext>
      </extLst>
    </cfRule>
    <cfRule type="dataBar" priority="101">
      <dataBar>
        <cfvo type="num" val="0"/>
        <cfvo type="num" val="100"/>
        <color rgb="FF00FF00"/>
      </dataBar>
      <extLst>
        <ext xmlns:x14="http://schemas.microsoft.com/office/spreadsheetml/2009/9/main" uri="{B025F937-C7B1-47D3-B67F-A62EFF666E3E}">
          <x14:id>{2147936B-29AB-459A-B68B-F8E5F8A5874B}</x14:id>
        </ext>
      </extLst>
    </cfRule>
  </conditionalFormatting>
  <conditionalFormatting sqref="AA38">
    <cfRule type="dataBar" priority="100">
      <dataBar>
        <cfvo type="num" val="0"/>
        <cfvo type="num" val="100"/>
        <color rgb="FF0000FF"/>
      </dataBar>
      <extLst>
        <ext xmlns:x14="http://schemas.microsoft.com/office/spreadsheetml/2009/9/main" uri="{B025F937-C7B1-47D3-B67F-A62EFF666E3E}">
          <x14:id>{6051AC36-A340-44CE-9069-3165DC581878}</x14:id>
        </ext>
      </extLst>
    </cfRule>
  </conditionalFormatting>
  <conditionalFormatting sqref="AA41">
    <cfRule type="dataBar" priority="98">
      <dataBar showValue="0">
        <cfvo type="num" val="0"/>
        <cfvo type="num" val="&quot;1--&quot;"/>
        <color rgb="FFFF0000"/>
      </dataBar>
      <extLst>
        <ext xmlns:x14="http://schemas.microsoft.com/office/spreadsheetml/2009/9/main" uri="{B025F937-C7B1-47D3-B67F-A62EFF666E3E}">
          <x14:id>{5762D7B1-2E50-48E6-9991-5D09F9A33A1C}</x14:id>
        </ext>
      </extLst>
    </cfRule>
    <cfRule type="dataBar" priority="97">
      <dataBar>
        <cfvo type="num" val="0"/>
        <cfvo type="num" val="100"/>
        <color rgb="FFFF0000"/>
      </dataBar>
      <extLst>
        <ext xmlns:x14="http://schemas.microsoft.com/office/spreadsheetml/2009/9/main" uri="{B025F937-C7B1-47D3-B67F-A62EFF666E3E}">
          <x14:id>{35A1A15C-A97F-473C-84DB-E31DAF777932}</x14:id>
        </ext>
      </extLst>
    </cfRule>
  </conditionalFormatting>
  <conditionalFormatting sqref="AA42">
    <cfRule type="dataBar" priority="96">
      <dataBar>
        <cfvo type="num" val="0"/>
        <cfvo type="num" val="100"/>
        <color rgb="FF00FF00"/>
      </dataBar>
      <extLst>
        <ext xmlns:x14="http://schemas.microsoft.com/office/spreadsheetml/2009/9/main" uri="{B025F937-C7B1-47D3-B67F-A62EFF666E3E}">
          <x14:id>{082D9EA6-5789-4EE9-9B44-7AA1B8CE764E}</x14:id>
        </ext>
      </extLst>
    </cfRule>
  </conditionalFormatting>
  <conditionalFormatting sqref="AA43">
    <cfRule type="dataBar" priority="95">
      <dataBar>
        <cfvo type="num" val="0"/>
        <cfvo type="num" val="100"/>
        <color rgb="FF0000FF"/>
      </dataBar>
      <extLst>
        <ext xmlns:x14="http://schemas.microsoft.com/office/spreadsheetml/2009/9/main" uri="{B025F937-C7B1-47D3-B67F-A62EFF666E3E}">
          <x14:id>{4876D317-3F21-490A-9B51-D508A228B870}</x14:id>
        </ext>
      </extLst>
    </cfRule>
  </conditionalFormatting>
  <conditionalFormatting sqref="AA55">
    <cfRule type="dataBar" priority="28">
      <dataBar>
        <cfvo type="min"/>
        <cfvo type="max"/>
        <color rgb="FF63C384"/>
      </dataBar>
      <extLst>
        <ext xmlns:x14="http://schemas.microsoft.com/office/spreadsheetml/2009/9/main" uri="{B025F937-C7B1-47D3-B67F-A62EFF666E3E}">
          <x14:id>{1053E537-E8F7-4EAA-A6F9-E0AAA0E00CE7}</x14:id>
        </ext>
      </extLst>
    </cfRule>
    <cfRule type="dataBar" priority="26">
      <dataBar>
        <cfvo type="num" val="0"/>
        <cfvo type="num" val="100"/>
        <color rgb="FF00FF00"/>
      </dataBar>
      <extLst>
        <ext xmlns:x14="http://schemas.microsoft.com/office/spreadsheetml/2009/9/main" uri="{B025F937-C7B1-47D3-B67F-A62EFF666E3E}">
          <x14:id>{FF6CA9AF-57E0-4302-A3B3-0A4BDAC39B2B}</x14:id>
        </ext>
      </extLst>
    </cfRule>
  </conditionalFormatting>
  <conditionalFormatting sqref="AA58">
    <cfRule type="dataBar" priority="25">
      <dataBar>
        <cfvo type="num" val="0"/>
        <cfvo type="num" val="100"/>
        <color rgb="FF0000FF"/>
      </dataBar>
      <extLst>
        <ext xmlns:x14="http://schemas.microsoft.com/office/spreadsheetml/2009/9/main" uri="{B025F937-C7B1-47D3-B67F-A62EFF666E3E}">
          <x14:id>{5D6853B9-9BAA-4659-B8DC-11F6AE3D7086}</x14:id>
        </ext>
      </extLst>
    </cfRule>
  </conditionalFormatting>
  <conditionalFormatting sqref="AA61">
    <cfRule type="dataBar" priority="22">
      <dataBar>
        <cfvo type="num" val="0"/>
        <cfvo type="num" val="100"/>
        <color rgb="FFFF0000"/>
      </dataBar>
      <extLst>
        <ext xmlns:x14="http://schemas.microsoft.com/office/spreadsheetml/2009/9/main" uri="{B025F937-C7B1-47D3-B67F-A62EFF666E3E}">
          <x14:id>{D491B750-7718-4F43-B032-B4D4EDC9452E}</x14:id>
        </ext>
      </extLst>
    </cfRule>
    <cfRule type="dataBar" priority="23">
      <dataBar showValue="0">
        <cfvo type="num" val="0"/>
        <cfvo type="num" val="&quot;1--&quot;"/>
        <color rgb="FFFF0000"/>
      </dataBar>
      <extLst>
        <ext xmlns:x14="http://schemas.microsoft.com/office/spreadsheetml/2009/9/main" uri="{B025F937-C7B1-47D3-B67F-A62EFF666E3E}">
          <x14:id>{6B90B3DC-940E-489E-9A5A-4F05926C6780}</x14:id>
        </ext>
      </extLst>
    </cfRule>
  </conditionalFormatting>
  <conditionalFormatting sqref="AA62">
    <cfRule type="dataBar" priority="21">
      <dataBar>
        <cfvo type="num" val="0"/>
        <cfvo type="num" val="100"/>
        <color rgb="FF00FF00"/>
      </dataBar>
      <extLst>
        <ext xmlns:x14="http://schemas.microsoft.com/office/spreadsheetml/2009/9/main" uri="{B025F937-C7B1-47D3-B67F-A62EFF666E3E}">
          <x14:id>{621DF10E-C290-4F52-91C9-9EE0BBDC4959}</x14:id>
        </ext>
      </extLst>
    </cfRule>
  </conditionalFormatting>
  <conditionalFormatting sqref="AA63">
    <cfRule type="dataBar" priority="20">
      <dataBar>
        <cfvo type="num" val="0"/>
        <cfvo type="num" val="100"/>
        <color rgb="FF0000FF"/>
      </dataBar>
      <extLst>
        <ext xmlns:x14="http://schemas.microsoft.com/office/spreadsheetml/2009/9/main" uri="{B025F937-C7B1-47D3-B67F-A62EFF666E3E}">
          <x14:id>{D3B21515-05B1-4ED9-B8FE-C82EAE8969FB}</x14:id>
        </ext>
      </extLst>
    </cfRule>
  </conditionalFormatting>
  <conditionalFormatting sqref="AC36:AC39 AA35 AA38 Z32 Z36:Z39 AB32">
    <cfRule type="dataBar" priority="105">
      <dataBar>
        <cfvo type="min"/>
        <cfvo type="max"/>
        <color rgb="FF638EC6"/>
      </dataBar>
      <extLst>
        <ext xmlns:x14="http://schemas.microsoft.com/office/spreadsheetml/2009/9/main" uri="{B025F937-C7B1-47D3-B67F-A62EFF666E3E}">
          <x14:id>{56431378-00A7-4698-871F-E2ED89EE16ED}</x14:id>
        </ext>
      </extLst>
    </cfRule>
  </conditionalFormatting>
  <conditionalFormatting sqref="AC36:AC39">
    <cfRule type="dataBar" priority="99">
      <dataBar>
        <cfvo type="num" val="0"/>
        <cfvo type="num" val="100"/>
        <color rgb="FF00FFFF"/>
      </dataBar>
      <extLst>
        <ext xmlns:x14="http://schemas.microsoft.com/office/spreadsheetml/2009/9/main" uri="{B025F937-C7B1-47D3-B67F-A62EFF666E3E}">
          <x14:id>{D106E890-7CF9-4660-8445-E5CF727330C9}</x14:id>
        </ext>
      </extLst>
    </cfRule>
  </conditionalFormatting>
  <conditionalFormatting sqref="AC42">
    <cfRule type="dataBar" priority="94">
      <dataBar>
        <cfvo type="num" val="0"/>
        <cfvo type="num" val="100"/>
        <color theme="0"/>
      </dataBar>
      <extLst>
        <ext xmlns:x14="http://schemas.microsoft.com/office/spreadsheetml/2009/9/main" uri="{B025F937-C7B1-47D3-B67F-A62EFF666E3E}">
          <x14:id>{E6FAE8B6-CFB7-4051-890B-B15AB9E2972F}</x14:id>
        </ext>
      </extLst>
    </cfRule>
  </conditionalFormatting>
  <conditionalFormatting sqref="AC56:AC59 AA55 AA58 Z52 Z56:Z59 AB52">
    <cfRule type="dataBar" priority="30">
      <dataBar>
        <cfvo type="min"/>
        <cfvo type="max"/>
        <color rgb="FF638EC6"/>
      </dataBar>
      <extLst>
        <ext xmlns:x14="http://schemas.microsoft.com/office/spreadsheetml/2009/9/main" uri="{B025F937-C7B1-47D3-B67F-A62EFF666E3E}">
          <x14:id>{6EE4E6C4-E7D9-444F-8FFC-CB2484A9AE69}</x14:id>
        </ext>
      </extLst>
    </cfRule>
  </conditionalFormatting>
  <conditionalFormatting sqref="AC56:AC59">
    <cfRule type="dataBar" priority="24">
      <dataBar>
        <cfvo type="num" val="0"/>
        <cfvo type="num" val="100"/>
        <color rgb="FF00FFFF"/>
      </dataBar>
      <extLst>
        <ext xmlns:x14="http://schemas.microsoft.com/office/spreadsheetml/2009/9/main" uri="{B025F937-C7B1-47D3-B67F-A62EFF666E3E}">
          <x14:id>{EB3E92ED-15F5-4C42-BF4E-B0BC8C337A41}</x14:id>
        </ext>
      </extLst>
    </cfRule>
  </conditionalFormatting>
  <conditionalFormatting sqref="AC62">
    <cfRule type="dataBar" priority="19">
      <dataBar>
        <cfvo type="num" val="0"/>
        <cfvo type="num" val="100"/>
        <color theme="0"/>
      </dataBar>
      <extLst>
        <ext xmlns:x14="http://schemas.microsoft.com/office/spreadsheetml/2009/9/main" uri="{B025F937-C7B1-47D3-B67F-A62EFF666E3E}">
          <x14:id>{1757024F-D0BF-41B0-8C16-91623FCBBBD5}</x14:id>
        </ext>
      </extLst>
    </cfRule>
  </conditionalFormatting>
  <conditionalFormatting sqref="AE32 AG32">
    <cfRule type="dataBar" priority="87">
      <dataBar>
        <cfvo type="num" val="0"/>
        <cfvo type="num" val="100"/>
        <color rgb="FFFF0000"/>
      </dataBar>
      <extLst>
        <ext xmlns:x14="http://schemas.microsoft.com/office/spreadsheetml/2009/9/main" uri="{B025F937-C7B1-47D3-B67F-A62EFF666E3E}">
          <x14:id>{AF077472-4485-4903-81EF-5291E30CE7D9}</x14:id>
        </ext>
      </extLst>
    </cfRule>
    <cfRule type="dataBar" priority="89">
      <dataBar>
        <cfvo type="min"/>
        <cfvo type="max"/>
        <color rgb="FFFF555A"/>
      </dataBar>
      <extLst>
        <ext xmlns:x14="http://schemas.microsoft.com/office/spreadsheetml/2009/9/main" uri="{B025F937-C7B1-47D3-B67F-A62EFF666E3E}">
          <x14:id>{22DD1950-72DE-4BC0-9B8D-F468B1977670}</x14:id>
        </ext>
      </extLst>
    </cfRule>
  </conditionalFormatting>
  <conditionalFormatting sqref="AE36:AE39">
    <cfRule type="dataBar" priority="76">
      <dataBar>
        <cfvo type="num" val="0"/>
        <cfvo type="num" val="100"/>
        <color rgb="FF00FFFF"/>
      </dataBar>
      <extLst>
        <ext xmlns:x14="http://schemas.microsoft.com/office/spreadsheetml/2009/9/main" uri="{B025F937-C7B1-47D3-B67F-A62EFF666E3E}">
          <x14:id>{58F21D9A-B04B-464B-A325-2B3A0A693293}</x14:id>
        </ext>
      </extLst>
    </cfRule>
  </conditionalFormatting>
  <conditionalFormatting sqref="AE45">
    <cfRule type="containsText" dxfId="23" priority="78" operator="containsText" text="seems most">
      <formula>NOT(ISERROR(SEARCH("seems most",AE45)))</formula>
    </cfRule>
  </conditionalFormatting>
  <conditionalFormatting sqref="AE46">
    <cfRule type="containsText" dxfId="22" priority="77" operator="containsText" text="seems most">
      <formula>NOT(ISERROR(SEARCH("seems most",AE46)))</formula>
    </cfRule>
  </conditionalFormatting>
  <conditionalFormatting sqref="AE52 AG52">
    <cfRule type="dataBar" priority="14">
      <dataBar>
        <cfvo type="min"/>
        <cfvo type="max"/>
        <color rgb="FFFF555A"/>
      </dataBar>
      <extLst>
        <ext xmlns:x14="http://schemas.microsoft.com/office/spreadsheetml/2009/9/main" uri="{B025F937-C7B1-47D3-B67F-A62EFF666E3E}">
          <x14:id>{B761D70E-D930-4F48-98A3-3839E2B195CE}</x14:id>
        </ext>
      </extLst>
    </cfRule>
    <cfRule type="dataBar" priority="12">
      <dataBar>
        <cfvo type="num" val="0"/>
        <cfvo type="num" val="100"/>
        <color rgb="FFFF0000"/>
      </dataBar>
      <extLst>
        <ext xmlns:x14="http://schemas.microsoft.com/office/spreadsheetml/2009/9/main" uri="{B025F937-C7B1-47D3-B67F-A62EFF666E3E}">
          <x14:id>{E9FBD67C-8FD6-4BF9-AFB3-92C15B59CCEA}</x14:id>
        </ext>
      </extLst>
    </cfRule>
  </conditionalFormatting>
  <conditionalFormatting sqref="AE56:AE59">
    <cfRule type="dataBar" priority="1">
      <dataBar>
        <cfvo type="num" val="0"/>
        <cfvo type="num" val="100"/>
        <color rgb="FF00FFFF"/>
      </dataBar>
      <extLst>
        <ext xmlns:x14="http://schemas.microsoft.com/office/spreadsheetml/2009/9/main" uri="{B025F937-C7B1-47D3-B67F-A62EFF666E3E}">
          <x14:id>{DFB38FD5-5424-4661-B777-B4AE0B9607C5}</x14:id>
        </ext>
      </extLst>
    </cfRule>
  </conditionalFormatting>
  <conditionalFormatting sqref="AE65">
    <cfRule type="containsText" dxfId="21" priority="3" operator="containsText" text="seems most">
      <formula>NOT(ISERROR(SEARCH("seems most",AE65)))</formula>
    </cfRule>
  </conditionalFormatting>
  <conditionalFormatting sqref="AE66">
    <cfRule type="containsText" dxfId="20" priority="2" operator="containsText" text="seems most">
      <formula>NOT(ISERROR(SEARCH("seems most",AE66)))</formula>
    </cfRule>
  </conditionalFormatting>
  <conditionalFormatting sqref="AF35">
    <cfRule type="dataBar" priority="86">
      <dataBar>
        <cfvo type="num" val="0"/>
        <cfvo type="num" val="100"/>
        <color rgb="FF00FF00"/>
      </dataBar>
      <extLst>
        <ext xmlns:x14="http://schemas.microsoft.com/office/spreadsheetml/2009/9/main" uri="{B025F937-C7B1-47D3-B67F-A62EFF666E3E}">
          <x14:id>{C82F0292-7954-4E5A-9DFE-BF824F215E7C}</x14:id>
        </ext>
      </extLst>
    </cfRule>
    <cfRule type="dataBar" priority="88">
      <dataBar>
        <cfvo type="min"/>
        <cfvo type="max"/>
        <color rgb="FF63C384"/>
      </dataBar>
      <extLst>
        <ext xmlns:x14="http://schemas.microsoft.com/office/spreadsheetml/2009/9/main" uri="{B025F937-C7B1-47D3-B67F-A62EFF666E3E}">
          <x14:id>{E423ABC4-A7DE-43AE-AAC0-211C46933395}</x14:id>
        </ext>
      </extLst>
    </cfRule>
  </conditionalFormatting>
  <conditionalFormatting sqref="AF38">
    <cfRule type="dataBar" priority="85">
      <dataBar>
        <cfvo type="num" val="0"/>
        <cfvo type="num" val="100"/>
        <color rgb="FF0000FF"/>
      </dataBar>
      <extLst>
        <ext xmlns:x14="http://schemas.microsoft.com/office/spreadsheetml/2009/9/main" uri="{B025F937-C7B1-47D3-B67F-A62EFF666E3E}">
          <x14:id>{1B8BCB99-8219-49FD-A16C-47B889C2BE56}</x14:id>
        </ext>
      </extLst>
    </cfRule>
  </conditionalFormatting>
  <conditionalFormatting sqref="AF41">
    <cfRule type="dataBar" priority="82">
      <dataBar>
        <cfvo type="num" val="0"/>
        <cfvo type="num" val="100"/>
        <color rgb="FFFF0000"/>
      </dataBar>
      <extLst>
        <ext xmlns:x14="http://schemas.microsoft.com/office/spreadsheetml/2009/9/main" uri="{B025F937-C7B1-47D3-B67F-A62EFF666E3E}">
          <x14:id>{913F33EB-BE6D-4679-83EC-E62D8227C608}</x14:id>
        </ext>
      </extLst>
    </cfRule>
    <cfRule type="dataBar" priority="83">
      <dataBar showValue="0">
        <cfvo type="num" val="0"/>
        <cfvo type="num" val="&quot;1--&quot;"/>
        <color rgb="FFFF0000"/>
      </dataBar>
      <extLst>
        <ext xmlns:x14="http://schemas.microsoft.com/office/spreadsheetml/2009/9/main" uri="{B025F937-C7B1-47D3-B67F-A62EFF666E3E}">
          <x14:id>{67AAE965-86DA-4EE9-9CE1-9916ABF8F21B}</x14:id>
        </ext>
      </extLst>
    </cfRule>
  </conditionalFormatting>
  <conditionalFormatting sqref="AF42">
    <cfRule type="dataBar" priority="81">
      <dataBar>
        <cfvo type="num" val="0"/>
        <cfvo type="num" val="100"/>
        <color rgb="FF00FF00"/>
      </dataBar>
      <extLst>
        <ext xmlns:x14="http://schemas.microsoft.com/office/spreadsheetml/2009/9/main" uri="{B025F937-C7B1-47D3-B67F-A62EFF666E3E}">
          <x14:id>{104190DD-C3BF-4DBC-AF67-C9A2CAE9FC2B}</x14:id>
        </ext>
      </extLst>
    </cfRule>
  </conditionalFormatting>
  <conditionalFormatting sqref="AF43">
    <cfRule type="dataBar" priority="80">
      <dataBar>
        <cfvo type="num" val="0"/>
        <cfvo type="num" val="100"/>
        <color rgb="FF0000FF"/>
      </dataBar>
      <extLst>
        <ext xmlns:x14="http://schemas.microsoft.com/office/spreadsheetml/2009/9/main" uri="{B025F937-C7B1-47D3-B67F-A62EFF666E3E}">
          <x14:id>{F3C81BF8-4683-4DFA-B200-8DBA5E941BBC}</x14:id>
        </ext>
      </extLst>
    </cfRule>
  </conditionalFormatting>
  <conditionalFormatting sqref="AF55">
    <cfRule type="dataBar" priority="11">
      <dataBar>
        <cfvo type="num" val="0"/>
        <cfvo type="num" val="100"/>
        <color rgb="FF00FF00"/>
      </dataBar>
      <extLst>
        <ext xmlns:x14="http://schemas.microsoft.com/office/spreadsheetml/2009/9/main" uri="{B025F937-C7B1-47D3-B67F-A62EFF666E3E}">
          <x14:id>{F1C689E3-A25B-4F34-8D30-52835EE0AA65}</x14:id>
        </ext>
      </extLst>
    </cfRule>
    <cfRule type="dataBar" priority="13">
      <dataBar>
        <cfvo type="min"/>
        <cfvo type="max"/>
        <color rgb="FF63C384"/>
      </dataBar>
      <extLst>
        <ext xmlns:x14="http://schemas.microsoft.com/office/spreadsheetml/2009/9/main" uri="{B025F937-C7B1-47D3-B67F-A62EFF666E3E}">
          <x14:id>{16DA4E99-9F64-409C-8205-DB417DE2A00B}</x14:id>
        </ext>
      </extLst>
    </cfRule>
  </conditionalFormatting>
  <conditionalFormatting sqref="AF58">
    <cfRule type="dataBar" priority="10">
      <dataBar>
        <cfvo type="num" val="0"/>
        <cfvo type="num" val="100"/>
        <color rgb="FF0000FF"/>
      </dataBar>
      <extLst>
        <ext xmlns:x14="http://schemas.microsoft.com/office/spreadsheetml/2009/9/main" uri="{B025F937-C7B1-47D3-B67F-A62EFF666E3E}">
          <x14:id>{6CFC3FCD-B95C-4013-8C1C-86FC2D58F228}</x14:id>
        </ext>
      </extLst>
    </cfRule>
  </conditionalFormatting>
  <conditionalFormatting sqref="AF61">
    <cfRule type="dataBar" priority="8">
      <dataBar showValue="0">
        <cfvo type="num" val="0"/>
        <cfvo type="num" val="&quot;1--&quot;"/>
        <color rgb="FFFF0000"/>
      </dataBar>
      <extLst>
        <ext xmlns:x14="http://schemas.microsoft.com/office/spreadsheetml/2009/9/main" uri="{B025F937-C7B1-47D3-B67F-A62EFF666E3E}">
          <x14:id>{6783A62B-BFBF-42B7-BF1E-8A1701B0C990}</x14:id>
        </ext>
      </extLst>
    </cfRule>
    <cfRule type="dataBar" priority="7">
      <dataBar>
        <cfvo type="num" val="0"/>
        <cfvo type="num" val="100"/>
        <color rgb="FFFF0000"/>
      </dataBar>
      <extLst>
        <ext xmlns:x14="http://schemas.microsoft.com/office/spreadsheetml/2009/9/main" uri="{B025F937-C7B1-47D3-B67F-A62EFF666E3E}">
          <x14:id>{0B683533-382A-4589-99AE-1D08ED197DDB}</x14:id>
        </ext>
      </extLst>
    </cfRule>
  </conditionalFormatting>
  <conditionalFormatting sqref="AF62">
    <cfRule type="dataBar" priority="6">
      <dataBar>
        <cfvo type="num" val="0"/>
        <cfvo type="num" val="100"/>
        <color rgb="FF00FF00"/>
      </dataBar>
      <extLst>
        <ext xmlns:x14="http://schemas.microsoft.com/office/spreadsheetml/2009/9/main" uri="{B025F937-C7B1-47D3-B67F-A62EFF666E3E}">
          <x14:id>{6D4CBF98-D2EF-46C0-B21C-0C758BC8C7E3}</x14:id>
        </ext>
      </extLst>
    </cfRule>
  </conditionalFormatting>
  <conditionalFormatting sqref="AF63">
    <cfRule type="dataBar" priority="5">
      <dataBar>
        <cfvo type="num" val="0"/>
        <cfvo type="num" val="100"/>
        <color rgb="FF0000FF"/>
      </dataBar>
      <extLst>
        <ext xmlns:x14="http://schemas.microsoft.com/office/spreadsheetml/2009/9/main" uri="{B025F937-C7B1-47D3-B67F-A62EFF666E3E}">
          <x14:id>{6ACEE316-B458-4BB9-A054-FA284736F10B}</x14:id>
        </ext>
      </extLst>
    </cfRule>
  </conditionalFormatting>
  <conditionalFormatting sqref="AH36:AH39 AF35 AF38 AE32 AE36:AE39 AG32">
    <cfRule type="dataBar" priority="90">
      <dataBar>
        <cfvo type="min"/>
        <cfvo type="max"/>
        <color rgb="FF638EC6"/>
      </dataBar>
      <extLst>
        <ext xmlns:x14="http://schemas.microsoft.com/office/spreadsheetml/2009/9/main" uri="{B025F937-C7B1-47D3-B67F-A62EFF666E3E}">
          <x14:id>{C5C3BD20-BC94-4FED-8BC6-CC021186C8E8}</x14:id>
        </ext>
      </extLst>
    </cfRule>
  </conditionalFormatting>
  <conditionalFormatting sqref="AH36:AH39">
    <cfRule type="dataBar" priority="84">
      <dataBar>
        <cfvo type="num" val="0"/>
        <cfvo type="num" val="100"/>
        <color rgb="FF00FFFF"/>
      </dataBar>
      <extLst>
        <ext xmlns:x14="http://schemas.microsoft.com/office/spreadsheetml/2009/9/main" uri="{B025F937-C7B1-47D3-B67F-A62EFF666E3E}">
          <x14:id>{127448C1-9FEA-4B60-B800-FF5A92C14F38}</x14:id>
        </ext>
      </extLst>
    </cfRule>
  </conditionalFormatting>
  <conditionalFormatting sqref="AH42">
    <cfRule type="dataBar" priority="79">
      <dataBar>
        <cfvo type="num" val="0"/>
        <cfvo type="num" val="100"/>
        <color theme="0"/>
      </dataBar>
      <extLst>
        <ext xmlns:x14="http://schemas.microsoft.com/office/spreadsheetml/2009/9/main" uri="{B025F937-C7B1-47D3-B67F-A62EFF666E3E}">
          <x14:id>{193EB578-7212-4592-98BF-86341B522DA8}</x14:id>
        </ext>
      </extLst>
    </cfRule>
  </conditionalFormatting>
  <conditionalFormatting sqref="AH56:AH59 AF55 AF58 AE52 AE56:AE59 AG52">
    <cfRule type="dataBar" priority="15">
      <dataBar>
        <cfvo type="min"/>
        <cfvo type="max"/>
        <color rgb="FF638EC6"/>
      </dataBar>
      <extLst>
        <ext xmlns:x14="http://schemas.microsoft.com/office/spreadsheetml/2009/9/main" uri="{B025F937-C7B1-47D3-B67F-A62EFF666E3E}">
          <x14:id>{8D13374B-AE23-4D6A-9BCC-3B6FC87A6AEC}</x14:id>
        </ext>
      </extLst>
    </cfRule>
  </conditionalFormatting>
  <conditionalFormatting sqref="AH56:AH59">
    <cfRule type="dataBar" priority="9">
      <dataBar>
        <cfvo type="num" val="0"/>
        <cfvo type="num" val="100"/>
        <color rgb="FF00FFFF"/>
      </dataBar>
      <extLst>
        <ext xmlns:x14="http://schemas.microsoft.com/office/spreadsheetml/2009/9/main" uri="{B025F937-C7B1-47D3-B67F-A62EFF666E3E}">
          <x14:id>{4038AB6C-052E-4477-812A-0C88C78A1769}</x14:id>
        </ext>
      </extLst>
    </cfRule>
  </conditionalFormatting>
  <conditionalFormatting sqref="AH62">
    <cfRule type="dataBar" priority="4">
      <dataBar>
        <cfvo type="num" val="0"/>
        <cfvo type="num" val="100"/>
        <color theme="0"/>
      </dataBar>
      <extLst>
        <ext xmlns:x14="http://schemas.microsoft.com/office/spreadsheetml/2009/9/main" uri="{B025F937-C7B1-47D3-B67F-A62EFF666E3E}">
          <x14:id>{6C813094-81EE-42E2-B89C-1914902F9B5A}</x14:id>
        </ext>
      </extLst>
    </cfRule>
  </conditionalFormatting>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809192D5-084A-4F58-A89E-23702D3FE5A3}">
            <x14:dataBar minLength="0" maxLength="100" gradient="0">
              <x14:cfvo type="num">
                <xm:f>0</xm:f>
              </x14:cfvo>
              <x14:cfvo type="num">
                <xm:f>100</xm:f>
              </x14:cfvo>
              <x14:negativeFillColor rgb="FFFF0000"/>
              <x14:axisColor rgb="FF000000"/>
            </x14:dataBar>
          </x14:cfRule>
          <x14:cfRule type="dataBar" id="{D049A6CD-E310-48F7-B2B7-4E65D85EDAF1}">
            <x14:dataBar minLength="0" maxLength="100" border="1" negativeBarBorderColorSameAsPositive="0">
              <x14:cfvo type="autoMin"/>
              <x14:cfvo type="autoMax"/>
              <x14:borderColor rgb="FFFF555A"/>
              <x14:negativeFillColor rgb="FFFF0000"/>
              <x14:negativeBorderColor rgb="FFFF0000"/>
              <x14:axisColor rgb="FF000000"/>
            </x14:dataBar>
          </x14:cfRule>
          <xm:sqref>K32 M32</xm:sqref>
        </x14:conditionalFormatting>
        <x14:conditionalFormatting xmlns:xm="http://schemas.microsoft.com/office/excel/2006/main">
          <x14:cfRule type="dataBar" id="{B5D3F93E-A7A2-4CE8-92CD-02528225928E}">
            <x14:dataBar minLength="0" maxLength="100" gradient="0">
              <x14:cfvo type="num">
                <xm:f>0</xm:f>
              </x14:cfvo>
              <x14:cfvo type="num">
                <xm:f>100</xm:f>
              </x14:cfvo>
              <x14:negativeFillColor rgb="FFFF0000"/>
              <x14:axisColor rgb="FF000000"/>
            </x14:dataBar>
          </x14:cfRule>
          <xm:sqref>K36:K39</xm:sqref>
        </x14:conditionalFormatting>
        <x14:conditionalFormatting xmlns:xm="http://schemas.microsoft.com/office/excel/2006/main">
          <x14:cfRule type="dataBar" id="{E81D9252-D48E-458B-A74C-CD469D4FB0EC}">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F62D1BBD-AB5C-4CEB-B15E-27E5AE19D0D3}">
            <x14:dataBar minLength="0" maxLength="100" gradient="0">
              <x14:cfvo type="num">
                <xm:f>0</xm:f>
              </x14:cfvo>
              <x14:cfvo type="num">
                <xm:f>100</xm:f>
              </x14:cfvo>
              <x14:negativeFillColor rgb="FFFF0000"/>
              <x14:axisColor rgb="FF000000"/>
            </x14:dataBar>
          </x14:cfRule>
          <xm:sqref>K52 M52</xm:sqref>
        </x14:conditionalFormatting>
        <x14:conditionalFormatting xmlns:xm="http://schemas.microsoft.com/office/excel/2006/main">
          <x14:cfRule type="dataBar" id="{F08905BA-4088-4808-B908-0B342E4509BD}">
            <x14:dataBar minLength="0" maxLength="100" gradient="0">
              <x14:cfvo type="num">
                <xm:f>0</xm:f>
              </x14:cfvo>
              <x14:cfvo type="num">
                <xm:f>100</xm:f>
              </x14:cfvo>
              <x14:negativeFillColor rgb="FFFF0000"/>
              <x14:axisColor rgb="FF000000"/>
            </x14:dataBar>
          </x14:cfRule>
          <xm:sqref>K56:K59</xm:sqref>
        </x14:conditionalFormatting>
        <x14:conditionalFormatting xmlns:xm="http://schemas.microsoft.com/office/excel/2006/main">
          <x14:cfRule type="dataBar" id="{9DB32E2A-7F52-4682-99C9-DCE48AF172A7}">
            <x14:dataBar minLength="0" maxLength="100" gradient="0">
              <x14:cfvo type="num">
                <xm:f>0</xm:f>
              </x14:cfvo>
              <x14:cfvo type="num">
                <xm:f>100</xm:f>
              </x14:cfvo>
              <x14:negativeFillColor rgb="FFFF0000"/>
              <x14:axisColor rgb="FF000000"/>
            </x14:dataBar>
          </x14:cfRule>
          <x14:cfRule type="dataBar" id="{02808C6A-2CCE-4383-B1BB-C32C06D651CD}">
            <x14:dataBar minLength="0" maxLength="100" border="1" negativeBarBorderColorSameAsPositive="0">
              <x14:cfvo type="autoMin"/>
              <x14:cfvo type="autoMax"/>
              <x14:borderColor rgb="FF63C384"/>
              <x14:negativeFillColor rgb="FFFF0000"/>
              <x14:negativeBorderColor rgb="FFFF0000"/>
              <x14:axisColor rgb="FF000000"/>
            </x14:dataBar>
          </x14:cfRule>
          <xm:sqref>L35</xm:sqref>
        </x14:conditionalFormatting>
        <x14:conditionalFormatting xmlns:xm="http://schemas.microsoft.com/office/excel/2006/main">
          <x14:cfRule type="dataBar" id="{4D1F3610-7304-4A6A-91BB-B82166B11D50}">
            <x14:dataBar minLength="0" maxLength="100" gradient="0">
              <x14:cfvo type="num">
                <xm:f>0</xm:f>
              </x14:cfvo>
              <x14:cfvo type="num">
                <xm:f>100</xm:f>
              </x14:cfvo>
              <x14:negativeFillColor rgb="FFFF0000"/>
              <x14:axisColor rgb="FF000000"/>
            </x14:dataBar>
          </x14:cfRule>
          <xm:sqref>L38</xm:sqref>
        </x14:conditionalFormatting>
        <x14:conditionalFormatting xmlns:xm="http://schemas.microsoft.com/office/excel/2006/main">
          <x14:cfRule type="dataBar" id="{D9BE987C-EB24-4A04-919E-0B0E41723EB1}">
            <x14:dataBar minLength="0" maxLength="100">
              <x14:cfvo type="num">
                <xm:f>0</xm:f>
              </x14:cfvo>
              <x14:cfvo type="num">
                <xm:f>"1--"</xm:f>
              </x14:cfvo>
              <x14:negativeFillColor rgb="FFFF0000"/>
              <x14:axisColor rgb="FF000000"/>
            </x14:dataBar>
          </x14:cfRule>
          <x14:cfRule type="dataBar" id="{F3DA7ED6-CCA6-4771-999C-EB0C52DB6857}">
            <x14:dataBar minLength="0" maxLength="100" gradient="0">
              <x14:cfvo type="num">
                <xm:f>0</xm:f>
              </x14:cfvo>
              <x14:cfvo type="num">
                <xm:f>100</xm:f>
              </x14:cfvo>
              <x14:negativeFillColor rgb="FFFF0000"/>
              <x14:axisColor rgb="FF000000"/>
            </x14:dataBar>
          </x14:cfRule>
          <xm:sqref>L41</xm:sqref>
        </x14:conditionalFormatting>
        <x14:conditionalFormatting xmlns:xm="http://schemas.microsoft.com/office/excel/2006/main">
          <x14:cfRule type="dataBar" id="{A0B9A848-EA69-4199-BE7A-4785D78E32D5}">
            <x14:dataBar minLength="0" maxLength="100" gradient="0">
              <x14:cfvo type="num">
                <xm:f>0</xm:f>
              </x14:cfvo>
              <x14:cfvo type="num">
                <xm:f>100</xm:f>
              </x14:cfvo>
              <x14:negativeFillColor rgb="FFFF0000"/>
              <x14:axisColor rgb="FF000000"/>
            </x14:dataBar>
          </x14:cfRule>
          <xm:sqref>L42</xm:sqref>
        </x14:conditionalFormatting>
        <x14:conditionalFormatting xmlns:xm="http://schemas.microsoft.com/office/excel/2006/main">
          <x14:cfRule type="dataBar" id="{37F08A22-F038-4B94-AF3A-A2F79CDCF993}">
            <x14:dataBar minLength="0" maxLength="100" gradient="0">
              <x14:cfvo type="num">
                <xm:f>0</xm:f>
              </x14:cfvo>
              <x14:cfvo type="num">
                <xm:f>100</xm:f>
              </x14:cfvo>
              <x14:negativeFillColor rgb="FFFF0000"/>
              <x14:axisColor rgb="FF000000"/>
            </x14:dataBar>
          </x14:cfRule>
          <xm:sqref>L43</xm:sqref>
        </x14:conditionalFormatting>
        <x14:conditionalFormatting xmlns:xm="http://schemas.microsoft.com/office/excel/2006/main">
          <x14:cfRule type="dataBar" id="{61608FD7-D719-4980-97F2-82B7E3F6A4CD}">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31CA66B7-F918-4968-9605-D5B858965A4B}">
            <x14:dataBar minLength="0" maxLength="100" gradient="0">
              <x14:cfvo type="num">
                <xm:f>0</xm:f>
              </x14:cfvo>
              <x14:cfvo type="num">
                <xm:f>100</xm:f>
              </x14:cfvo>
              <x14:negativeFillColor rgb="FFFF0000"/>
              <x14:axisColor rgb="FF000000"/>
            </x14:dataBar>
          </x14:cfRule>
          <xm:sqref>L55</xm:sqref>
        </x14:conditionalFormatting>
        <x14:conditionalFormatting xmlns:xm="http://schemas.microsoft.com/office/excel/2006/main">
          <x14:cfRule type="dataBar" id="{70ABCF06-817F-4343-95D6-4352E80259A3}">
            <x14:dataBar minLength="0" maxLength="100" gradient="0">
              <x14:cfvo type="num">
                <xm:f>0</xm:f>
              </x14:cfvo>
              <x14:cfvo type="num">
                <xm:f>100</xm:f>
              </x14:cfvo>
              <x14:negativeFillColor rgb="FFFF0000"/>
              <x14:axisColor rgb="FF000000"/>
            </x14:dataBar>
          </x14:cfRule>
          <xm:sqref>L58</xm:sqref>
        </x14:conditionalFormatting>
        <x14:conditionalFormatting xmlns:xm="http://schemas.microsoft.com/office/excel/2006/main">
          <x14:cfRule type="dataBar" id="{2526C1C2-4AF8-4F70-B7A4-882AC7EF32E2}">
            <x14:dataBar minLength="0" maxLength="100">
              <x14:cfvo type="num">
                <xm:f>0</xm:f>
              </x14:cfvo>
              <x14:cfvo type="num">
                <xm:f>"1--"</xm:f>
              </x14:cfvo>
              <x14:negativeFillColor rgb="FFFF0000"/>
              <x14:axisColor rgb="FF000000"/>
            </x14:dataBar>
          </x14:cfRule>
          <x14:cfRule type="dataBar" id="{70B68776-09BA-4701-B5BD-A70799C307B2}">
            <x14:dataBar minLength="0" maxLength="100" gradient="0">
              <x14:cfvo type="num">
                <xm:f>0</xm:f>
              </x14:cfvo>
              <x14:cfvo type="num">
                <xm:f>100</xm:f>
              </x14:cfvo>
              <x14:negativeFillColor rgb="FFFF0000"/>
              <x14:axisColor rgb="FF000000"/>
            </x14:dataBar>
          </x14:cfRule>
          <xm:sqref>L61</xm:sqref>
        </x14:conditionalFormatting>
        <x14:conditionalFormatting xmlns:xm="http://schemas.microsoft.com/office/excel/2006/main">
          <x14:cfRule type="dataBar" id="{E305E565-6B1E-4E86-867F-4BF7E74CF13C}">
            <x14:dataBar minLength="0" maxLength="100" gradient="0">
              <x14:cfvo type="num">
                <xm:f>0</xm:f>
              </x14:cfvo>
              <x14:cfvo type="num">
                <xm:f>100</xm:f>
              </x14:cfvo>
              <x14:negativeFillColor rgb="FFFF0000"/>
              <x14:axisColor rgb="FF000000"/>
            </x14:dataBar>
          </x14:cfRule>
          <xm:sqref>L62</xm:sqref>
        </x14:conditionalFormatting>
        <x14:conditionalFormatting xmlns:xm="http://schemas.microsoft.com/office/excel/2006/main">
          <x14:cfRule type="dataBar" id="{517E14D6-37DD-4321-BB02-6ABA0D6F18F6}">
            <x14:dataBar minLength="0" maxLength="100" gradient="0">
              <x14:cfvo type="num">
                <xm:f>0</xm:f>
              </x14:cfvo>
              <x14:cfvo type="num">
                <xm:f>100</xm:f>
              </x14:cfvo>
              <x14:negativeFillColor rgb="FFFF0000"/>
              <x14:axisColor rgb="FF000000"/>
            </x14:dataBar>
          </x14:cfRule>
          <xm:sqref>L63</xm:sqref>
        </x14:conditionalFormatting>
        <x14:conditionalFormatting xmlns:xm="http://schemas.microsoft.com/office/excel/2006/main">
          <x14:cfRule type="dataBar" id="{A6BD6632-E193-406C-B77C-A0AD1343FA80}">
            <x14:dataBar minLength="0" maxLength="100" gradient="0">
              <x14:cfvo type="autoMin"/>
              <x14:cfvo type="autoMax"/>
              <x14:negativeFillColor rgb="FFFF0000"/>
              <x14:axisColor rgb="FF000000"/>
            </x14:dataBar>
          </x14:cfRule>
          <xm:sqref>N36:N39 L35 L38 K32 K36:K39 M32</xm:sqref>
        </x14:conditionalFormatting>
        <x14:conditionalFormatting xmlns:xm="http://schemas.microsoft.com/office/excel/2006/main">
          <x14:cfRule type="dataBar" id="{E4279AC5-071F-4197-A8AC-EBF192451378}">
            <x14:dataBar minLength="0" maxLength="100" gradient="0">
              <x14:cfvo type="num">
                <xm:f>0</xm:f>
              </x14:cfvo>
              <x14:cfvo type="num">
                <xm:f>100</xm:f>
              </x14:cfvo>
              <x14:negativeFillColor rgb="FFFF0000"/>
              <x14:axisColor rgb="FF000000"/>
            </x14:dataBar>
          </x14:cfRule>
          <xm:sqref>N36:N39</xm:sqref>
        </x14:conditionalFormatting>
        <x14:conditionalFormatting xmlns:xm="http://schemas.microsoft.com/office/excel/2006/main">
          <x14:cfRule type="dataBar" id="{FBEA880C-74B4-45D7-847F-C1623DAAD4AE}">
            <x14:dataBar minLength="0" maxLength="100" gradient="0">
              <x14:cfvo type="num">
                <xm:f>0</xm:f>
              </x14:cfvo>
              <x14:cfvo type="num">
                <xm:f>100</xm:f>
              </x14:cfvo>
              <x14:negativeFillColor rgb="FFFF0000"/>
              <x14:axisColor rgb="FF000000"/>
            </x14:dataBar>
          </x14:cfRule>
          <xm:sqref>N42</xm:sqref>
        </x14:conditionalFormatting>
        <x14:conditionalFormatting xmlns:xm="http://schemas.microsoft.com/office/excel/2006/main">
          <x14:cfRule type="dataBar" id="{FF7D920D-09BC-4CEC-A9A6-1C8AA670514D}">
            <x14:dataBar minLength="0" maxLength="100" gradient="0">
              <x14:cfvo type="autoMin"/>
              <x14:cfvo type="autoMax"/>
              <x14:negativeFillColor rgb="FFFF0000"/>
              <x14:axisColor rgb="FF000000"/>
            </x14:dataBar>
          </x14:cfRule>
          <xm:sqref>N56:N59 L55 L58 K52 K56:K59 M52</xm:sqref>
        </x14:conditionalFormatting>
        <x14:conditionalFormatting xmlns:xm="http://schemas.microsoft.com/office/excel/2006/main">
          <x14:cfRule type="dataBar" id="{678E326F-8EBC-4F63-8BAB-6A83351F93DF}">
            <x14:dataBar minLength="0" maxLength="100" gradient="0">
              <x14:cfvo type="num">
                <xm:f>0</xm:f>
              </x14:cfvo>
              <x14:cfvo type="num">
                <xm:f>100</xm:f>
              </x14:cfvo>
              <x14:negativeFillColor rgb="FFFF0000"/>
              <x14:axisColor rgb="FF000000"/>
            </x14:dataBar>
          </x14:cfRule>
          <xm:sqref>N56:N59</xm:sqref>
        </x14:conditionalFormatting>
        <x14:conditionalFormatting xmlns:xm="http://schemas.microsoft.com/office/excel/2006/main">
          <x14:cfRule type="dataBar" id="{665D7612-1A75-44B2-A48A-C7A7F47D0C61}">
            <x14:dataBar minLength="0" maxLength="100" gradient="0">
              <x14:cfvo type="num">
                <xm:f>0</xm:f>
              </x14:cfvo>
              <x14:cfvo type="num">
                <xm:f>100</xm:f>
              </x14:cfvo>
              <x14:negativeFillColor rgb="FFFF0000"/>
              <x14:axisColor rgb="FF000000"/>
            </x14:dataBar>
          </x14:cfRule>
          <xm:sqref>N62</xm:sqref>
        </x14:conditionalFormatting>
        <x14:conditionalFormatting xmlns:xm="http://schemas.microsoft.com/office/excel/2006/main">
          <x14:cfRule type="dataBar" id="{C4F424A2-F944-4B77-BF0A-31AEAF3B2C6F}">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694619B6-72FB-4BEF-B6BC-DD8315F53954}">
            <x14:dataBar minLength="0" maxLength="100" gradient="0">
              <x14:cfvo type="num">
                <xm:f>0</xm:f>
              </x14:cfvo>
              <x14:cfvo type="num">
                <xm:f>100</xm:f>
              </x14:cfvo>
              <x14:negativeFillColor rgb="FFFF0000"/>
              <x14:axisColor rgb="FF000000"/>
            </x14:dataBar>
          </x14:cfRule>
          <xm:sqref>P32 R32</xm:sqref>
        </x14:conditionalFormatting>
        <x14:conditionalFormatting xmlns:xm="http://schemas.microsoft.com/office/excel/2006/main">
          <x14:cfRule type="dataBar" id="{4AB35B68-104F-4732-8B56-D518E59F059B}">
            <x14:dataBar minLength="0" maxLength="100" gradient="0">
              <x14:cfvo type="num">
                <xm:f>0</xm:f>
              </x14:cfvo>
              <x14:cfvo type="num">
                <xm:f>100</xm:f>
              </x14:cfvo>
              <x14:negativeFillColor rgb="FFFF0000"/>
              <x14:axisColor rgb="FF000000"/>
            </x14:dataBar>
          </x14:cfRule>
          <xm:sqref>P36:P39</xm:sqref>
        </x14:conditionalFormatting>
        <x14:conditionalFormatting xmlns:xm="http://schemas.microsoft.com/office/excel/2006/main">
          <x14:cfRule type="dataBar" id="{F8EB29D4-9675-4579-8541-BEF5768F863E}">
            <x14:dataBar minLength="0" maxLength="100" gradient="0">
              <x14:cfvo type="num">
                <xm:f>0</xm:f>
              </x14:cfvo>
              <x14:cfvo type="num">
                <xm:f>100</xm:f>
              </x14:cfvo>
              <x14:negativeFillColor rgb="FFFF0000"/>
              <x14:axisColor rgb="FF000000"/>
            </x14:dataBar>
          </x14:cfRule>
          <x14:cfRule type="dataBar" id="{35FF7C78-5713-4AC5-827E-CB96AB43D555}">
            <x14:dataBar minLength="0" maxLength="100" border="1" negativeBarBorderColorSameAsPositive="0">
              <x14:cfvo type="autoMin"/>
              <x14:cfvo type="autoMax"/>
              <x14:borderColor rgb="FFFF555A"/>
              <x14:negativeFillColor rgb="FFFF0000"/>
              <x14:negativeBorderColor rgb="FFFF0000"/>
              <x14:axisColor rgb="FF000000"/>
            </x14:dataBar>
          </x14:cfRule>
          <xm:sqref>P52 R52</xm:sqref>
        </x14:conditionalFormatting>
        <x14:conditionalFormatting xmlns:xm="http://schemas.microsoft.com/office/excel/2006/main">
          <x14:cfRule type="dataBar" id="{1B6A4638-2FE2-4E0A-BB87-957AB6192B20}">
            <x14:dataBar minLength="0" maxLength="100" gradient="0">
              <x14:cfvo type="num">
                <xm:f>0</xm:f>
              </x14:cfvo>
              <x14:cfvo type="num">
                <xm:f>100</xm:f>
              </x14:cfvo>
              <x14:negativeFillColor rgb="FFFF0000"/>
              <x14:axisColor rgb="FF000000"/>
            </x14:dataBar>
          </x14:cfRule>
          <xm:sqref>P56:P59</xm:sqref>
        </x14:conditionalFormatting>
        <x14:conditionalFormatting xmlns:xm="http://schemas.microsoft.com/office/excel/2006/main">
          <x14:cfRule type="dataBar" id="{66C64BE1-6D9A-4D12-B7F2-68D30BA9A58B}">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B2CA62F1-1CC6-40DB-8EB2-644D9586C69B}">
            <x14:dataBar minLength="0" maxLength="100" gradient="0">
              <x14:cfvo type="num">
                <xm:f>0</xm:f>
              </x14:cfvo>
              <x14:cfvo type="num">
                <xm:f>100</xm:f>
              </x14:cfvo>
              <x14:negativeFillColor rgb="FFFF0000"/>
              <x14:axisColor rgb="FF000000"/>
            </x14:dataBar>
          </x14:cfRule>
          <xm:sqref>Q35</xm:sqref>
        </x14:conditionalFormatting>
        <x14:conditionalFormatting xmlns:xm="http://schemas.microsoft.com/office/excel/2006/main">
          <x14:cfRule type="dataBar" id="{E6319BA5-9310-4EE5-9ACE-87881B02E722}">
            <x14:dataBar minLength="0" maxLength="100" gradient="0">
              <x14:cfvo type="num">
                <xm:f>0</xm:f>
              </x14:cfvo>
              <x14:cfvo type="num">
                <xm:f>100</xm:f>
              </x14:cfvo>
              <x14:negativeFillColor rgb="FFFF0000"/>
              <x14:axisColor rgb="FF000000"/>
            </x14:dataBar>
          </x14:cfRule>
          <xm:sqref>Q38</xm:sqref>
        </x14:conditionalFormatting>
        <x14:conditionalFormatting xmlns:xm="http://schemas.microsoft.com/office/excel/2006/main">
          <x14:cfRule type="dataBar" id="{77FB689A-E8D5-489A-BB63-9AE72093F988}">
            <x14:dataBar minLength="0" maxLength="100">
              <x14:cfvo type="num">
                <xm:f>0</xm:f>
              </x14:cfvo>
              <x14:cfvo type="num">
                <xm:f>"1--"</xm:f>
              </x14:cfvo>
              <x14:negativeFillColor rgb="FFFF0000"/>
              <x14:axisColor rgb="FF000000"/>
            </x14:dataBar>
          </x14:cfRule>
          <x14:cfRule type="dataBar" id="{515249B6-B561-4B96-B3BA-6EED2A1316DD}">
            <x14:dataBar minLength="0" maxLength="100" gradient="0">
              <x14:cfvo type="num">
                <xm:f>0</xm:f>
              </x14:cfvo>
              <x14:cfvo type="num">
                <xm:f>100</xm:f>
              </x14:cfvo>
              <x14:negativeFillColor rgb="FFFF0000"/>
              <x14:axisColor rgb="FF000000"/>
            </x14:dataBar>
          </x14:cfRule>
          <xm:sqref>Q41</xm:sqref>
        </x14:conditionalFormatting>
        <x14:conditionalFormatting xmlns:xm="http://schemas.microsoft.com/office/excel/2006/main">
          <x14:cfRule type="dataBar" id="{A7F18B8C-6CBD-4F29-B652-4D62F9F9D4CE}">
            <x14:dataBar minLength="0" maxLength="100" gradient="0">
              <x14:cfvo type="num">
                <xm:f>0</xm:f>
              </x14:cfvo>
              <x14:cfvo type="num">
                <xm:f>100</xm:f>
              </x14:cfvo>
              <x14:negativeFillColor rgb="FFFF0000"/>
              <x14:axisColor rgb="FF000000"/>
            </x14:dataBar>
          </x14:cfRule>
          <xm:sqref>Q42</xm:sqref>
        </x14:conditionalFormatting>
        <x14:conditionalFormatting xmlns:xm="http://schemas.microsoft.com/office/excel/2006/main">
          <x14:cfRule type="dataBar" id="{6210F300-9BBA-465C-A415-D383EE9D3380}">
            <x14:dataBar minLength="0" maxLength="100" gradient="0">
              <x14:cfvo type="num">
                <xm:f>0</xm:f>
              </x14:cfvo>
              <x14:cfvo type="num">
                <xm:f>100</xm:f>
              </x14:cfvo>
              <x14:negativeFillColor rgb="FFFF0000"/>
              <x14:axisColor rgb="FF000000"/>
            </x14:dataBar>
          </x14:cfRule>
          <xm:sqref>Q43</xm:sqref>
        </x14:conditionalFormatting>
        <x14:conditionalFormatting xmlns:xm="http://schemas.microsoft.com/office/excel/2006/main">
          <x14:cfRule type="dataBar" id="{49CD5C61-73CC-4DAE-ACDF-B5CBBA133918}">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22CEE74B-2963-4AD0-8C91-988367C787A0}">
            <x14:dataBar minLength="0" maxLength="100" gradient="0">
              <x14:cfvo type="num">
                <xm:f>0</xm:f>
              </x14:cfvo>
              <x14:cfvo type="num">
                <xm:f>100</xm:f>
              </x14:cfvo>
              <x14:negativeFillColor rgb="FFFF0000"/>
              <x14:axisColor rgb="FF000000"/>
            </x14:dataBar>
          </x14:cfRule>
          <xm:sqref>Q55</xm:sqref>
        </x14:conditionalFormatting>
        <x14:conditionalFormatting xmlns:xm="http://schemas.microsoft.com/office/excel/2006/main">
          <x14:cfRule type="dataBar" id="{30136D2F-3049-453A-BCEF-4781EFDDEBFE}">
            <x14:dataBar minLength="0" maxLength="100" gradient="0">
              <x14:cfvo type="num">
                <xm:f>0</xm:f>
              </x14:cfvo>
              <x14:cfvo type="num">
                <xm:f>100</xm:f>
              </x14:cfvo>
              <x14:negativeFillColor rgb="FFFF0000"/>
              <x14:axisColor rgb="FF000000"/>
            </x14:dataBar>
          </x14:cfRule>
          <xm:sqref>Q58</xm:sqref>
        </x14:conditionalFormatting>
        <x14:conditionalFormatting xmlns:xm="http://schemas.microsoft.com/office/excel/2006/main">
          <x14:cfRule type="dataBar" id="{CB428EAE-184A-4490-A9AC-936AB5A3DA89}">
            <x14:dataBar minLength="0" maxLength="100">
              <x14:cfvo type="num">
                <xm:f>0</xm:f>
              </x14:cfvo>
              <x14:cfvo type="num">
                <xm:f>"1--"</xm:f>
              </x14:cfvo>
              <x14:negativeFillColor rgb="FFFF0000"/>
              <x14:axisColor rgb="FF000000"/>
            </x14:dataBar>
          </x14:cfRule>
          <x14:cfRule type="dataBar" id="{A35D147F-F574-4AAE-B511-9F1F0180C320}">
            <x14:dataBar minLength="0" maxLength="100" gradient="0">
              <x14:cfvo type="num">
                <xm:f>0</xm:f>
              </x14:cfvo>
              <x14:cfvo type="num">
                <xm:f>100</xm:f>
              </x14:cfvo>
              <x14:negativeFillColor rgb="FFFF0000"/>
              <x14:axisColor rgb="FF000000"/>
            </x14:dataBar>
          </x14:cfRule>
          <xm:sqref>Q61</xm:sqref>
        </x14:conditionalFormatting>
        <x14:conditionalFormatting xmlns:xm="http://schemas.microsoft.com/office/excel/2006/main">
          <x14:cfRule type="dataBar" id="{7E6006B3-FA75-46FA-983C-CAFCDEF12D2B}">
            <x14:dataBar minLength="0" maxLength="100" gradient="0">
              <x14:cfvo type="num">
                <xm:f>0</xm:f>
              </x14:cfvo>
              <x14:cfvo type="num">
                <xm:f>100</xm:f>
              </x14:cfvo>
              <x14:negativeFillColor rgb="FFFF0000"/>
              <x14:axisColor rgb="FF000000"/>
            </x14:dataBar>
          </x14:cfRule>
          <xm:sqref>Q62</xm:sqref>
        </x14:conditionalFormatting>
        <x14:conditionalFormatting xmlns:xm="http://schemas.microsoft.com/office/excel/2006/main">
          <x14:cfRule type="dataBar" id="{C4CC402B-02D4-4C15-A20D-90EB11407E28}">
            <x14:dataBar minLength="0" maxLength="100" gradient="0">
              <x14:cfvo type="num">
                <xm:f>0</xm:f>
              </x14:cfvo>
              <x14:cfvo type="num">
                <xm:f>100</xm:f>
              </x14:cfvo>
              <x14:negativeFillColor rgb="FFFF0000"/>
              <x14:axisColor rgb="FF000000"/>
            </x14:dataBar>
          </x14:cfRule>
          <xm:sqref>Q63</xm:sqref>
        </x14:conditionalFormatting>
        <x14:conditionalFormatting xmlns:xm="http://schemas.microsoft.com/office/excel/2006/main">
          <x14:cfRule type="dataBar" id="{CF0A9B1A-D595-46BD-A421-7E22176ED33A}">
            <x14:dataBar minLength="0" maxLength="100" gradient="0">
              <x14:cfvo type="autoMin"/>
              <x14:cfvo type="autoMax"/>
              <x14:negativeFillColor rgb="FFFF0000"/>
              <x14:axisColor rgb="FF000000"/>
            </x14:dataBar>
          </x14:cfRule>
          <xm:sqref>S36:S39 Q35 Q38 P32 P36:P39 R32</xm:sqref>
        </x14:conditionalFormatting>
        <x14:conditionalFormatting xmlns:xm="http://schemas.microsoft.com/office/excel/2006/main">
          <x14:cfRule type="dataBar" id="{C5DDAE00-F760-4FEB-B65F-778121CDAFC1}">
            <x14:dataBar minLength="0" maxLength="100" gradient="0">
              <x14:cfvo type="num">
                <xm:f>0</xm:f>
              </x14:cfvo>
              <x14:cfvo type="num">
                <xm:f>100</xm:f>
              </x14:cfvo>
              <x14:negativeFillColor rgb="FFFF0000"/>
              <x14:axisColor rgb="FF000000"/>
            </x14:dataBar>
          </x14:cfRule>
          <xm:sqref>S36:S39</xm:sqref>
        </x14:conditionalFormatting>
        <x14:conditionalFormatting xmlns:xm="http://schemas.microsoft.com/office/excel/2006/main">
          <x14:cfRule type="dataBar" id="{0BCF50D7-8851-4550-BF45-F147A2F45591}">
            <x14:dataBar minLength="0" maxLength="100" gradient="0">
              <x14:cfvo type="num">
                <xm:f>0</xm:f>
              </x14:cfvo>
              <x14:cfvo type="num">
                <xm:f>100</xm:f>
              </x14:cfvo>
              <x14:negativeFillColor rgb="FFFF0000"/>
              <x14:axisColor rgb="FF000000"/>
            </x14:dataBar>
          </x14:cfRule>
          <xm:sqref>S42</xm:sqref>
        </x14:conditionalFormatting>
        <x14:conditionalFormatting xmlns:xm="http://schemas.microsoft.com/office/excel/2006/main">
          <x14:cfRule type="dataBar" id="{B83DF48D-67FD-4C19-9661-3407EA3DF8E4}">
            <x14:dataBar minLength="0" maxLength="100" gradient="0">
              <x14:cfvo type="autoMin"/>
              <x14:cfvo type="autoMax"/>
              <x14:negativeFillColor rgb="FFFF0000"/>
              <x14:axisColor rgb="FF000000"/>
            </x14:dataBar>
          </x14:cfRule>
          <xm:sqref>S56:S59 Q55 Q58 P52 P56:P59 R52</xm:sqref>
        </x14:conditionalFormatting>
        <x14:conditionalFormatting xmlns:xm="http://schemas.microsoft.com/office/excel/2006/main">
          <x14:cfRule type="dataBar" id="{EF285E4F-7ACF-4FAA-8E39-96C8FC9967B0}">
            <x14:dataBar minLength="0" maxLength="100" gradient="0">
              <x14:cfvo type="num">
                <xm:f>0</xm:f>
              </x14:cfvo>
              <x14:cfvo type="num">
                <xm:f>100</xm:f>
              </x14:cfvo>
              <x14:negativeFillColor rgb="FFFF0000"/>
              <x14:axisColor rgb="FF000000"/>
            </x14:dataBar>
          </x14:cfRule>
          <xm:sqref>S56:S59</xm:sqref>
        </x14:conditionalFormatting>
        <x14:conditionalFormatting xmlns:xm="http://schemas.microsoft.com/office/excel/2006/main">
          <x14:cfRule type="dataBar" id="{0A3FF23E-2962-4CDE-95E6-A0394CE0FAAB}">
            <x14:dataBar minLength="0" maxLength="100" gradient="0">
              <x14:cfvo type="num">
                <xm:f>0</xm:f>
              </x14:cfvo>
              <x14:cfvo type="num">
                <xm:f>100</xm:f>
              </x14:cfvo>
              <x14:negativeFillColor rgb="FFFF0000"/>
              <x14:axisColor rgb="FF000000"/>
            </x14:dataBar>
          </x14:cfRule>
          <xm:sqref>S62</xm:sqref>
        </x14:conditionalFormatting>
        <x14:conditionalFormatting xmlns:xm="http://schemas.microsoft.com/office/excel/2006/main">
          <x14:cfRule type="dataBar" id="{0F4A2497-7D00-48FD-88BF-1CC112D8C869}">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AA699C07-E937-46FA-8D44-DF701FF1B758}">
            <x14:dataBar minLength="0" maxLength="100" gradient="0">
              <x14:cfvo type="num">
                <xm:f>0</xm:f>
              </x14:cfvo>
              <x14:cfvo type="num">
                <xm:f>100</xm:f>
              </x14:cfvo>
              <x14:negativeFillColor rgb="FFFF0000"/>
              <x14:axisColor rgb="FF000000"/>
            </x14:dataBar>
          </x14:cfRule>
          <xm:sqref>U32 W32</xm:sqref>
        </x14:conditionalFormatting>
        <x14:conditionalFormatting xmlns:xm="http://schemas.microsoft.com/office/excel/2006/main">
          <x14:cfRule type="dataBar" id="{FDC75FCE-34B3-47DF-8DED-E0B078862B1F}">
            <x14:dataBar minLength="0" maxLength="100" gradient="0">
              <x14:cfvo type="num">
                <xm:f>0</xm:f>
              </x14:cfvo>
              <x14:cfvo type="num">
                <xm:f>100</xm:f>
              </x14:cfvo>
              <x14:negativeFillColor rgb="FFFF0000"/>
              <x14:axisColor rgb="FF000000"/>
            </x14:dataBar>
          </x14:cfRule>
          <xm:sqref>U36:U39</xm:sqref>
        </x14:conditionalFormatting>
        <x14:conditionalFormatting xmlns:xm="http://schemas.microsoft.com/office/excel/2006/main">
          <x14:cfRule type="dataBar" id="{750DFB12-C1CC-469B-88C8-C0115300F9C3}">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98772D45-04BD-42DB-A3E2-461B104E7480}">
            <x14:dataBar minLength="0" maxLength="100" gradient="0">
              <x14:cfvo type="num">
                <xm:f>0</xm:f>
              </x14:cfvo>
              <x14:cfvo type="num">
                <xm:f>100</xm:f>
              </x14:cfvo>
              <x14:negativeFillColor rgb="FFFF0000"/>
              <x14:axisColor rgb="FF000000"/>
            </x14:dataBar>
          </x14:cfRule>
          <xm:sqref>U52 W52</xm:sqref>
        </x14:conditionalFormatting>
        <x14:conditionalFormatting xmlns:xm="http://schemas.microsoft.com/office/excel/2006/main">
          <x14:cfRule type="dataBar" id="{1160CDCE-02E4-4918-B65C-BC313064C3ED}">
            <x14:dataBar minLength="0" maxLength="100" gradient="0">
              <x14:cfvo type="num">
                <xm:f>0</xm:f>
              </x14:cfvo>
              <x14:cfvo type="num">
                <xm:f>100</xm:f>
              </x14:cfvo>
              <x14:negativeFillColor rgb="FFFF0000"/>
              <x14:axisColor rgb="FF000000"/>
            </x14:dataBar>
          </x14:cfRule>
          <xm:sqref>U56:U59</xm:sqref>
        </x14:conditionalFormatting>
        <x14:conditionalFormatting xmlns:xm="http://schemas.microsoft.com/office/excel/2006/main">
          <x14:cfRule type="dataBar" id="{0E110DDA-A30E-4419-A092-B0D8600DA66D}">
            <x14:dataBar minLength="0" maxLength="100" gradient="0">
              <x14:cfvo type="num">
                <xm:f>0</xm:f>
              </x14:cfvo>
              <x14:cfvo type="num">
                <xm:f>100</xm:f>
              </x14:cfvo>
              <x14:negativeFillColor rgb="FFFF0000"/>
              <x14:axisColor rgb="FF000000"/>
            </x14:dataBar>
          </x14:cfRule>
          <x14:cfRule type="dataBar" id="{47476A11-07D8-45D5-A9DD-C62F8D1C1EA4}">
            <x14:dataBar minLength="0" maxLength="100" border="1" negativeBarBorderColorSameAsPositive="0">
              <x14:cfvo type="autoMin"/>
              <x14:cfvo type="autoMax"/>
              <x14:borderColor rgb="FF63C384"/>
              <x14:negativeFillColor rgb="FFFF0000"/>
              <x14:negativeBorderColor rgb="FFFF0000"/>
              <x14:axisColor rgb="FF000000"/>
            </x14:dataBar>
          </x14:cfRule>
          <xm:sqref>V35</xm:sqref>
        </x14:conditionalFormatting>
        <x14:conditionalFormatting xmlns:xm="http://schemas.microsoft.com/office/excel/2006/main">
          <x14:cfRule type="dataBar" id="{08C782DA-1522-490C-B9EE-0D520518FE29}">
            <x14:dataBar minLength="0" maxLength="100" gradient="0">
              <x14:cfvo type="num">
                <xm:f>0</xm:f>
              </x14:cfvo>
              <x14:cfvo type="num">
                <xm:f>100</xm:f>
              </x14:cfvo>
              <x14:negativeFillColor rgb="FFFF0000"/>
              <x14:axisColor rgb="FF000000"/>
            </x14:dataBar>
          </x14:cfRule>
          <xm:sqref>V38</xm:sqref>
        </x14:conditionalFormatting>
        <x14:conditionalFormatting xmlns:xm="http://schemas.microsoft.com/office/excel/2006/main">
          <x14:cfRule type="dataBar" id="{8F6BDCDD-F0E2-4F2F-BBB5-271451FBD119}">
            <x14:dataBar minLength="0" maxLength="100">
              <x14:cfvo type="num">
                <xm:f>0</xm:f>
              </x14:cfvo>
              <x14:cfvo type="num">
                <xm:f>"1--"</xm:f>
              </x14:cfvo>
              <x14:negativeFillColor rgb="FFFF0000"/>
              <x14:axisColor rgb="FF000000"/>
            </x14:dataBar>
          </x14:cfRule>
          <x14:cfRule type="dataBar" id="{B9EE5C0B-1644-4A26-B5C2-6A57DC4956DA}">
            <x14:dataBar minLength="0" maxLength="100" gradient="0">
              <x14:cfvo type="num">
                <xm:f>0</xm:f>
              </x14:cfvo>
              <x14:cfvo type="num">
                <xm:f>100</xm:f>
              </x14:cfvo>
              <x14:negativeFillColor rgb="FFFF0000"/>
              <x14:axisColor rgb="FF000000"/>
            </x14:dataBar>
          </x14:cfRule>
          <xm:sqref>V41</xm:sqref>
        </x14:conditionalFormatting>
        <x14:conditionalFormatting xmlns:xm="http://schemas.microsoft.com/office/excel/2006/main">
          <x14:cfRule type="dataBar" id="{87443C82-219C-48D8-B8DF-744ECDDD2FA5}">
            <x14:dataBar minLength="0" maxLength="100" gradient="0">
              <x14:cfvo type="num">
                <xm:f>0</xm:f>
              </x14:cfvo>
              <x14:cfvo type="num">
                <xm:f>100</xm:f>
              </x14:cfvo>
              <x14:negativeFillColor rgb="FFFF0000"/>
              <x14:axisColor rgb="FF000000"/>
            </x14:dataBar>
          </x14:cfRule>
          <xm:sqref>V42</xm:sqref>
        </x14:conditionalFormatting>
        <x14:conditionalFormatting xmlns:xm="http://schemas.microsoft.com/office/excel/2006/main">
          <x14:cfRule type="dataBar" id="{F3D57FEE-9D74-4801-9949-B4EC387DEDCC}">
            <x14:dataBar minLength="0" maxLength="100" gradient="0">
              <x14:cfvo type="num">
                <xm:f>0</xm:f>
              </x14:cfvo>
              <x14:cfvo type="num">
                <xm:f>100</xm:f>
              </x14:cfvo>
              <x14:negativeFillColor rgb="FFFF0000"/>
              <x14:axisColor rgb="FF000000"/>
            </x14:dataBar>
          </x14:cfRule>
          <xm:sqref>V43</xm:sqref>
        </x14:conditionalFormatting>
        <x14:conditionalFormatting xmlns:xm="http://schemas.microsoft.com/office/excel/2006/main">
          <x14:cfRule type="dataBar" id="{3B310F26-C950-4DEC-AFD2-A5BC0400949A}">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439F3D05-E28F-488F-856F-40739AC264D7}">
            <x14:dataBar minLength="0" maxLength="100" gradient="0">
              <x14:cfvo type="num">
                <xm:f>0</xm:f>
              </x14:cfvo>
              <x14:cfvo type="num">
                <xm:f>100</xm:f>
              </x14:cfvo>
              <x14:negativeFillColor rgb="FFFF0000"/>
              <x14:axisColor rgb="FF000000"/>
            </x14:dataBar>
          </x14:cfRule>
          <xm:sqref>V55</xm:sqref>
        </x14:conditionalFormatting>
        <x14:conditionalFormatting xmlns:xm="http://schemas.microsoft.com/office/excel/2006/main">
          <x14:cfRule type="dataBar" id="{1668F74E-FF7E-451D-8F69-673E184BE07D}">
            <x14:dataBar minLength="0" maxLength="100" gradient="0">
              <x14:cfvo type="num">
                <xm:f>0</xm:f>
              </x14:cfvo>
              <x14:cfvo type="num">
                <xm:f>100</xm:f>
              </x14:cfvo>
              <x14:negativeFillColor rgb="FFFF0000"/>
              <x14:axisColor rgb="FF000000"/>
            </x14:dataBar>
          </x14:cfRule>
          <xm:sqref>V58</xm:sqref>
        </x14:conditionalFormatting>
        <x14:conditionalFormatting xmlns:xm="http://schemas.microsoft.com/office/excel/2006/main">
          <x14:cfRule type="dataBar" id="{5531E473-F528-41D6-A962-4C5F013093BC}">
            <x14:dataBar minLength="0" maxLength="100">
              <x14:cfvo type="num">
                <xm:f>0</xm:f>
              </x14:cfvo>
              <x14:cfvo type="num">
                <xm:f>"1--"</xm:f>
              </x14:cfvo>
              <x14:negativeFillColor rgb="FFFF0000"/>
              <x14:axisColor rgb="FF000000"/>
            </x14:dataBar>
          </x14:cfRule>
          <x14:cfRule type="dataBar" id="{3109774F-E4C1-406F-8C94-378C9801384D}">
            <x14:dataBar minLength="0" maxLength="100" gradient="0">
              <x14:cfvo type="num">
                <xm:f>0</xm:f>
              </x14:cfvo>
              <x14:cfvo type="num">
                <xm:f>100</xm:f>
              </x14:cfvo>
              <x14:negativeFillColor rgb="FFFF0000"/>
              <x14:axisColor rgb="FF000000"/>
            </x14:dataBar>
          </x14:cfRule>
          <xm:sqref>V61</xm:sqref>
        </x14:conditionalFormatting>
        <x14:conditionalFormatting xmlns:xm="http://schemas.microsoft.com/office/excel/2006/main">
          <x14:cfRule type="dataBar" id="{C3858F45-7D60-49FB-9277-FC1D904DE55D}">
            <x14:dataBar minLength="0" maxLength="100" gradient="0">
              <x14:cfvo type="num">
                <xm:f>0</xm:f>
              </x14:cfvo>
              <x14:cfvo type="num">
                <xm:f>100</xm:f>
              </x14:cfvo>
              <x14:negativeFillColor rgb="FFFF0000"/>
              <x14:axisColor rgb="FF000000"/>
            </x14:dataBar>
          </x14:cfRule>
          <xm:sqref>V62</xm:sqref>
        </x14:conditionalFormatting>
        <x14:conditionalFormatting xmlns:xm="http://schemas.microsoft.com/office/excel/2006/main">
          <x14:cfRule type="dataBar" id="{34667FCD-45C4-4C6B-BDAE-147F32924BBC}">
            <x14:dataBar minLength="0" maxLength="100" gradient="0">
              <x14:cfvo type="num">
                <xm:f>0</xm:f>
              </x14:cfvo>
              <x14:cfvo type="num">
                <xm:f>100</xm:f>
              </x14:cfvo>
              <x14:negativeFillColor rgb="FFFF0000"/>
              <x14:axisColor rgb="FF000000"/>
            </x14:dataBar>
          </x14:cfRule>
          <xm:sqref>V63</xm:sqref>
        </x14:conditionalFormatting>
        <x14:conditionalFormatting xmlns:xm="http://schemas.microsoft.com/office/excel/2006/main">
          <x14:cfRule type="dataBar" id="{8BC76DAD-99AC-48D0-ABF8-9252027D8CEA}">
            <x14:dataBar minLength="0" maxLength="100" gradient="0">
              <x14:cfvo type="autoMin"/>
              <x14:cfvo type="autoMax"/>
              <x14:negativeFillColor rgb="FFFF0000"/>
              <x14:axisColor rgb="FF000000"/>
            </x14:dataBar>
          </x14:cfRule>
          <xm:sqref>X36:X39 V35 V38 U32 U36:U39 W32</xm:sqref>
        </x14:conditionalFormatting>
        <x14:conditionalFormatting xmlns:xm="http://schemas.microsoft.com/office/excel/2006/main">
          <x14:cfRule type="dataBar" id="{67F04EE5-78E7-460D-BA32-2974FF21CEE9}">
            <x14:dataBar minLength="0" maxLength="100" gradient="0">
              <x14:cfvo type="num">
                <xm:f>0</xm:f>
              </x14:cfvo>
              <x14:cfvo type="num">
                <xm:f>100</xm:f>
              </x14:cfvo>
              <x14:negativeFillColor rgb="FFFF0000"/>
              <x14:axisColor rgb="FF000000"/>
            </x14:dataBar>
          </x14:cfRule>
          <xm:sqref>X36:X39</xm:sqref>
        </x14:conditionalFormatting>
        <x14:conditionalFormatting xmlns:xm="http://schemas.microsoft.com/office/excel/2006/main">
          <x14:cfRule type="dataBar" id="{9C7D546C-579A-4EEE-9931-A9A152EDBF99}">
            <x14:dataBar minLength="0" maxLength="100" gradient="0">
              <x14:cfvo type="num">
                <xm:f>0</xm:f>
              </x14:cfvo>
              <x14:cfvo type="num">
                <xm:f>100</xm:f>
              </x14:cfvo>
              <x14:negativeFillColor rgb="FFFF0000"/>
              <x14:axisColor rgb="FF000000"/>
            </x14:dataBar>
          </x14:cfRule>
          <xm:sqref>X42</xm:sqref>
        </x14:conditionalFormatting>
        <x14:conditionalFormatting xmlns:xm="http://schemas.microsoft.com/office/excel/2006/main">
          <x14:cfRule type="dataBar" id="{DB99FEA0-A0DA-4B7C-8928-C0EF113D52C1}">
            <x14:dataBar minLength="0" maxLength="100" gradient="0">
              <x14:cfvo type="autoMin"/>
              <x14:cfvo type="autoMax"/>
              <x14:negativeFillColor rgb="FFFF0000"/>
              <x14:axisColor rgb="FF000000"/>
            </x14:dataBar>
          </x14:cfRule>
          <xm:sqref>X56:X59 V55 V58 U52 U56:U59 W52</xm:sqref>
        </x14:conditionalFormatting>
        <x14:conditionalFormatting xmlns:xm="http://schemas.microsoft.com/office/excel/2006/main">
          <x14:cfRule type="dataBar" id="{0828D841-25AF-4CA0-8945-99FCC49AB904}">
            <x14:dataBar minLength="0" maxLength="100" gradient="0">
              <x14:cfvo type="num">
                <xm:f>0</xm:f>
              </x14:cfvo>
              <x14:cfvo type="num">
                <xm:f>100</xm:f>
              </x14:cfvo>
              <x14:negativeFillColor rgb="FFFF0000"/>
              <x14:axisColor rgb="FF000000"/>
            </x14:dataBar>
          </x14:cfRule>
          <xm:sqref>X56:X59</xm:sqref>
        </x14:conditionalFormatting>
        <x14:conditionalFormatting xmlns:xm="http://schemas.microsoft.com/office/excel/2006/main">
          <x14:cfRule type="dataBar" id="{F5925F76-8A16-4C2A-91F2-D8AB57536429}">
            <x14:dataBar minLength="0" maxLength="100" gradient="0">
              <x14:cfvo type="num">
                <xm:f>0</xm:f>
              </x14:cfvo>
              <x14:cfvo type="num">
                <xm:f>100</xm:f>
              </x14:cfvo>
              <x14:negativeFillColor rgb="FFFF0000"/>
              <x14:axisColor rgb="FF000000"/>
            </x14:dataBar>
          </x14:cfRule>
          <xm:sqref>X62</xm:sqref>
        </x14:conditionalFormatting>
        <x14:conditionalFormatting xmlns:xm="http://schemas.microsoft.com/office/excel/2006/main">
          <x14:cfRule type="dataBar" id="{85AF135C-9592-4D9B-BFB5-07893EB04F4F}">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58F36A7E-55AA-4B0D-A237-2AD394B217D8}">
            <x14:dataBar minLength="0" maxLength="100" gradient="0">
              <x14:cfvo type="num">
                <xm:f>0</xm:f>
              </x14:cfvo>
              <x14:cfvo type="num">
                <xm:f>100</xm:f>
              </x14:cfvo>
              <x14:negativeFillColor rgb="FFFF0000"/>
              <x14:axisColor rgb="FF000000"/>
            </x14:dataBar>
          </x14:cfRule>
          <xm:sqref>Z32 AB32</xm:sqref>
        </x14:conditionalFormatting>
        <x14:conditionalFormatting xmlns:xm="http://schemas.microsoft.com/office/excel/2006/main">
          <x14:cfRule type="dataBar" id="{20E7EDA3-0461-4D57-A520-9FEBB6A80F99}">
            <x14:dataBar minLength="0" maxLength="100" gradient="0">
              <x14:cfvo type="num">
                <xm:f>0</xm:f>
              </x14:cfvo>
              <x14:cfvo type="num">
                <xm:f>100</xm:f>
              </x14:cfvo>
              <x14:negativeFillColor rgb="FFFF0000"/>
              <x14:axisColor rgb="FF000000"/>
            </x14:dataBar>
          </x14:cfRule>
          <xm:sqref>Z36:Z39</xm:sqref>
        </x14:conditionalFormatting>
        <x14:conditionalFormatting xmlns:xm="http://schemas.microsoft.com/office/excel/2006/main">
          <x14:cfRule type="dataBar" id="{01A57E04-6545-4A08-937B-83409FC51B80}">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DE591730-9790-4E9E-8295-F0308C9C7992}">
            <x14:dataBar minLength="0" maxLength="100" gradient="0">
              <x14:cfvo type="num">
                <xm:f>0</xm:f>
              </x14:cfvo>
              <x14:cfvo type="num">
                <xm:f>100</xm:f>
              </x14:cfvo>
              <x14:negativeFillColor rgb="FFFF0000"/>
              <x14:axisColor rgb="FF000000"/>
            </x14:dataBar>
          </x14:cfRule>
          <xm:sqref>Z52 AB52</xm:sqref>
        </x14:conditionalFormatting>
        <x14:conditionalFormatting xmlns:xm="http://schemas.microsoft.com/office/excel/2006/main">
          <x14:cfRule type="dataBar" id="{B9427A40-EEA3-455C-B9C4-59EFE70B0716}">
            <x14:dataBar minLength="0" maxLength="100" gradient="0">
              <x14:cfvo type="num">
                <xm:f>0</xm:f>
              </x14:cfvo>
              <x14:cfvo type="num">
                <xm:f>100</xm:f>
              </x14:cfvo>
              <x14:negativeFillColor rgb="FFFF0000"/>
              <x14:axisColor rgb="FF000000"/>
            </x14:dataBar>
          </x14:cfRule>
          <xm:sqref>Z56:Z59</xm:sqref>
        </x14:conditionalFormatting>
        <x14:conditionalFormatting xmlns:xm="http://schemas.microsoft.com/office/excel/2006/main">
          <x14:cfRule type="dataBar" id="{87495DAA-844B-4366-B681-BC1381D20E26}">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2147936B-29AB-459A-B68B-F8E5F8A5874B}">
            <x14:dataBar minLength="0" maxLength="100" gradient="0">
              <x14:cfvo type="num">
                <xm:f>0</xm:f>
              </x14:cfvo>
              <x14:cfvo type="num">
                <xm:f>100</xm:f>
              </x14:cfvo>
              <x14:negativeFillColor rgb="FFFF0000"/>
              <x14:axisColor rgb="FF000000"/>
            </x14:dataBar>
          </x14:cfRule>
          <xm:sqref>AA35</xm:sqref>
        </x14:conditionalFormatting>
        <x14:conditionalFormatting xmlns:xm="http://schemas.microsoft.com/office/excel/2006/main">
          <x14:cfRule type="dataBar" id="{6051AC36-A340-44CE-9069-3165DC581878}">
            <x14:dataBar minLength="0" maxLength="100" gradient="0">
              <x14:cfvo type="num">
                <xm:f>0</xm:f>
              </x14:cfvo>
              <x14:cfvo type="num">
                <xm:f>100</xm:f>
              </x14:cfvo>
              <x14:negativeFillColor rgb="FFFF0000"/>
              <x14:axisColor rgb="FF000000"/>
            </x14:dataBar>
          </x14:cfRule>
          <xm:sqref>AA38</xm:sqref>
        </x14:conditionalFormatting>
        <x14:conditionalFormatting xmlns:xm="http://schemas.microsoft.com/office/excel/2006/main">
          <x14:cfRule type="dataBar" id="{5762D7B1-2E50-48E6-9991-5D09F9A33A1C}">
            <x14:dataBar minLength="0" maxLength="100">
              <x14:cfvo type="num">
                <xm:f>0</xm:f>
              </x14:cfvo>
              <x14:cfvo type="num">
                <xm:f>"1--"</xm:f>
              </x14:cfvo>
              <x14:negativeFillColor rgb="FFFF0000"/>
              <x14:axisColor rgb="FF000000"/>
            </x14:dataBar>
          </x14:cfRule>
          <x14:cfRule type="dataBar" id="{35A1A15C-A97F-473C-84DB-E31DAF777932}">
            <x14:dataBar minLength="0" maxLength="100" gradient="0">
              <x14:cfvo type="num">
                <xm:f>0</xm:f>
              </x14:cfvo>
              <x14:cfvo type="num">
                <xm:f>100</xm:f>
              </x14:cfvo>
              <x14:negativeFillColor rgb="FFFF0000"/>
              <x14:axisColor rgb="FF000000"/>
            </x14:dataBar>
          </x14:cfRule>
          <xm:sqref>AA41</xm:sqref>
        </x14:conditionalFormatting>
        <x14:conditionalFormatting xmlns:xm="http://schemas.microsoft.com/office/excel/2006/main">
          <x14:cfRule type="dataBar" id="{082D9EA6-5789-4EE9-9B44-7AA1B8CE764E}">
            <x14:dataBar minLength="0" maxLength="100" gradient="0">
              <x14:cfvo type="num">
                <xm:f>0</xm:f>
              </x14:cfvo>
              <x14:cfvo type="num">
                <xm:f>100</xm:f>
              </x14:cfvo>
              <x14:negativeFillColor rgb="FFFF0000"/>
              <x14:axisColor rgb="FF000000"/>
            </x14:dataBar>
          </x14:cfRule>
          <xm:sqref>AA42</xm:sqref>
        </x14:conditionalFormatting>
        <x14:conditionalFormatting xmlns:xm="http://schemas.microsoft.com/office/excel/2006/main">
          <x14:cfRule type="dataBar" id="{4876D317-3F21-490A-9B51-D508A228B870}">
            <x14:dataBar minLength="0" maxLength="100" gradient="0">
              <x14:cfvo type="num">
                <xm:f>0</xm:f>
              </x14:cfvo>
              <x14:cfvo type="num">
                <xm:f>100</xm:f>
              </x14:cfvo>
              <x14:negativeFillColor rgb="FFFF0000"/>
              <x14:axisColor rgb="FF000000"/>
            </x14:dataBar>
          </x14:cfRule>
          <xm:sqref>AA43</xm:sqref>
        </x14:conditionalFormatting>
        <x14:conditionalFormatting xmlns:xm="http://schemas.microsoft.com/office/excel/2006/main">
          <x14:cfRule type="dataBar" id="{1053E537-E8F7-4EAA-A6F9-E0AAA0E00CE7}">
            <x14:dataBar minLength="0" maxLength="100" border="1" negativeBarBorderColorSameAsPositive="0">
              <x14:cfvo type="autoMin"/>
              <x14:cfvo type="autoMax"/>
              <x14:borderColor rgb="FF63C384"/>
              <x14:negativeFillColor rgb="FFFF0000"/>
              <x14:negativeBorderColor rgb="FFFF0000"/>
              <x14:axisColor rgb="FF000000"/>
            </x14:dataBar>
          </x14:cfRule>
          <x14:cfRule type="dataBar" id="{FF6CA9AF-57E0-4302-A3B3-0A4BDAC39B2B}">
            <x14:dataBar minLength="0" maxLength="100" gradient="0">
              <x14:cfvo type="num">
                <xm:f>0</xm:f>
              </x14:cfvo>
              <x14:cfvo type="num">
                <xm:f>100</xm:f>
              </x14:cfvo>
              <x14:negativeFillColor rgb="FFFF0000"/>
              <x14:axisColor rgb="FF000000"/>
            </x14:dataBar>
          </x14:cfRule>
          <xm:sqref>AA55</xm:sqref>
        </x14:conditionalFormatting>
        <x14:conditionalFormatting xmlns:xm="http://schemas.microsoft.com/office/excel/2006/main">
          <x14:cfRule type="dataBar" id="{5D6853B9-9BAA-4659-B8DC-11F6AE3D7086}">
            <x14:dataBar minLength="0" maxLength="100" gradient="0">
              <x14:cfvo type="num">
                <xm:f>0</xm:f>
              </x14:cfvo>
              <x14:cfvo type="num">
                <xm:f>100</xm:f>
              </x14:cfvo>
              <x14:negativeFillColor rgb="FFFF0000"/>
              <x14:axisColor rgb="FF000000"/>
            </x14:dataBar>
          </x14:cfRule>
          <xm:sqref>AA58</xm:sqref>
        </x14:conditionalFormatting>
        <x14:conditionalFormatting xmlns:xm="http://schemas.microsoft.com/office/excel/2006/main">
          <x14:cfRule type="dataBar" id="{D491B750-7718-4F43-B032-B4D4EDC9452E}">
            <x14:dataBar minLength="0" maxLength="100" gradient="0">
              <x14:cfvo type="num">
                <xm:f>0</xm:f>
              </x14:cfvo>
              <x14:cfvo type="num">
                <xm:f>100</xm:f>
              </x14:cfvo>
              <x14:negativeFillColor rgb="FFFF0000"/>
              <x14:axisColor rgb="FF000000"/>
            </x14:dataBar>
          </x14:cfRule>
          <x14:cfRule type="dataBar" id="{6B90B3DC-940E-489E-9A5A-4F05926C6780}">
            <x14:dataBar minLength="0" maxLength="100">
              <x14:cfvo type="num">
                <xm:f>0</xm:f>
              </x14:cfvo>
              <x14:cfvo type="num">
                <xm:f>"1--"</xm:f>
              </x14:cfvo>
              <x14:negativeFillColor rgb="FFFF0000"/>
              <x14:axisColor rgb="FF000000"/>
            </x14:dataBar>
          </x14:cfRule>
          <xm:sqref>AA61</xm:sqref>
        </x14:conditionalFormatting>
        <x14:conditionalFormatting xmlns:xm="http://schemas.microsoft.com/office/excel/2006/main">
          <x14:cfRule type="dataBar" id="{621DF10E-C290-4F52-91C9-9EE0BBDC4959}">
            <x14:dataBar minLength="0" maxLength="100" gradient="0">
              <x14:cfvo type="num">
                <xm:f>0</xm:f>
              </x14:cfvo>
              <x14:cfvo type="num">
                <xm:f>100</xm:f>
              </x14:cfvo>
              <x14:negativeFillColor rgb="FFFF0000"/>
              <x14:axisColor rgb="FF000000"/>
            </x14:dataBar>
          </x14:cfRule>
          <xm:sqref>AA62</xm:sqref>
        </x14:conditionalFormatting>
        <x14:conditionalFormatting xmlns:xm="http://schemas.microsoft.com/office/excel/2006/main">
          <x14:cfRule type="dataBar" id="{D3B21515-05B1-4ED9-B8FE-C82EAE8969FB}">
            <x14:dataBar minLength="0" maxLength="100" gradient="0">
              <x14:cfvo type="num">
                <xm:f>0</xm:f>
              </x14:cfvo>
              <x14:cfvo type="num">
                <xm:f>100</xm:f>
              </x14:cfvo>
              <x14:negativeFillColor rgb="FFFF0000"/>
              <x14:axisColor rgb="FF000000"/>
            </x14:dataBar>
          </x14:cfRule>
          <xm:sqref>AA63</xm:sqref>
        </x14:conditionalFormatting>
        <x14:conditionalFormatting xmlns:xm="http://schemas.microsoft.com/office/excel/2006/main">
          <x14:cfRule type="dataBar" id="{56431378-00A7-4698-871F-E2ED89EE16ED}">
            <x14:dataBar minLength="0" maxLength="100" gradient="0">
              <x14:cfvo type="autoMin"/>
              <x14:cfvo type="autoMax"/>
              <x14:negativeFillColor rgb="FFFF0000"/>
              <x14:axisColor rgb="FF000000"/>
            </x14:dataBar>
          </x14:cfRule>
          <xm:sqref>AC36:AC39 AA35 AA38 Z32 Z36:Z39 AB32</xm:sqref>
        </x14:conditionalFormatting>
        <x14:conditionalFormatting xmlns:xm="http://schemas.microsoft.com/office/excel/2006/main">
          <x14:cfRule type="dataBar" id="{D106E890-7CF9-4660-8445-E5CF727330C9}">
            <x14:dataBar minLength="0" maxLength="100" gradient="0">
              <x14:cfvo type="num">
                <xm:f>0</xm:f>
              </x14:cfvo>
              <x14:cfvo type="num">
                <xm:f>100</xm:f>
              </x14:cfvo>
              <x14:negativeFillColor rgb="FFFF0000"/>
              <x14:axisColor rgb="FF000000"/>
            </x14:dataBar>
          </x14:cfRule>
          <xm:sqref>AC36:AC39</xm:sqref>
        </x14:conditionalFormatting>
        <x14:conditionalFormatting xmlns:xm="http://schemas.microsoft.com/office/excel/2006/main">
          <x14:cfRule type="dataBar" id="{E6FAE8B6-CFB7-4051-890B-B15AB9E2972F}">
            <x14:dataBar minLength="0" maxLength="100" gradient="0">
              <x14:cfvo type="num">
                <xm:f>0</xm:f>
              </x14:cfvo>
              <x14:cfvo type="num">
                <xm:f>100</xm:f>
              </x14:cfvo>
              <x14:negativeFillColor rgb="FFFF0000"/>
              <x14:axisColor rgb="FF000000"/>
            </x14:dataBar>
          </x14:cfRule>
          <xm:sqref>AC42</xm:sqref>
        </x14:conditionalFormatting>
        <x14:conditionalFormatting xmlns:xm="http://schemas.microsoft.com/office/excel/2006/main">
          <x14:cfRule type="dataBar" id="{6EE4E6C4-E7D9-444F-8FFC-CB2484A9AE69}">
            <x14:dataBar minLength="0" maxLength="100" gradient="0">
              <x14:cfvo type="autoMin"/>
              <x14:cfvo type="autoMax"/>
              <x14:negativeFillColor rgb="FFFF0000"/>
              <x14:axisColor rgb="FF000000"/>
            </x14:dataBar>
          </x14:cfRule>
          <xm:sqref>AC56:AC59 AA55 AA58 Z52 Z56:Z59 AB52</xm:sqref>
        </x14:conditionalFormatting>
        <x14:conditionalFormatting xmlns:xm="http://schemas.microsoft.com/office/excel/2006/main">
          <x14:cfRule type="dataBar" id="{EB3E92ED-15F5-4C42-BF4E-B0BC8C337A41}">
            <x14:dataBar minLength="0" maxLength="100" gradient="0">
              <x14:cfvo type="num">
                <xm:f>0</xm:f>
              </x14:cfvo>
              <x14:cfvo type="num">
                <xm:f>100</xm:f>
              </x14:cfvo>
              <x14:negativeFillColor rgb="FFFF0000"/>
              <x14:axisColor rgb="FF000000"/>
            </x14:dataBar>
          </x14:cfRule>
          <xm:sqref>AC56:AC59</xm:sqref>
        </x14:conditionalFormatting>
        <x14:conditionalFormatting xmlns:xm="http://schemas.microsoft.com/office/excel/2006/main">
          <x14:cfRule type="dataBar" id="{1757024F-D0BF-41B0-8C16-91623FCBBBD5}">
            <x14:dataBar minLength="0" maxLength="100" gradient="0">
              <x14:cfvo type="num">
                <xm:f>0</xm:f>
              </x14:cfvo>
              <x14:cfvo type="num">
                <xm:f>100</xm:f>
              </x14:cfvo>
              <x14:negativeFillColor rgb="FFFF0000"/>
              <x14:axisColor rgb="FF000000"/>
            </x14:dataBar>
          </x14:cfRule>
          <xm:sqref>AC62</xm:sqref>
        </x14:conditionalFormatting>
        <x14:conditionalFormatting xmlns:xm="http://schemas.microsoft.com/office/excel/2006/main">
          <x14:cfRule type="dataBar" id="{AF077472-4485-4903-81EF-5291E30CE7D9}">
            <x14:dataBar minLength="0" maxLength="100" gradient="0">
              <x14:cfvo type="num">
                <xm:f>0</xm:f>
              </x14:cfvo>
              <x14:cfvo type="num">
                <xm:f>100</xm:f>
              </x14:cfvo>
              <x14:negativeFillColor rgb="FFFF0000"/>
              <x14:axisColor rgb="FF000000"/>
            </x14:dataBar>
          </x14:cfRule>
          <x14:cfRule type="dataBar" id="{22DD1950-72DE-4BC0-9B8D-F468B1977670}">
            <x14:dataBar minLength="0" maxLength="100" border="1" negativeBarBorderColorSameAsPositive="0">
              <x14:cfvo type="autoMin"/>
              <x14:cfvo type="autoMax"/>
              <x14:borderColor rgb="FFFF555A"/>
              <x14:negativeFillColor rgb="FFFF0000"/>
              <x14:negativeBorderColor rgb="FFFF0000"/>
              <x14:axisColor rgb="FF000000"/>
            </x14:dataBar>
          </x14:cfRule>
          <xm:sqref>AE32 AG32</xm:sqref>
        </x14:conditionalFormatting>
        <x14:conditionalFormatting xmlns:xm="http://schemas.microsoft.com/office/excel/2006/main">
          <x14:cfRule type="dataBar" id="{58F21D9A-B04B-464B-A325-2B3A0A693293}">
            <x14:dataBar minLength="0" maxLength="100" gradient="0">
              <x14:cfvo type="num">
                <xm:f>0</xm:f>
              </x14:cfvo>
              <x14:cfvo type="num">
                <xm:f>100</xm:f>
              </x14:cfvo>
              <x14:negativeFillColor rgb="FFFF0000"/>
              <x14:axisColor rgb="FF000000"/>
            </x14:dataBar>
          </x14:cfRule>
          <xm:sqref>AE36:AE39</xm:sqref>
        </x14:conditionalFormatting>
        <x14:conditionalFormatting xmlns:xm="http://schemas.microsoft.com/office/excel/2006/main">
          <x14:cfRule type="dataBar" id="{B761D70E-D930-4F48-98A3-3839E2B195CE}">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E9FBD67C-8FD6-4BF9-AFB3-92C15B59CCEA}">
            <x14:dataBar minLength="0" maxLength="100" gradient="0">
              <x14:cfvo type="num">
                <xm:f>0</xm:f>
              </x14:cfvo>
              <x14:cfvo type="num">
                <xm:f>100</xm:f>
              </x14:cfvo>
              <x14:negativeFillColor rgb="FFFF0000"/>
              <x14:axisColor rgb="FF000000"/>
            </x14:dataBar>
          </x14:cfRule>
          <xm:sqref>AE52 AG52</xm:sqref>
        </x14:conditionalFormatting>
        <x14:conditionalFormatting xmlns:xm="http://schemas.microsoft.com/office/excel/2006/main">
          <x14:cfRule type="dataBar" id="{DFB38FD5-5424-4661-B777-B4AE0B9607C5}">
            <x14:dataBar minLength="0" maxLength="100" gradient="0">
              <x14:cfvo type="num">
                <xm:f>0</xm:f>
              </x14:cfvo>
              <x14:cfvo type="num">
                <xm:f>100</xm:f>
              </x14:cfvo>
              <x14:negativeFillColor rgb="FFFF0000"/>
              <x14:axisColor rgb="FF000000"/>
            </x14:dataBar>
          </x14:cfRule>
          <xm:sqref>AE56:AE59</xm:sqref>
        </x14:conditionalFormatting>
        <x14:conditionalFormatting xmlns:xm="http://schemas.microsoft.com/office/excel/2006/main">
          <x14:cfRule type="dataBar" id="{C82F0292-7954-4E5A-9DFE-BF824F215E7C}">
            <x14:dataBar minLength="0" maxLength="100" gradient="0">
              <x14:cfvo type="num">
                <xm:f>0</xm:f>
              </x14:cfvo>
              <x14:cfvo type="num">
                <xm:f>100</xm:f>
              </x14:cfvo>
              <x14:negativeFillColor rgb="FFFF0000"/>
              <x14:axisColor rgb="FF000000"/>
            </x14:dataBar>
          </x14:cfRule>
          <x14:cfRule type="dataBar" id="{E423ABC4-A7DE-43AE-AAC0-211C46933395}">
            <x14:dataBar minLength="0" maxLength="100" border="1" negativeBarBorderColorSameAsPositive="0">
              <x14:cfvo type="autoMin"/>
              <x14:cfvo type="autoMax"/>
              <x14:borderColor rgb="FF63C384"/>
              <x14:negativeFillColor rgb="FFFF0000"/>
              <x14:negativeBorderColor rgb="FFFF0000"/>
              <x14:axisColor rgb="FF000000"/>
            </x14:dataBar>
          </x14:cfRule>
          <xm:sqref>AF35</xm:sqref>
        </x14:conditionalFormatting>
        <x14:conditionalFormatting xmlns:xm="http://schemas.microsoft.com/office/excel/2006/main">
          <x14:cfRule type="dataBar" id="{1B8BCB99-8219-49FD-A16C-47B889C2BE56}">
            <x14:dataBar minLength="0" maxLength="100" gradient="0">
              <x14:cfvo type="num">
                <xm:f>0</xm:f>
              </x14:cfvo>
              <x14:cfvo type="num">
                <xm:f>100</xm:f>
              </x14:cfvo>
              <x14:negativeFillColor rgb="FFFF0000"/>
              <x14:axisColor rgb="FF000000"/>
            </x14:dataBar>
          </x14:cfRule>
          <xm:sqref>AF38</xm:sqref>
        </x14:conditionalFormatting>
        <x14:conditionalFormatting xmlns:xm="http://schemas.microsoft.com/office/excel/2006/main">
          <x14:cfRule type="dataBar" id="{913F33EB-BE6D-4679-83EC-E62D8227C608}">
            <x14:dataBar minLength="0" maxLength="100" gradient="0">
              <x14:cfvo type="num">
                <xm:f>0</xm:f>
              </x14:cfvo>
              <x14:cfvo type="num">
                <xm:f>100</xm:f>
              </x14:cfvo>
              <x14:negativeFillColor rgb="FFFF0000"/>
              <x14:axisColor rgb="FF000000"/>
            </x14:dataBar>
          </x14:cfRule>
          <x14:cfRule type="dataBar" id="{67AAE965-86DA-4EE9-9CE1-9916ABF8F21B}">
            <x14:dataBar minLength="0" maxLength="100">
              <x14:cfvo type="num">
                <xm:f>0</xm:f>
              </x14:cfvo>
              <x14:cfvo type="num">
                <xm:f>"1--"</xm:f>
              </x14:cfvo>
              <x14:negativeFillColor rgb="FFFF0000"/>
              <x14:axisColor rgb="FF000000"/>
            </x14:dataBar>
          </x14:cfRule>
          <xm:sqref>AF41</xm:sqref>
        </x14:conditionalFormatting>
        <x14:conditionalFormatting xmlns:xm="http://schemas.microsoft.com/office/excel/2006/main">
          <x14:cfRule type="dataBar" id="{104190DD-C3BF-4DBC-AF67-C9A2CAE9FC2B}">
            <x14:dataBar minLength="0" maxLength="100" gradient="0">
              <x14:cfvo type="num">
                <xm:f>0</xm:f>
              </x14:cfvo>
              <x14:cfvo type="num">
                <xm:f>100</xm:f>
              </x14:cfvo>
              <x14:negativeFillColor rgb="FFFF0000"/>
              <x14:axisColor rgb="FF000000"/>
            </x14:dataBar>
          </x14:cfRule>
          <xm:sqref>AF42</xm:sqref>
        </x14:conditionalFormatting>
        <x14:conditionalFormatting xmlns:xm="http://schemas.microsoft.com/office/excel/2006/main">
          <x14:cfRule type="dataBar" id="{F3C81BF8-4683-4DFA-B200-8DBA5E941BBC}">
            <x14:dataBar minLength="0" maxLength="100" gradient="0">
              <x14:cfvo type="num">
                <xm:f>0</xm:f>
              </x14:cfvo>
              <x14:cfvo type="num">
                <xm:f>100</xm:f>
              </x14:cfvo>
              <x14:negativeFillColor rgb="FFFF0000"/>
              <x14:axisColor rgb="FF000000"/>
            </x14:dataBar>
          </x14:cfRule>
          <xm:sqref>AF43</xm:sqref>
        </x14:conditionalFormatting>
        <x14:conditionalFormatting xmlns:xm="http://schemas.microsoft.com/office/excel/2006/main">
          <x14:cfRule type="dataBar" id="{F1C689E3-A25B-4F34-8D30-52835EE0AA65}">
            <x14:dataBar minLength="0" maxLength="100" gradient="0">
              <x14:cfvo type="num">
                <xm:f>0</xm:f>
              </x14:cfvo>
              <x14:cfvo type="num">
                <xm:f>100</xm:f>
              </x14:cfvo>
              <x14:negativeFillColor rgb="FFFF0000"/>
              <x14:axisColor rgb="FF000000"/>
            </x14:dataBar>
          </x14:cfRule>
          <x14:cfRule type="dataBar" id="{16DA4E99-9F64-409C-8205-DB417DE2A00B}">
            <x14:dataBar minLength="0" maxLength="100" border="1" negativeBarBorderColorSameAsPositive="0">
              <x14:cfvo type="autoMin"/>
              <x14:cfvo type="autoMax"/>
              <x14:borderColor rgb="FF63C384"/>
              <x14:negativeFillColor rgb="FFFF0000"/>
              <x14:negativeBorderColor rgb="FFFF0000"/>
              <x14:axisColor rgb="FF000000"/>
            </x14:dataBar>
          </x14:cfRule>
          <xm:sqref>AF55</xm:sqref>
        </x14:conditionalFormatting>
        <x14:conditionalFormatting xmlns:xm="http://schemas.microsoft.com/office/excel/2006/main">
          <x14:cfRule type="dataBar" id="{6CFC3FCD-B95C-4013-8C1C-86FC2D58F228}">
            <x14:dataBar minLength="0" maxLength="100" gradient="0">
              <x14:cfvo type="num">
                <xm:f>0</xm:f>
              </x14:cfvo>
              <x14:cfvo type="num">
                <xm:f>100</xm:f>
              </x14:cfvo>
              <x14:negativeFillColor rgb="FFFF0000"/>
              <x14:axisColor rgb="FF000000"/>
            </x14:dataBar>
          </x14:cfRule>
          <xm:sqref>AF58</xm:sqref>
        </x14:conditionalFormatting>
        <x14:conditionalFormatting xmlns:xm="http://schemas.microsoft.com/office/excel/2006/main">
          <x14:cfRule type="dataBar" id="{6783A62B-BFBF-42B7-BF1E-8A1701B0C990}">
            <x14:dataBar minLength="0" maxLength="100">
              <x14:cfvo type="num">
                <xm:f>0</xm:f>
              </x14:cfvo>
              <x14:cfvo type="num">
                <xm:f>"1--"</xm:f>
              </x14:cfvo>
              <x14:negativeFillColor rgb="FFFF0000"/>
              <x14:axisColor rgb="FF000000"/>
            </x14:dataBar>
          </x14:cfRule>
          <x14:cfRule type="dataBar" id="{0B683533-382A-4589-99AE-1D08ED197DDB}">
            <x14:dataBar minLength="0" maxLength="100" gradient="0">
              <x14:cfvo type="num">
                <xm:f>0</xm:f>
              </x14:cfvo>
              <x14:cfvo type="num">
                <xm:f>100</xm:f>
              </x14:cfvo>
              <x14:negativeFillColor rgb="FFFF0000"/>
              <x14:axisColor rgb="FF000000"/>
            </x14:dataBar>
          </x14:cfRule>
          <xm:sqref>AF61</xm:sqref>
        </x14:conditionalFormatting>
        <x14:conditionalFormatting xmlns:xm="http://schemas.microsoft.com/office/excel/2006/main">
          <x14:cfRule type="dataBar" id="{6D4CBF98-D2EF-46C0-B21C-0C758BC8C7E3}">
            <x14:dataBar minLength="0" maxLength="100" gradient="0">
              <x14:cfvo type="num">
                <xm:f>0</xm:f>
              </x14:cfvo>
              <x14:cfvo type="num">
                <xm:f>100</xm:f>
              </x14:cfvo>
              <x14:negativeFillColor rgb="FFFF0000"/>
              <x14:axisColor rgb="FF000000"/>
            </x14:dataBar>
          </x14:cfRule>
          <xm:sqref>AF62</xm:sqref>
        </x14:conditionalFormatting>
        <x14:conditionalFormatting xmlns:xm="http://schemas.microsoft.com/office/excel/2006/main">
          <x14:cfRule type="dataBar" id="{6ACEE316-B458-4BB9-A054-FA284736F10B}">
            <x14:dataBar minLength="0" maxLength="100" gradient="0">
              <x14:cfvo type="num">
                <xm:f>0</xm:f>
              </x14:cfvo>
              <x14:cfvo type="num">
                <xm:f>100</xm:f>
              </x14:cfvo>
              <x14:negativeFillColor rgb="FFFF0000"/>
              <x14:axisColor rgb="FF000000"/>
            </x14:dataBar>
          </x14:cfRule>
          <xm:sqref>AF63</xm:sqref>
        </x14:conditionalFormatting>
        <x14:conditionalFormatting xmlns:xm="http://schemas.microsoft.com/office/excel/2006/main">
          <x14:cfRule type="dataBar" id="{C5C3BD20-BC94-4FED-8BC6-CC021186C8E8}">
            <x14:dataBar minLength="0" maxLength="100" gradient="0">
              <x14:cfvo type="autoMin"/>
              <x14:cfvo type="autoMax"/>
              <x14:negativeFillColor rgb="FFFF0000"/>
              <x14:axisColor rgb="FF000000"/>
            </x14:dataBar>
          </x14:cfRule>
          <xm:sqref>AH36:AH39 AF35 AF38 AE32 AE36:AE39 AG32</xm:sqref>
        </x14:conditionalFormatting>
        <x14:conditionalFormatting xmlns:xm="http://schemas.microsoft.com/office/excel/2006/main">
          <x14:cfRule type="dataBar" id="{127448C1-9FEA-4B60-B800-FF5A92C14F38}">
            <x14:dataBar minLength="0" maxLength="100" gradient="0">
              <x14:cfvo type="num">
                <xm:f>0</xm:f>
              </x14:cfvo>
              <x14:cfvo type="num">
                <xm:f>100</xm:f>
              </x14:cfvo>
              <x14:negativeFillColor rgb="FFFF0000"/>
              <x14:axisColor rgb="FF000000"/>
            </x14:dataBar>
          </x14:cfRule>
          <xm:sqref>AH36:AH39</xm:sqref>
        </x14:conditionalFormatting>
        <x14:conditionalFormatting xmlns:xm="http://schemas.microsoft.com/office/excel/2006/main">
          <x14:cfRule type="dataBar" id="{193EB578-7212-4592-98BF-86341B522DA8}">
            <x14:dataBar minLength="0" maxLength="100" gradient="0">
              <x14:cfvo type="num">
                <xm:f>0</xm:f>
              </x14:cfvo>
              <x14:cfvo type="num">
                <xm:f>100</xm:f>
              </x14:cfvo>
              <x14:negativeFillColor rgb="FFFF0000"/>
              <x14:axisColor rgb="FF000000"/>
            </x14:dataBar>
          </x14:cfRule>
          <xm:sqref>AH42</xm:sqref>
        </x14:conditionalFormatting>
        <x14:conditionalFormatting xmlns:xm="http://schemas.microsoft.com/office/excel/2006/main">
          <x14:cfRule type="dataBar" id="{8D13374B-AE23-4D6A-9BCC-3B6FC87A6AEC}">
            <x14:dataBar minLength="0" maxLength="100" gradient="0">
              <x14:cfvo type="autoMin"/>
              <x14:cfvo type="autoMax"/>
              <x14:negativeFillColor rgb="FFFF0000"/>
              <x14:axisColor rgb="FF000000"/>
            </x14:dataBar>
          </x14:cfRule>
          <xm:sqref>AH56:AH59 AF55 AF58 AE52 AE56:AE59 AG52</xm:sqref>
        </x14:conditionalFormatting>
        <x14:conditionalFormatting xmlns:xm="http://schemas.microsoft.com/office/excel/2006/main">
          <x14:cfRule type="dataBar" id="{4038AB6C-052E-4477-812A-0C88C78A1769}">
            <x14:dataBar minLength="0" maxLength="100" gradient="0">
              <x14:cfvo type="num">
                <xm:f>0</xm:f>
              </x14:cfvo>
              <x14:cfvo type="num">
                <xm:f>100</xm:f>
              </x14:cfvo>
              <x14:negativeFillColor rgb="FFFF0000"/>
              <x14:axisColor rgb="FF000000"/>
            </x14:dataBar>
          </x14:cfRule>
          <xm:sqref>AH56:AH59</xm:sqref>
        </x14:conditionalFormatting>
        <x14:conditionalFormatting xmlns:xm="http://schemas.microsoft.com/office/excel/2006/main">
          <x14:cfRule type="dataBar" id="{6C813094-81EE-42E2-B89C-1914902F9B5A}">
            <x14:dataBar minLength="0" maxLength="100" gradient="0">
              <x14:cfvo type="num">
                <xm:f>0</xm:f>
              </x14:cfvo>
              <x14:cfvo type="num">
                <xm:f>100</xm:f>
              </x14:cfvo>
              <x14:negativeFillColor rgb="FFFF0000"/>
              <x14:axisColor rgb="FF000000"/>
            </x14:dataBar>
          </x14:cfRule>
          <xm:sqref>AH62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10</vt:i4>
      </vt:variant>
    </vt:vector>
  </HeadingPairs>
  <TitlesOfParts>
    <vt:vector size="10" baseType="lpstr">
      <vt:lpstr>Legend</vt:lpstr>
      <vt:lpstr>Input data</vt:lpstr>
      <vt:lpstr>Averaged results</vt:lpstr>
      <vt:lpstr>Template</vt:lpstr>
      <vt:lpstr>ChlorTox Base</vt:lpstr>
      <vt:lpstr>RGBsynt - O-alkylation old</vt:lpstr>
      <vt:lpstr>RGBsynt - N-alkylation old</vt:lpstr>
      <vt:lpstr>RGBsynt - SNAr old</vt:lpstr>
      <vt:lpstr>RGBsynt - Sulfonylation old</vt:lpstr>
      <vt:lpstr>RGBsynt - NEW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Paweł Nowak</dc:creator>
  <cp:lastModifiedBy>Paweł Nowak</cp:lastModifiedBy>
  <cp:lastPrinted>2024-03-24T06:53:57Z</cp:lastPrinted>
  <dcterms:created xsi:type="dcterms:W3CDTF">2024-01-23T16:35:14Z</dcterms:created>
  <dcterms:modified xsi:type="dcterms:W3CDTF">2024-11-25T16:04:24Z</dcterms:modified>
</cp:coreProperties>
</file>