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7"/>
  <workbookPr/>
  <mc:AlternateContent xmlns:mc="http://schemas.openxmlformats.org/markup-compatibility/2006">
    <mc:Choice Requires="x15">
      <x15ac:absPath xmlns:x15ac="http://schemas.microsoft.com/office/spreadsheetml/2010/11/ac" url="/Users/yinxuna/Library/Containers/com.tencent.xinWeChat/Data/Library/Application Support/com.tencent.xinWeChat/2.0b4.0.9/d5fae5fcdf899a4e202529c4c301fb4e/Message/MessageTemp/0d0c2bd13df5a2c348b62d5df0579b2a/File/"/>
    </mc:Choice>
  </mc:AlternateContent>
  <xr:revisionPtr revIDLastSave="0" documentId="13_ncr:1_{DCDAC523-629E-CB43-B568-2B0ABF415A4B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Table S1" sheetId="3" r:id="rId1"/>
    <sheet name="Table S2" sheetId="4" r:id="rId2"/>
    <sheet name="Table S3" sheetId="6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7" i="3" l="1"/>
  <c r="H264" i="3"/>
  <c r="M264" i="3"/>
  <c r="P264" i="3" s="1"/>
  <c r="F7" i="6" l="1"/>
  <c r="F6" i="6"/>
  <c r="F5" i="6"/>
  <c r="F4" i="6"/>
  <c r="F3" i="6"/>
  <c r="B7" i="4"/>
  <c r="B6" i="4"/>
  <c r="M162" i="3" l="1"/>
  <c r="P154" i="3" s="1"/>
  <c r="Q167" i="3" l="1"/>
  <c r="Q155" i="3"/>
  <c r="Q157" i="3"/>
  <c r="Q168" i="3"/>
  <c r="Q174" i="3"/>
  <c r="Q166" i="3"/>
  <c r="Q173" i="3"/>
  <c r="Q165" i="3"/>
  <c r="Q161" i="3"/>
  <c r="Q172" i="3"/>
  <c r="Q164" i="3"/>
  <c r="Q160" i="3"/>
  <c r="Q171" i="3"/>
  <c r="Q163" i="3"/>
  <c r="Q159" i="3"/>
  <c r="Q170" i="3"/>
  <c r="Q162" i="3"/>
  <c r="Q158" i="3"/>
  <c r="Q169" i="3"/>
  <c r="Q156" i="3"/>
  <c r="R162" i="3" l="1"/>
  <c r="H357" i="3" l="1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N278" i="3"/>
  <c r="M278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N264" i="3"/>
  <c r="Q278" i="3"/>
  <c r="L260" i="3"/>
  <c r="Q260" i="3" s="1"/>
  <c r="H260" i="3"/>
  <c r="L259" i="3"/>
  <c r="Q259" i="3" s="1"/>
  <c r="H259" i="3"/>
  <c r="L258" i="3"/>
  <c r="Q258" i="3" s="1"/>
  <c r="H258" i="3"/>
  <c r="L257" i="3"/>
  <c r="Q257" i="3" s="1"/>
  <c r="H257" i="3"/>
  <c r="L256" i="3"/>
  <c r="Q256" i="3" s="1"/>
  <c r="H256" i="3"/>
  <c r="L255" i="3"/>
  <c r="Q255" i="3" s="1"/>
  <c r="H255" i="3"/>
  <c r="L254" i="3"/>
  <c r="Q254" i="3" s="1"/>
  <c r="H254" i="3"/>
  <c r="L253" i="3"/>
  <c r="Q253" i="3" s="1"/>
  <c r="H253" i="3"/>
  <c r="L252" i="3"/>
  <c r="Q252" i="3" s="1"/>
  <c r="H252" i="3"/>
  <c r="L251" i="3"/>
  <c r="Q251" i="3" s="1"/>
  <c r="H251" i="3"/>
  <c r="L250" i="3"/>
  <c r="Q250" i="3" s="1"/>
  <c r="H250" i="3"/>
  <c r="L249" i="3"/>
  <c r="Q249" i="3" s="1"/>
  <c r="H249" i="3"/>
  <c r="L248" i="3"/>
  <c r="Q248" i="3" s="1"/>
  <c r="H248" i="3"/>
  <c r="L247" i="3"/>
  <c r="Q247" i="3" s="1"/>
  <c r="H247" i="3"/>
  <c r="L246" i="3"/>
  <c r="Q246" i="3" s="1"/>
  <c r="H246" i="3"/>
  <c r="L245" i="3"/>
  <c r="Q245" i="3" s="1"/>
  <c r="H245" i="3"/>
  <c r="L244" i="3"/>
  <c r="Q244" i="3" s="1"/>
  <c r="H244" i="3"/>
  <c r="L243" i="3"/>
  <c r="Q243" i="3" s="1"/>
  <c r="H243" i="3"/>
  <c r="L242" i="3"/>
  <c r="Q242" i="3" s="1"/>
  <c r="H242" i="3"/>
  <c r="L241" i="3"/>
  <c r="Q241" i="3" s="1"/>
  <c r="H241" i="3"/>
  <c r="L240" i="3"/>
  <c r="Q240" i="3" s="1"/>
  <c r="H240" i="3"/>
  <c r="L239" i="3"/>
  <c r="Q239" i="3" s="1"/>
  <c r="H239" i="3"/>
  <c r="L238" i="3"/>
  <c r="Q238" i="3" s="1"/>
  <c r="H238" i="3"/>
  <c r="L237" i="3"/>
  <c r="Q237" i="3" s="1"/>
  <c r="H237" i="3"/>
  <c r="L236" i="3"/>
  <c r="Q236" i="3" s="1"/>
  <c r="H236" i="3"/>
  <c r="L235" i="3"/>
  <c r="Q235" i="3" s="1"/>
  <c r="H235" i="3"/>
  <c r="L234" i="3"/>
  <c r="Q234" i="3" s="1"/>
  <c r="H234" i="3"/>
  <c r="L233" i="3"/>
  <c r="Q233" i="3" s="1"/>
  <c r="H233" i="3"/>
  <c r="L232" i="3"/>
  <c r="Q232" i="3" s="1"/>
  <c r="H232" i="3"/>
  <c r="L231" i="3"/>
  <c r="Q231" i="3" s="1"/>
  <c r="H231" i="3"/>
  <c r="L230" i="3"/>
  <c r="Q230" i="3" s="1"/>
  <c r="H230" i="3"/>
  <c r="L229" i="3"/>
  <c r="Q229" i="3" s="1"/>
  <c r="H229" i="3"/>
  <c r="L228" i="3"/>
  <c r="Q228" i="3" s="1"/>
  <c r="H228" i="3"/>
  <c r="L227" i="3"/>
  <c r="Q227" i="3" s="1"/>
  <c r="H227" i="3"/>
  <c r="L226" i="3"/>
  <c r="Q226" i="3" s="1"/>
  <c r="H226" i="3"/>
  <c r="L225" i="3"/>
  <c r="Q225" i="3" s="1"/>
  <c r="H225" i="3"/>
  <c r="L224" i="3"/>
  <c r="Q224" i="3" s="1"/>
  <c r="H224" i="3"/>
  <c r="L223" i="3"/>
  <c r="Q223" i="3" s="1"/>
  <c r="H223" i="3"/>
  <c r="L222" i="3"/>
  <c r="Q222" i="3" s="1"/>
  <c r="H222" i="3"/>
  <c r="L221" i="3"/>
  <c r="Q221" i="3" s="1"/>
  <c r="H221" i="3"/>
  <c r="L220" i="3"/>
  <c r="Q220" i="3" s="1"/>
  <c r="H220" i="3"/>
  <c r="L219" i="3"/>
  <c r="Q219" i="3" s="1"/>
  <c r="H219" i="3"/>
  <c r="L218" i="3"/>
  <c r="Q218" i="3" s="1"/>
  <c r="H218" i="3"/>
  <c r="L217" i="3"/>
  <c r="Q217" i="3" s="1"/>
  <c r="H217" i="3"/>
  <c r="L216" i="3"/>
  <c r="Q216" i="3" s="1"/>
  <c r="H216" i="3"/>
  <c r="L215" i="3"/>
  <c r="Q215" i="3" s="1"/>
  <c r="H215" i="3"/>
  <c r="L214" i="3"/>
  <c r="Q214" i="3" s="1"/>
  <c r="H214" i="3"/>
  <c r="L213" i="3"/>
  <c r="Q213" i="3" s="1"/>
  <c r="H213" i="3"/>
  <c r="L212" i="3"/>
  <c r="Q212" i="3" s="1"/>
  <c r="H212" i="3"/>
  <c r="L211" i="3"/>
  <c r="Q211" i="3" s="1"/>
  <c r="H211" i="3"/>
  <c r="L210" i="3"/>
  <c r="Q210" i="3" s="1"/>
  <c r="H210" i="3"/>
  <c r="L209" i="3"/>
  <c r="Q209" i="3" s="1"/>
  <c r="H209" i="3"/>
  <c r="L208" i="3"/>
  <c r="Q208" i="3" s="1"/>
  <c r="H208" i="3"/>
  <c r="L207" i="3"/>
  <c r="Q207" i="3" s="1"/>
  <c r="H207" i="3"/>
  <c r="L206" i="3"/>
  <c r="Q206" i="3" s="1"/>
  <c r="H206" i="3"/>
  <c r="L205" i="3"/>
  <c r="Q205" i="3" s="1"/>
  <c r="H205" i="3"/>
  <c r="L204" i="3"/>
  <c r="Q204" i="3" s="1"/>
  <c r="H204" i="3"/>
  <c r="L203" i="3"/>
  <c r="Q203" i="3" s="1"/>
  <c r="H203" i="3"/>
  <c r="L202" i="3"/>
  <c r="Q202" i="3" s="1"/>
  <c r="H202" i="3"/>
  <c r="L201" i="3"/>
  <c r="Q201" i="3" s="1"/>
  <c r="H201" i="3"/>
  <c r="L200" i="3"/>
  <c r="Q200" i="3" s="1"/>
  <c r="H200" i="3"/>
  <c r="L199" i="3"/>
  <c r="Q199" i="3" s="1"/>
  <c r="H199" i="3"/>
  <c r="L198" i="3"/>
  <c r="Q198" i="3" s="1"/>
  <c r="H198" i="3"/>
  <c r="L197" i="3"/>
  <c r="Q197" i="3" s="1"/>
  <c r="H197" i="3"/>
  <c r="L196" i="3"/>
  <c r="Q196" i="3" s="1"/>
  <c r="H196" i="3"/>
  <c r="L195" i="3"/>
  <c r="Q195" i="3" s="1"/>
  <c r="H195" i="3"/>
  <c r="L194" i="3"/>
  <c r="Q194" i="3" s="1"/>
  <c r="H194" i="3"/>
  <c r="L193" i="3"/>
  <c r="Q193" i="3" s="1"/>
  <c r="H193" i="3"/>
  <c r="L192" i="3"/>
  <c r="Q192" i="3" s="1"/>
  <c r="H192" i="3"/>
  <c r="L191" i="3"/>
  <c r="Q191" i="3" s="1"/>
  <c r="H191" i="3"/>
  <c r="L190" i="3"/>
  <c r="Q190" i="3" s="1"/>
  <c r="H190" i="3"/>
  <c r="L189" i="3"/>
  <c r="Q189" i="3" s="1"/>
  <c r="H189" i="3"/>
  <c r="L188" i="3"/>
  <c r="Q188" i="3" s="1"/>
  <c r="H188" i="3"/>
  <c r="L187" i="3"/>
  <c r="Q187" i="3" s="1"/>
  <c r="H187" i="3"/>
  <c r="L186" i="3"/>
  <c r="Q186" i="3" s="1"/>
  <c r="H186" i="3"/>
  <c r="L185" i="3"/>
  <c r="Q185" i="3" s="1"/>
  <c r="H185" i="3"/>
  <c r="L184" i="3"/>
  <c r="Q184" i="3" s="1"/>
  <c r="H184" i="3"/>
  <c r="L183" i="3"/>
  <c r="Q183" i="3" s="1"/>
  <c r="H183" i="3"/>
  <c r="L182" i="3"/>
  <c r="Q182" i="3" s="1"/>
  <c r="H182" i="3"/>
  <c r="L181" i="3"/>
  <c r="Q181" i="3" s="1"/>
  <c r="H181" i="3"/>
  <c r="L180" i="3"/>
  <c r="Q180" i="3" s="1"/>
  <c r="H180" i="3"/>
  <c r="L179" i="3"/>
  <c r="Q179" i="3" s="1"/>
  <c r="H179" i="3"/>
  <c r="L178" i="3"/>
  <c r="Q178" i="3" s="1"/>
  <c r="H178" i="3"/>
  <c r="L177" i="3"/>
  <c r="Q177" i="3" s="1"/>
  <c r="H177" i="3"/>
  <c r="L176" i="3"/>
  <c r="Q176" i="3" s="1"/>
  <c r="H176" i="3"/>
  <c r="L175" i="3"/>
  <c r="Q175" i="3" s="1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N162" i="3"/>
  <c r="H162" i="3"/>
  <c r="H161" i="3"/>
  <c r="H160" i="3"/>
  <c r="H159" i="3"/>
  <c r="H158" i="3"/>
  <c r="H157" i="3"/>
  <c r="H156" i="3"/>
  <c r="N155" i="3"/>
  <c r="M155" i="3"/>
  <c r="H155" i="3"/>
  <c r="L150" i="3"/>
  <c r="H150" i="3"/>
  <c r="L149" i="3"/>
  <c r="H149" i="3"/>
  <c r="L148" i="3"/>
  <c r="H148" i="3"/>
  <c r="L147" i="3"/>
  <c r="H147" i="3"/>
  <c r="L146" i="3"/>
  <c r="H146" i="3"/>
  <c r="L145" i="3"/>
  <c r="H145" i="3"/>
  <c r="L144" i="3"/>
  <c r="H144" i="3"/>
  <c r="L143" i="3"/>
  <c r="H143" i="3"/>
  <c r="L142" i="3"/>
  <c r="H142" i="3"/>
  <c r="L141" i="3"/>
  <c r="H141" i="3"/>
  <c r="L140" i="3"/>
  <c r="H140" i="3"/>
  <c r="L139" i="3"/>
  <c r="H139" i="3"/>
  <c r="L138" i="3"/>
  <c r="H138" i="3"/>
  <c r="L137" i="3"/>
  <c r="H137" i="3"/>
  <c r="L136" i="3"/>
  <c r="H136" i="3"/>
  <c r="L135" i="3"/>
  <c r="H135" i="3"/>
  <c r="L134" i="3"/>
  <c r="H134" i="3"/>
  <c r="L133" i="3"/>
  <c r="H133" i="3"/>
  <c r="L132" i="3"/>
  <c r="H132" i="3"/>
  <c r="L131" i="3"/>
  <c r="H131" i="3"/>
  <c r="L130" i="3"/>
  <c r="H130" i="3"/>
  <c r="L129" i="3"/>
  <c r="H129" i="3"/>
  <c r="L128" i="3"/>
  <c r="H128" i="3"/>
  <c r="L127" i="3"/>
  <c r="H127" i="3"/>
  <c r="L126" i="3"/>
  <c r="H126" i="3"/>
  <c r="L125" i="3"/>
  <c r="H125" i="3"/>
  <c r="L124" i="3"/>
  <c r="H124" i="3"/>
  <c r="L123" i="3"/>
  <c r="H123" i="3"/>
  <c r="L122" i="3"/>
  <c r="H122" i="3"/>
  <c r="L121" i="3"/>
  <c r="H121" i="3"/>
  <c r="L120" i="3"/>
  <c r="H120" i="3"/>
  <c r="L119" i="3"/>
  <c r="H119" i="3"/>
  <c r="L118" i="3"/>
  <c r="H118" i="3"/>
  <c r="L117" i="3"/>
  <c r="H117" i="3"/>
  <c r="L116" i="3"/>
  <c r="H116" i="3"/>
  <c r="L115" i="3"/>
  <c r="H115" i="3"/>
  <c r="L114" i="3"/>
  <c r="H114" i="3"/>
  <c r="L113" i="3"/>
  <c r="H113" i="3"/>
  <c r="L112" i="3"/>
  <c r="H112" i="3"/>
  <c r="L111" i="3"/>
  <c r="H111" i="3"/>
  <c r="L110" i="3"/>
  <c r="H110" i="3"/>
  <c r="L109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N97" i="3"/>
  <c r="P91" i="3"/>
  <c r="H97" i="3"/>
  <c r="H96" i="3"/>
  <c r="H95" i="3"/>
  <c r="H94" i="3"/>
  <c r="H93" i="3"/>
  <c r="N92" i="3"/>
  <c r="M92" i="3"/>
  <c r="H92" i="3"/>
  <c r="L87" i="3"/>
  <c r="H87" i="3"/>
  <c r="L86" i="3"/>
  <c r="H86" i="3"/>
  <c r="L85" i="3"/>
  <c r="H85" i="3"/>
  <c r="L84" i="3"/>
  <c r="H84" i="3"/>
  <c r="L83" i="3"/>
  <c r="H83" i="3"/>
  <c r="L82" i="3"/>
  <c r="H82" i="3"/>
  <c r="L81" i="3"/>
  <c r="H81" i="3"/>
  <c r="L80" i="3"/>
  <c r="H80" i="3"/>
  <c r="L79" i="3"/>
  <c r="H79" i="3"/>
  <c r="L78" i="3"/>
  <c r="H78" i="3"/>
  <c r="L77" i="3"/>
  <c r="H77" i="3"/>
  <c r="L76" i="3"/>
  <c r="H76" i="3"/>
  <c r="L75" i="3"/>
  <c r="H75" i="3"/>
  <c r="L74" i="3"/>
  <c r="H74" i="3"/>
  <c r="L73" i="3"/>
  <c r="H73" i="3"/>
  <c r="L72" i="3"/>
  <c r="H72" i="3"/>
  <c r="L71" i="3"/>
  <c r="H71" i="3"/>
  <c r="L70" i="3"/>
  <c r="H70" i="3"/>
  <c r="L69" i="3"/>
  <c r="H69" i="3"/>
  <c r="L68" i="3"/>
  <c r="H68" i="3"/>
  <c r="L67" i="3"/>
  <c r="H67" i="3"/>
  <c r="L66" i="3"/>
  <c r="H66" i="3"/>
  <c r="L65" i="3"/>
  <c r="H65" i="3"/>
  <c r="L64" i="3"/>
  <c r="H64" i="3"/>
  <c r="L63" i="3"/>
  <c r="H63" i="3"/>
  <c r="H62" i="3"/>
  <c r="H61" i="3"/>
  <c r="H60" i="3"/>
  <c r="H59" i="3"/>
  <c r="H58" i="3"/>
  <c r="N57" i="3"/>
  <c r="M57" i="3"/>
  <c r="P52" i="3" s="1"/>
  <c r="H57" i="3"/>
  <c r="H56" i="3"/>
  <c r="H55" i="3"/>
  <c r="H54" i="3"/>
  <c r="N53" i="3"/>
  <c r="M53" i="3"/>
  <c r="H53" i="3"/>
  <c r="L48" i="3"/>
  <c r="H48" i="3"/>
  <c r="L47" i="3"/>
  <c r="H47" i="3"/>
  <c r="L46" i="3"/>
  <c r="H46" i="3"/>
  <c r="L45" i="3"/>
  <c r="H45" i="3"/>
  <c r="L44" i="3"/>
  <c r="H44" i="3"/>
  <c r="L43" i="3"/>
  <c r="H43" i="3"/>
  <c r="L42" i="3"/>
  <c r="H42" i="3"/>
  <c r="L41" i="3"/>
  <c r="H41" i="3"/>
  <c r="L40" i="3"/>
  <c r="H40" i="3"/>
  <c r="L39" i="3"/>
  <c r="H39" i="3"/>
  <c r="L38" i="3"/>
  <c r="H38" i="3"/>
  <c r="L37" i="3"/>
  <c r="H37" i="3"/>
  <c r="L36" i="3"/>
  <c r="H36" i="3"/>
  <c r="L35" i="3"/>
  <c r="H35" i="3"/>
  <c r="L34" i="3"/>
  <c r="H34" i="3"/>
  <c r="L33" i="3"/>
  <c r="H33" i="3"/>
  <c r="L32" i="3"/>
  <c r="H32" i="3"/>
  <c r="L31" i="3"/>
  <c r="H31" i="3"/>
  <c r="L30" i="3"/>
  <c r="H30" i="3"/>
  <c r="L29" i="3"/>
  <c r="H29" i="3"/>
  <c r="L28" i="3"/>
  <c r="H28" i="3"/>
  <c r="L27" i="3"/>
  <c r="H27" i="3"/>
  <c r="L26" i="3"/>
  <c r="H26" i="3"/>
  <c r="L25" i="3"/>
  <c r="H25" i="3"/>
  <c r="L24" i="3"/>
  <c r="H24" i="3"/>
  <c r="L23" i="3"/>
  <c r="H23" i="3"/>
  <c r="L22" i="3"/>
  <c r="H22" i="3"/>
  <c r="L21" i="3"/>
  <c r="H21" i="3"/>
  <c r="L20" i="3"/>
  <c r="H20" i="3"/>
  <c r="L19" i="3"/>
  <c r="H19" i="3"/>
  <c r="L18" i="3"/>
  <c r="H18" i="3"/>
  <c r="L17" i="3"/>
  <c r="H17" i="3"/>
  <c r="L16" i="3"/>
  <c r="H16" i="3"/>
  <c r="L15" i="3"/>
  <c r="H15" i="3"/>
  <c r="L14" i="3"/>
  <c r="H14" i="3"/>
  <c r="L13" i="3"/>
  <c r="H13" i="3"/>
  <c r="L12" i="3"/>
  <c r="H12" i="3"/>
  <c r="L11" i="3"/>
  <c r="H11" i="3"/>
  <c r="L10" i="3"/>
  <c r="H10" i="3"/>
  <c r="L9" i="3"/>
  <c r="H9" i="3"/>
  <c r="L8" i="3"/>
  <c r="H8" i="3"/>
  <c r="L7" i="3"/>
  <c r="H7" i="3"/>
  <c r="L6" i="3"/>
  <c r="H6" i="3"/>
  <c r="L5" i="3"/>
  <c r="H5" i="3"/>
  <c r="L4" i="3"/>
  <c r="H4" i="3"/>
  <c r="Q109" i="3" l="1"/>
  <c r="N109" i="3"/>
  <c r="N28" i="3"/>
  <c r="M15" i="3"/>
  <c r="P3" i="3" s="1"/>
  <c r="Q28" i="3" s="1"/>
  <c r="M4" i="3"/>
  <c r="N4" i="3"/>
  <c r="N15" i="3"/>
  <c r="M28" i="3"/>
  <c r="Q63" i="3"/>
  <c r="N63" i="3"/>
  <c r="Q112" i="3"/>
  <c r="Q120" i="3"/>
  <c r="Q124" i="3"/>
  <c r="Q132" i="3"/>
  <c r="Q136" i="3"/>
  <c r="Q140" i="3"/>
  <c r="Q144" i="3"/>
  <c r="Q148" i="3"/>
  <c r="N175" i="3"/>
  <c r="Q9" i="3"/>
  <c r="Q13" i="3"/>
  <c r="Q16" i="3"/>
  <c r="Q20" i="3"/>
  <c r="Q35" i="3"/>
  <c r="Q64" i="3"/>
  <c r="Q68" i="3"/>
  <c r="Q72" i="3"/>
  <c r="Q76" i="3"/>
  <c r="Q80" i="3"/>
  <c r="Q84" i="3"/>
  <c r="M109" i="3"/>
  <c r="Q121" i="3"/>
  <c r="Q133" i="3"/>
  <c r="Q149" i="3"/>
  <c r="Q113" i="3"/>
  <c r="Q129" i="3"/>
  <c r="Q145" i="3"/>
  <c r="Q6" i="3"/>
  <c r="Q17" i="3"/>
  <c r="Q40" i="3"/>
  <c r="Q48" i="3"/>
  <c r="Q58" i="3"/>
  <c r="Q59" i="3"/>
  <c r="Q60" i="3"/>
  <c r="Q54" i="3"/>
  <c r="Q53" i="3"/>
  <c r="Q62" i="3"/>
  <c r="Q61" i="3"/>
  <c r="Q57" i="3"/>
  <c r="Q55" i="3"/>
  <c r="Q56" i="3"/>
  <c r="Q65" i="3"/>
  <c r="Q69" i="3"/>
  <c r="Q73" i="3"/>
  <c r="Q77" i="3"/>
  <c r="Q81" i="3"/>
  <c r="Q85" i="3"/>
  <c r="M232" i="3"/>
  <c r="Q125" i="3"/>
  <c r="Q141" i="3"/>
  <c r="Q110" i="3"/>
  <c r="Q114" i="3"/>
  <c r="Q118" i="3"/>
  <c r="Q122" i="3"/>
  <c r="Q126" i="3"/>
  <c r="Q130" i="3"/>
  <c r="Q134" i="3"/>
  <c r="Q138" i="3"/>
  <c r="Q142" i="3"/>
  <c r="Q146" i="3"/>
  <c r="Q150" i="3"/>
  <c r="N232" i="3"/>
  <c r="Q117" i="3"/>
  <c r="Q137" i="3"/>
  <c r="Q4" i="3"/>
  <c r="Q26" i="3"/>
  <c r="Q29" i="3"/>
  <c r="Q33" i="3"/>
  <c r="Q45" i="3"/>
  <c r="M63" i="3"/>
  <c r="Q66" i="3"/>
  <c r="Q70" i="3"/>
  <c r="Q74" i="3"/>
  <c r="Q78" i="3"/>
  <c r="Q82" i="3"/>
  <c r="Q86" i="3"/>
  <c r="Q111" i="3"/>
  <c r="Q115" i="3"/>
  <c r="Q119" i="3"/>
  <c r="Q123" i="3"/>
  <c r="Q127" i="3"/>
  <c r="Q131" i="3"/>
  <c r="Q135" i="3"/>
  <c r="Q139" i="3"/>
  <c r="Q143" i="3"/>
  <c r="Q147" i="3"/>
  <c r="Q281" i="3"/>
  <c r="Q289" i="3"/>
  <c r="Q297" i="3"/>
  <c r="Q305" i="3"/>
  <c r="Q313" i="3"/>
  <c r="Q321" i="3"/>
  <c r="Q329" i="3"/>
  <c r="Q337" i="3"/>
  <c r="Q345" i="3"/>
  <c r="Q353" i="3"/>
  <c r="Q268" i="3"/>
  <c r="Q276" i="3"/>
  <c r="Q349" i="3"/>
  <c r="Q310" i="3"/>
  <c r="Q350" i="3"/>
  <c r="Q295" i="3"/>
  <c r="Q327" i="3"/>
  <c r="Q274" i="3"/>
  <c r="Q282" i="3"/>
  <c r="Q290" i="3"/>
  <c r="Q298" i="3"/>
  <c r="Q306" i="3"/>
  <c r="Q314" i="3"/>
  <c r="Q322" i="3"/>
  <c r="Q330" i="3"/>
  <c r="Q338" i="3"/>
  <c r="Q346" i="3"/>
  <c r="Q354" i="3"/>
  <c r="Q269" i="3"/>
  <c r="Q277" i="3"/>
  <c r="Q341" i="3"/>
  <c r="Q286" i="3"/>
  <c r="Q318" i="3"/>
  <c r="Q342" i="3"/>
  <c r="Q287" i="3"/>
  <c r="Q319" i="3"/>
  <c r="Q351" i="3"/>
  <c r="Q283" i="3"/>
  <c r="Q291" i="3"/>
  <c r="Q299" i="3"/>
  <c r="Q307" i="3"/>
  <c r="Q315" i="3"/>
  <c r="Q323" i="3"/>
  <c r="Q331" i="3"/>
  <c r="Q339" i="3"/>
  <c r="Q347" i="3"/>
  <c r="Q355" i="3"/>
  <c r="Q270" i="3"/>
  <c r="Q264" i="3"/>
  <c r="Q285" i="3"/>
  <c r="Q357" i="3"/>
  <c r="Q302" i="3"/>
  <c r="Q326" i="3"/>
  <c r="Q265" i="3"/>
  <c r="Q279" i="3"/>
  <c r="Q311" i="3"/>
  <c r="Q343" i="3"/>
  <c r="Q284" i="3"/>
  <c r="Q292" i="3"/>
  <c r="Q300" i="3"/>
  <c r="Q308" i="3"/>
  <c r="Q316" i="3"/>
  <c r="Q324" i="3"/>
  <c r="Q332" i="3"/>
  <c r="Q340" i="3"/>
  <c r="Q348" i="3"/>
  <c r="Q356" i="3"/>
  <c r="Q271" i="3"/>
  <c r="Q293" i="3"/>
  <c r="Q301" i="3"/>
  <c r="Q309" i="3"/>
  <c r="Q317" i="3"/>
  <c r="Q325" i="3"/>
  <c r="Q333" i="3"/>
  <c r="Q272" i="3"/>
  <c r="Q294" i="3"/>
  <c r="Q334" i="3"/>
  <c r="Q273" i="3"/>
  <c r="Q303" i="3"/>
  <c r="Q335" i="3"/>
  <c r="Q266" i="3"/>
  <c r="Q304" i="3"/>
  <c r="Q275" i="3"/>
  <c r="Q312" i="3"/>
  <c r="Q320" i="3"/>
  <c r="Q328" i="3"/>
  <c r="Q336" i="3"/>
  <c r="Q280" i="3"/>
  <c r="Q344" i="3"/>
  <c r="Q288" i="3"/>
  <c r="Q352" i="3"/>
  <c r="Q296" i="3"/>
  <c r="Q267" i="3"/>
  <c r="Q23" i="3"/>
  <c r="Q27" i="3"/>
  <c r="Q42" i="3"/>
  <c r="Q46" i="3"/>
  <c r="Q67" i="3"/>
  <c r="Q71" i="3"/>
  <c r="Q75" i="3"/>
  <c r="Q79" i="3"/>
  <c r="Q83" i="3"/>
  <c r="Q87" i="3"/>
  <c r="M175" i="3"/>
  <c r="Q104" i="3"/>
  <c r="Q96" i="3"/>
  <c r="Q105" i="3"/>
  <c r="Q106" i="3"/>
  <c r="Q108" i="3"/>
  <c r="Q92" i="3"/>
  <c r="Q98" i="3"/>
  <c r="Q100" i="3"/>
  <c r="Q93" i="3"/>
  <c r="Q99" i="3"/>
  <c r="Q107" i="3"/>
  <c r="Q101" i="3"/>
  <c r="Q102" i="3"/>
  <c r="Q103" i="3"/>
  <c r="Q94" i="3"/>
  <c r="Q95" i="3"/>
  <c r="Q97" i="3"/>
  <c r="Q116" i="3"/>
  <c r="Q128" i="3"/>
  <c r="R155" i="3"/>
  <c r="Q8" i="3" l="1"/>
  <c r="Q41" i="3"/>
  <c r="Q21" i="3"/>
  <c r="Q39" i="3"/>
  <c r="Q38" i="3"/>
  <c r="Q22" i="3"/>
  <c r="Q14" i="3"/>
  <c r="Q47" i="3"/>
  <c r="Q30" i="3"/>
  <c r="Q11" i="3"/>
  <c r="Q10" i="3"/>
  <c r="Q43" i="3"/>
  <c r="Q7" i="3"/>
  <c r="Q5" i="3"/>
  <c r="Q44" i="3"/>
  <c r="Q19" i="3"/>
  <c r="Q18" i="3"/>
  <c r="Q36" i="3"/>
  <c r="Q31" i="3"/>
  <c r="Q12" i="3"/>
  <c r="Q15" i="3"/>
  <c r="Q32" i="3"/>
  <c r="Q24" i="3"/>
  <c r="R264" i="3"/>
  <c r="R109" i="3"/>
  <c r="Q34" i="3"/>
  <c r="Q37" i="3"/>
  <c r="Q25" i="3"/>
  <c r="R278" i="3"/>
  <c r="R63" i="3"/>
  <c r="R92" i="3"/>
  <c r="R57" i="3"/>
  <c r="R97" i="3"/>
  <c r="R53" i="3"/>
  <c r="R232" i="3"/>
  <c r="R175" i="3"/>
  <c r="R4" i="3" l="1"/>
  <c r="R15" i="3"/>
  <c r="W28" i="3"/>
  <c r="R28" i="3"/>
  <c r="V28" i="3"/>
</calcChain>
</file>

<file path=xl/sharedStrings.xml><?xml version="1.0" encoding="utf-8"?>
<sst xmlns="http://schemas.openxmlformats.org/spreadsheetml/2006/main" count="487" uniqueCount="264">
  <si>
    <t>Primary ion beam</t>
  </si>
  <si>
    <t>16O/Coeff</t>
  </si>
  <si>
    <t>18O/Coeff</t>
  </si>
  <si>
    <t>18O/16O</t>
  </si>
  <si>
    <r>
      <t>δ</t>
    </r>
    <r>
      <rPr>
        <b/>
        <i/>
        <vertAlign val="superscript"/>
        <sz val="10"/>
        <rFont val="Times New Roman"/>
        <family val="1"/>
      </rPr>
      <t>18</t>
    </r>
    <r>
      <rPr>
        <b/>
        <i/>
        <sz val="10"/>
        <rFont val="Times New Roman"/>
        <family val="1"/>
      </rPr>
      <t>O</t>
    </r>
    <r>
      <rPr>
        <b/>
        <i/>
        <vertAlign val="subscript"/>
        <sz val="10"/>
        <rFont val="Times New Roman"/>
        <family val="1"/>
      </rPr>
      <t>uncorrected</t>
    </r>
  </si>
  <si>
    <t>δ18Ocorrected by VS001/1-A</t>
  </si>
  <si>
    <t>Session1</t>
  </si>
  <si>
    <t>Fragments</t>
  </si>
  <si>
    <t>nA</t>
  </si>
  <si>
    <t>L'2</t>
  </si>
  <si>
    <t>H'2</t>
  </si>
  <si>
    <t>H'2/L'2</t>
  </si>
  <si>
    <t>SE(%)</t>
  </si>
  <si>
    <t>‰</t>
  </si>
  <si>
    <t>Average(‰)</t>
  </si>
  <si>
    <t>SD(‰)</t>
  </si>
  <si>
    <t>IMF VS001/1-A(‰)</t>
  </si>
  <si>
    <r>
      <t>Average</t>
    </r>
    <r>
      <rPr>
        <b/>
        <sz val="10"/>
        <rFont val="Times New Roman"/>
        <family val="1"/>
      </rPr>
      <t>(‰)</t>
    </r>
  </si>
  <si>
    <t>NBS18@01</t>
  </si>
  <si>
    <t>NBS18@03</t>
  </si>
  <si>
    <t>NBS18@04</t>
  </si>
  <si>
    <t>NBS18@05</t>
  </si>
  <si>
    <t>NBS18@07</t>
  </si>
  <si>
    <t>NBS18@08</t>
  </si>
  <si>
    <t>NBS18@09</t>
  </si>
  <si>
    <t>NBS18@10</t>
  </si>
  <si>
    <t>NBS18@11</t>
  </si>
  <si>
    <t>NBS18@12</t>
  </si>
  <si>
    <t>NBS18@2</t>
  </si>
  <si>
    <t>VS001/1-A@01</t>
  </si>
  <si>
    <t>VS001/1-A@010</t>
  </si>
  <si>
    <t>VS001/1-A@011</t>
  </si>
  <si>
    <t>VS001/1-A@012</t>
  </si>
  <si>
    <t>VS001/1-A@03</t>
  </si>
  <si>
    <t>VS001/1-A@04</t>
  </si>
  <si>
    <t>VS001/1-A@06</t>
  </si>
  <si>
    <t>VS001/1-A@08</t>
  </si>
  <si>
    <t>VS001/1-A@09</t>
  </si>
  <si>
    <t>VS001/1-A@14</t>
  </si>
  <si>
    <t>VS001/1-A@15</t>
  </si>
  <si>
    <t>VS001/1-A@17</t>
  </si>
  <si>
    <t>VS001/1-A@2</t>
  </si>
  <si>
    <t>WS-1@01</t>
  </si>
  <si>
    <t>WS-1@02</t>
  </si>
  <si>
    <t>WS-1@03</t>
  </si>
  <si>
    <t>WS-1@04</t>
  </si>
  <si>
    <t>WS-1@05</t>
  </si>
  <si>
    <t>WS-1@06</t>
  </si>
  <si>
    <t>WS-1@07</t>
  </si>
  <si>
    <t>WS-1@08</t>
  </si>
  <si>
    <t>WS-1@09</t>
  </si>
  <si>
    <t>WS-1@10</t>
  </si>
  <si>
    <t>WS-1@11</t>
  </si>
  <si>
    <t>WS-1@12</t>
  </si>
  <si>
    <t>WS-1@13</t>
  </si>
  <si>
    <t>WS-1@14</t>
  </si>
  <si>
    <t>WS-1@15</t>
  </si>
  <si>
    <t>WS-1@16</t>
  </si>
  <si>
    <t>WS-1@17</t>
  </si>
  <si>
    <t>WS-1@19</t>
  </si>
  <si>
    <t>WS-1@20</t>
  </si>
  <si>
    <t>WS-1@21</t>
  </si>
  <si>
    <t>WS-1@22</t>
  </si>
  <si>
    <t>Session2</t>
  </si>
  <si>
    <t>NBS18@02</t>
  </si>
  <si>
    <t>VS001/1-A@05</t>
  </si>
  <si>
    <t>WS-1@18</t>
  </si>
  <si>
    <t>WS-1@23</t>
  </si>
  <si>
    <t>WS-1@24</t>
  </si>
  <si>
    <t>WS-1@25</t>
  </si>
  <si>
    <t>Session3</t>
  </si>
  <si>
    <t>VS001/1-A@02</t>
  </si>
  <si>
    <t>VS001/1-A@07</t>
  </si>
  <si>
    <t>VS001/1-A@10</t>
  </si>
  <si>
    <t>VS001/1-A@11</t>
  </si>
  <si>
    <t>VS001/1-A@12</t>
  </si>
  <si>
    <t>VS001/1-A@13</t>
  </si>
  <si>
    <t>WS-1@26</t>
  </si>
  <si>
    <t>WS-1@27</t>
  </si>
  <si>
    <t>WS-1@28</t>
  </si>
  <si>
    <t>WS-1@29</t>
  </si>
  <si>
    <t>WS-1@30</t>
  </si>
  <si>
    <t>WS-1@31</t>
  </si>
  <si>
    <t>WS-1@32</t>
  </si>
  <si>
    <t>WS-1@33</t>
  </si>
  <si>
    <t>WS-1@34</t>
  </si>
  <si>
    <t>WS-1@35</t>
  </si>
  <si>
    <t>WS-1@36</t>
  </si>
  <si>
    <t>WS-1@37</t>
  </si>
  <si>
    <t>WS-1@38</t>
  </si>
  <si>
    <t>WS-1@39</t>
  </si>
  <si>
    <t>WS-1@40</t>
  </si>
  <si>
    <t>WS-1@41</t>
  </si>
  <si>
    <t>WS-1@42</t>
  </si>
  <si>
    <t>Session4</t>
  </si>
  <si>
    <t>NBS18@06</t>
  </si>
  <si>
    <t>WS-1@43</t>
  </si>
  <si>
    <t>WS-1@44</t>
  </si>
  <si>
    <t>WS-1@45</t>
  </si>
  <si>
    <t>WS-1@46</t>
  </si>
  <si>
    <t>WS-1@47</t>
  </si>
  <si>
    <t>WS-1@48</t>
  </si>
  <si>
    <t>WS-1@49</t>
  </si>
  <si>
    <t>WS-1@50</t>
  </si>
  <si>
    <t>WS-1@51</t>
  </si>
  <si>
    <t>WS-1@52</t>
  </si>
  <si>
    <t>WS-1@53</t>
  </si>
  <si>
    <t>WS-1@54</t>
  </si>
  <si>
    <t>WS-1@55</t>
  </si>
  <si>
    <t>WS-1@56</t>
  </si>
  <si>
    <t>WS-1@57</t>
  </si>
  <si>
    <t>high-Mg calcite@01</t>
  </si>
  <si>
    <t>high-Mg calcite@02</t>
  </si>
  <si>
    <t>high-Mg calcite@03</t>
  </si>
  <si>
    <t>high-Mg calcite@04</t>
  </si>
  <si>
    <t>high-Mg calcite@05</t>
  </si>
  <si>
    <t>high-Mg calcite@06</t>
  </si>
  <si>
    <t>high-Mg calcite@07</t>
  </si>
  <si>
    <t>high-Mg calcite@08</t>
  </si>
  <si>
    <t>high-Mg calcite@09</t>
  </si>
  <si>
    <t>high-Mg calcite@10</t>
  </si>
  <si>
    <t>high-Mg calcite@11</t>
  </si>
  <si>
    <t>high-Mg calcite@12</t>
  </si>
  <si>
    <t>high-Mg calcite@13</t>
  </si>
  <si>
    <t>high-Mg calcite@14</t>
  </si>
  <si>
    <t>high-Mg calcite@15</t>
  </si>
  <si>
    <t>high-Mg calcite@16</t>
  </si>
  <si>
    <t>high-Mg calcite@17</t>
  </si>
  <si>
    <t>high-Mg calcite@18</t>
  </si>
  <si>
    <t>high-Mg calcite@19</t>
  </si>
  <si>
    <t>high-Mg calcite@20</t>
  </si>
  <si>
    <t>high-Mg calcite@21</t>
  </si>
  <si>
    <t>high-Mg calcite@22</t>
  </si>
  <si>
    <t>high-Mg calcite@23</t>
  </si>
  <si>
    <t>high-Mg calcite@24</t>
  </si>
  <si>
    <t>high-Mg calcite@25</t>
  </si>
  <si>
    <t>high-Mg calcite@26</t>
  </si>
  <si>
    <t>high-Mg calcite@27</t>
  </si>
  <si>
    <t>high-Mg calcite@28</t>
  </si>
  <si>
    <t>high-Mg calcite@29</t>
  </si>
  <si>
    <t>Session5</t>
  </si>
  <si>
    <t>ws-1@01</t>
  </si>
  <si>
    <t>ws-1@02</t>
  </si>
  <si>
    <t>ws-1@03</t>
  </si>
  <si>
    <t>ws-1@04</t>
  </si>
  <si>
    <t>ws-1@05</t>
  </si>
  <si>
    <t>ws-1@06</t>
  </si>
  <si>
    <t>ws-1@07</t>
  </si>
  <si>
    <t>ws-1@08</t>
  </si>
  <si>
    <t>ws-1@09</t>
  </si>
  <si>
    <t>ws-1@10</t>
  </si>
  <si>
    <t>ws-1@11</t>
  </si>
  <si>
    <t>ws-1@12</t>
  </si>
  <si>
    <t>ws-1@13</t>
  </si>
  <si>
    <t>ws-1@14</t>
  </si>
  <si>
    <t>ws-1@15</t>
  </si>
  <si>
    <t>ws-1@16</t>
  </si>
  <si>
    <t>ws-1@17</t>
  </si>
  <si>
    <t>ws-1@18</t>
  </si>
  <si>
    <t>ws-1@19</t>
  </si>
  <si>
    <t>ws-1@20</t>
  </si>
  <si>
    <t>ws-1@21</t>
  </si>
  <si>
    <t>ws-1@22</t>
  </si>
  <si>
    <t>ws-1@23</t>
  </si>
  <si>
    <t>ws-1@24</t>
  </si>
  <si>
    <t>ws-1@25</t>
  </si>
  <si>
    <t>ws-1@26</t>
  </si>
  <si>
    <t>ws-1@27</t>
  </si>
  <si>
    <t>ws-1@28</t>
  </si>
  <si>
    <t>ws-1@29</t>
  </si>
  <si>
    <t>ws-1@30</t>
  </si>
  <si>
    <t>ws-1@31</t>
  </si>
  <si>
    <t>ws-1@32</t>
  </si>
  <si>
    <t>ws-1@33</t>
  </si>
  <si>
    <t>ws-1@34</t>
  </si>
  <si>
    <t>ws-1@35</t>
  </si>
  <si>
    <t>ws-1@36</t>
  </si>
  <si>
    <t>ws-1@37</t>
  </si>
  <si>
    <t>ws-1@38</t>
  </si>
  <si>
    <t>ws-1@39</t>
  </si>
  <si>
    <t>ws-1@40</t>
  </si>
  <si>
    <t>ws-1@41</t>
  </si>
  <si>
    <t>ws-1@42</t>
  </si>
  <si>
    <t>ws-1@43</t>
  </si>
  <si>
    <t>ws-1@44</t>
  </si>
  <si>
    <t>ws-1@45</t>
  </si>
  <si>
    <t>ws-1@46</t>
  </si>
  <si>
    <t>ws-1@47</t>
  </si>
  <si>
    <t>ws-1@48</t>
  </si>
  <si>
    <t>ws-1@49</t>
  </si>
  <si>
    <t>ws-1@50</t>
  </si>
  <si>
    <t>ws-1@51</t>
  </si>
  <si>
    <t>ws-1@52</t>
  </si>
  <si>
    <t>ws-1@53</t>
  </si>
  <si>
    <t>ws-1@54</t>
  </si>
  <si>
    <t>ws-1@55</t>
  </si>
  <si>
    <t>ws-1@56</t>
  </si>
  <si>
    <t>ws-1@57</t>
  </si>
  <si>
    <t>ws-1@58</t>
  </si>
  <si>
    <t>ws-1@59</t>
  </si>
  <si>
    <t>ws-1@60</t>
  </si>
  <si>
    <t>ws-1@61</t>
  </si>
  <si>
    <t>ws-1@62</t>
  </si>
  <si>
    <t>ws-1@63</t>
  </si>
  <si>
    <t>ws-1@64</t>
  </si>
  <si>
    <t>ws-1@65</t>
  </si>
  <si>
    <t>ws-1@66</t>
  </si>
  <si>
    <t>ws-1@67</t>
  </si>
  <si>
    <t>ws-1@68</t>
  </si>
  <si>
    <t>ws-1@69</t>
  </si>
  <si>
    <t>ws-1@70</t>
  </si>
  <si>
    <t>ws-1@71</t>
  </si>
  <si>
    <t>ws-1@72</t>
  </si>
  <si>
    <t>ws-1@73</t>
  </si>
  <si>
    <t>ws-1@74</t>
  </si>
  <si>
    <t>ws-1@75</t>
  </si>
  <si>
    <t>ws-1@76</t>
  </si>
  <si>
    <t>ws-1@77</t>
  </si>
  <si>
    <t>ws-1@78</t>
  </si>
  <si>
    <t>ws-1@79</t>
  </si>
  <si>
    <t>ws-1@80</t>
  </si>
  <si>
    <t>ws-1-1</t>
  </si>
  <si>
    <t>ws-1-2</t>
  </si>
  <si>
    <t>ws-1-3</t>
  </si>
  <si>
    <t>Mean</t>
  </si>
  <si>
    <t>Table S2 The bulk isotopic analyses by IRMS</t>
    <phoneticPr fontId="9" type="noConversion"/>
  </si>
  <si>
    <t>Sample</t>
    <phoneticPr fontId="9" type="noConversion"/>
  </si>
  <si>
    <r>
      <t>δ</t>
    </r>
    <r>
      <rPr>
        <vertAlign val="superscript"/>
        <sz val="11"/>
        <color theme="1"/>
        <rFont val="Times New Roman"/>
        <family val="1"/>
      </rPr>
      <t>18</t>
    </r>
    <r>
      <rPr>
        <sz val="11"/>
        <color theme="1"/>
        <rFont val="Times New Roman"/>
        <family val="1"/>
      </rPr>
      <t>OVPDB /‰</t>
    </r>
    <phoneticPr fontId="9" type="noConversion"/>
  </si>
  <si>
    <t>SE /‰</t>
    <phoneticPr fontId="9" type="noConversion"/>
  </si>
  <si>
    <t>SD</t>
    <phoneticPr fontId="9" type="noConversion"/>
  </si>
  <si>
    <t>Table S3 Summary of EPMA chemical results for the carbonate minerals</t>
    <phoneticPr fontId="10" type="noConversion"/>
  </si>
  <si>
    <t>sample</t>
    <phoneticPr fontId="10" type="noConversion"/>
  </si>
  <si>
    <t>CaO /wt%</t>
    <phoneticPr fontId="10" type="noConversion"/>
  </si>
  <si>
    <t>MgO /wt%</t>
    <phoneticPr fontId="10" type="noConversion"/>
  </si>
  <si>
    <t>SrO /wt%</t>
    <phoneticPr fontId="10" type="noConversion"/>
  </si>
  <si>
    <t>CO2 /wt%</t>
    <phoneticPr fontId="10" type="noConversion"/>
  </si>
  <si>
    <t>Total /wt%</t>
    <phoneticPr fontId="10" type="noConversion"/>
  </si>
  <si>
    <r>
      <t>WS-1</t>
    </r>
    <r>
      <rPr>
        <vertAlign val="superscript"/>
        <sz val="11"/>
        <color theme="1"/>
        <rFont val="Times New Roman"/>
        <family val="1"/>
      </rPr>
      <t>a</t>
    </r>
    <phoneticPr fontId="10" type="noConversion"/>
  </si>
  <si>
    <t>54.0±0.57</t>
    <phoneticPr fontId="10" type="noConversion"/>
  </si>
  <si>
    <t>0.10±0.02</t>
    <phoneticPr fontId="10" type="noConversion"/>
  </si>
  <si>
    <t>0.06±0.04</t>
    <phoneticPr fontId="10" type="noConversion"/>
  </si>
  <si>
    <r>
      <t>Vs001/1-A</t>
    </r>
    <r>
      <rPr>
        <vertAlign val="superscript"/>
        <sz val="11"/>
        <color theme="1"/>
        <rFont val="Times New Roman"/>
        <family val="1"/>
      </rPr>
      <t>b</t>
    </r>
    <phoneticPr fontId="10" type="noConversion"/>
  </si>
  <si>
    <t>54.88±0.20</t>
    <phoneticPr fontId="10" type="noConversion"/>
  </si>
  <si>
    <t>–</t>
    <phoneticPr fontId="10" type="noConversion"/>
  </si>
  <si>
    <t>1.40±0.17</t>
    <phoneticPr fontId="10" type="noConversion"/>
  </si>
  <si>
    <r>
      <t>Cal-1</t>
    </r>
    <r>
      <rPr>
        <vertAlign val="superscript"/>
        <sz val="11"/>
        <color theme="1"/>
        <rFont val="Times New Roman"/>
        <family val="1"/>
      </rPr>
      <t>b</t>
    </r>
    <phoneticPr fontId="10" type="noConversion"/>
  </si>
  <si>
    <t>56.27 ±0.16</t>
    <phoneticPr fontId="10" type="noConversion"/>
  </si>
  <si>
    <r>
      <t>NBS18</t>
    </r>
    <r>
      <rPr>
        <vertAlign val="superscript"/>
        <sz val="11"/>
        <color theme="1"/>
        <rFont val="Times New Roman"/>
        <family val="1"/>
      </rPr>
      <t>c</t>
    </r>
    <phoneticPr fontId="10" type="noConversion"/>
  </si>
  <si>
    <t>52.79±046</t>
    <phoneticPr fontId="10" type="noConversion"/>
  </si>
  <si>
    <t>0.59±0.16</t>
    <phoneticPr fontId="10" type="noConversion"/>
  </si>
  <si>
    <t>0.83±0.10</t>
    <phoneticPr fontId="10" type="noConversion"/>
  </si>
  <si>
    <r>
      <t>High-Mg calcite</t>
    </r>
    <r>
      <rPr>
        <vertAlign val="superscript"/>
        <sz val="11"/>
        <color theme="1"/>
        <rFont val="Times New Roman"/>
        <family val="1"/>
      </rPr>
      <t>d</t>
    </r>
    <phoneticPr fontId="10" type="noConversion"/>
  </si>
  <si>
    <t>49.47±4.2</t>
    <phoneticPr fontId="10" type="noConversion"/>
  </si>
  <si>
    <t>2.9±0.29</t>
    <phoneticPr fontId="10" type="noConversion"/>
  </si>
  <si>
    <t>0.28±0.04</t>
    <phoneticPr fontId="10" type="noConversion"/>
  </si>
  <si>
    <t>Note: The CO2 is a assumed value due to sample is coated with carbon to increase electroconductibility</t>
    <phoneticPr fontId="10" type="noConversion"/>
  </si>
  <si>
    <t>a:  X. Yin, M. He, L. Zhang, G. Zhu, W. Deng and G. Wei, J. Anal. At. Spectrom., 2024, 39, 1277-1283.</t>
    <phoneticPr fontId="10" type="noConversion"/>
  </si>
  <si>
    <t>b:  M. He, T. Chen, X. Liu, Y.-N. Yang, X. Xia, Q. Yang, P. He, J. Di, Y. Zhang and G. Wei, J. Anal. At. Spectrom., 2021, 36, 1389-1398.</t>
    <phoneticPr fontId="10" type="noConversion"/>
  </si>
  <si>
    <t>c:  A. P. Gajurel, C. France-Lanord, P. Huyghe, C. Guilmette and D. Gurung, Chem. Geol., 2006, 233, 156-183.</t>
    <phoneticPr fontId="10" type="noConversion"/>
  </si>
  <si>
    <t>d:  M. He, X. Yu, W. Deng, X. Chen, X. Peng, K. Ta, H. Xu, Z. Cui, Q. Yang, Y. Yang, Y. Zhang and G. Wei, J. Geophys. Res-Biogeo., 2024.</t>
    <phoneticPr fontId="10" type="noConversion"/>
  </si>
  <si>
    <t>Secondary yield</t>
    <phoneticPr fontId="9" type="noConversion"/>
  </si>
  <si>
    <r>
      <rPr>
        <b/>
        <i/>
        <vertAlign val="superscript"/>
        <sz val="10"/>
        <rFont val="Times New Roman"/>
        <family val="1"/>
      </rPr>
      <t>16</t>
    </r>
    <r>
      <rPr>
        <b/>
        <i/>
        <sz val="10"/>
        <rFont val="Times New Roman"/>
        <family val="1"/>
      </rPr>
      <t>O cps/primary ion</t>
    </r>
    <phoneticPr fontId="9" type="noConversion"/>
  </si>
  <si>
    <r>
      <t>δ</t>
    </r>
    <r>
      <rPr>
        <b/>
        <i/>
        <vertAlign val="superscript"/>
        <sz val="10"/>
        <rFont val="Times New Roman"/>
        <family val="1"/>
      </rPr>
      <t>18</t>
    </r>
    <r>
      <rPr>
        <b/>
        <i/>
        <sz val="10"/>
        <rFont val="Times New Roman"/>
        <family val="1"/>
      </rPr>
      <t>O</t>
    </r>
    <r>
      <rPr>
        <b/>
        <i/>
        <vertAlign val="subscript"/>
        <sz val="10"/>
        <rFont val="Times New Roman"/>
        <family val="1"/>
      </rPr>
      <t>uncorrected</t>
    </r>
    <phoneticPr fontId="9" type="noConversion"/>
  </si>
  <si>
    <t>Drift calibration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</si>
</sst>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0000_ "/>
    <numFmt numFmtId="178" formatCode="0.00_);[Red]\(0.00\)"/>
    <numFmt numFmtId="179" formatCode="0.000000_);[Red]\(0.000000\)"/>
    <numFmt numFmtId="180" formatCode="0.00000_ "/>
  </numFmts>
  <fonts count="13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u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i/>
      <vertAlign val="superscript"/>
      <sz val="10"/>
      <name val="Times New Roman"/>
      <family val="1"/>
    </font>
    <font>
      <b/>
      <i/>
      <vertAlign val="subscript"/>
      <sz val="10"/>
      <name val="Times New Roman"/>
      <family val="1"/>
    </font>
    <font>
      <sz val="9"/>
      <name val="等线"/>
      <family val="4"/>
      <charset val="134"/>
      <scheme val="minor"/>
    </font>
    <font>
      <sz val="9"/>
      <name val="等线"/>
      <family val="3"/>
      <charset val="134"/>
      <scheme val="minor"/>
    </font>
    <font>
      <sz val="10"/>
      <name val="Times New Roman"/>
      <family val="1"/>
    </font>
    <font>
      <b/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4" fillId="2" borderId="2" xfId="0" applyFont="1" applyFill="1" applyBorder="1" applyAlignment="1">
      <alignment horizontal="center"/>
    </xf>
    <xf numFmtId="176" fontId="4" fillId="2" borderId="2" xfId="0" applyNumberFormat="1" applyFont="1" applyFill="1" applyBorder="1" applyAlignment="1">
      <alignment horizontal="center"/>
    </xf>
    <xf numFmtId="11" fontId="4" fillId="2" borderId="2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/>
    </xf>
    <xf numFmtId="17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77" fontId="4" fillId="2" borderId="2" xfId="0" applyNumberFormat="1" applyFont="1" applyFill="1" applyBorder="1" applyAlignment="1">
      <alignment horizontal="center"/>
    </xf>
    <xf numFmtId="176" fontId="4" fillId="2" borderId="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80" fontId="1" fillId="0" borderId="0" xfId="0" applyNumberFormat="1" applyFont="1"/>
    <xf numFmtId="178" fontId="4" fillId="2" borderId="2" xfId="0" applyNumberFormat="1" applyFont="1" applyFill="1" applyBorder="1" applyAlignment="1">
      <alignment horizontal="center"/>
    </xf>
    <xf numFmtId="179" fontId="4" fillId="2" borderId="2" xfId="0" applyNumberFormat="1" applyFont="1" applyFill="1" applyBorder="1" applyAlignment="1">
      <alignment horizontal="center"/>
    </xf>
    <xf numFmtId="176" fontId="12" fillId="2" borderId="2" xfId="0" applyNumberFormat="1" applyFont="1" applyFill="1" applyBorder="1" applyAlignment="1">
      <alignment horizontal="center"/>
    </xf>
    <xf numFmtId="11" fontId="3" fillId="2" borderId="3" xfId="0" applyNumberFormat="1" applyFont="1" applyFill="1" applyBorder="1" applyAlignment="1">
      <alignment horizontal="center"/>
    </xf>
    <xf numFmtId="177" fontId="3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1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11" fontId="1" fillId="0" borderId="1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1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8" fontId="3" fillId="2" borderId="3" xfId="0" applyNumberFormat="1" applyFont="1" applyFill="1" applyBorder="1" applyAlignment="1">
      <alignment horizontal="center"/>
    </xf>
    <xf numFmtId="179" fontId="3" fillId="2" borderId="3" xfId="0" applyNumberFormat="1" applyFont="1" applyFill="1" applyBorder="1" applyAlignment="1">
      <alignment horizontal="center"/>
    </xf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11" fontId="2" fillId="0" borderId="1" xfId="0" applyNumberFormat="1" applyFont="1" applyBorder="1" applyAlignment="1">
      <alignment horizontal="center"/>
    </xf>
    <xf numFmtId="179" fontId="2" fillId="0" borderId="1" xfId="0" applyNumberFormat="1" applyFon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8" fontId="2" fillId="0" borderId="2" xfId="0" applyNumberFormat="1" applyFont="1" applyBorder="1" applyAlignment="1">
      <alignment horizontal="center"/>
    </xf>
    <xf numFmtId="11" fontId="2" fillId="0" borderId="2" xfId="0" applyNumberFormat="1" applyFont="1" applyBorder="1" applyAlignment="1">
      <alignment horizontal="center"/>
    </xf>
    <xf numFmtId="179" fontId="2" fillId="0" borderId="2" xfId="0" applyNumberFormat="1" applyFon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359"/>
  <sheetViews>
    <sheetView tabSelected="1" topLeftCell="A150" zoomScale="143" zoomScaleNormal="143" workbookViewId="0">
      <selection activeCell="E164" sqref="E164"/>
    </sheetView>
  </sheetViews>
  <sheetFormatPr baseColWidth="10" defaultColWidth="10" defaultRowHeight="14"/>
  <cols>
    <col min="1" max="16384" width="10" style="23"/>
  </cols>
  <sheetData>
    <row r="1" spans="1:115" ht="17">
      <c r="A1" s="7"/>
      <c r="B1" s="7"/>
      <c r="C1" s="6" t="s">
        <v>0</v>
      </c>
      <c r="D1" s="21" t="s">
        <v>1</v>
      </c>
      <c r="E1" s="6"/>
      <c r="F1" s="21" t="s">
        <v>2</v>
      </c>
      <c r="G1" s="6"/>
      <c r="H1" s="6" t="s">
        <v>260</v>
      </c>
      <c r="I1" s="22" t="s">
        <v>3</v>
      </c>
      <c r="J1" s="6"/>
      <c r="K1" s="7"/>
      <c r="L1" s="5" t="s">
        <v>4</v>
      </c>
      <c r="M1" s="6"/>
      <c r="N1" s="6"/>
      <c r="O1" s="7"/>
      <c r="P1" s="6"/>
      <c r="Q1" s="9" t="s">
        <v>5</v>
      </c>
      <c r="R1" s="6"/>
    </row>
    <row r="2" spans="1:115" ht="16" thickBot="1">
      <c r="A2" s="2" t="s">
        <v>6</v>
      </c>
      <c r="B2" s="2" t="s">
        <v>7</v>
      </c>
      <c r="C2" s="3" t="s">
        <v>8</v>
      </c>
      <c r="D2" s="4" t="s">
        <v>9</v>
      </c>
      <c r="E2" s="3"/>
      <c r="F2" s="4" t="s">
        <v>10</v>
      </c>
      <c r="G2" s="3"/>
      <c r="H2" s="3" t="s">
        <v>261</v>
      </c>
      <c r="I2" s="8" t="s">
        <v>11</v>
      </c>
      <c r="J2" s="3" t="s">
        <v>12</v>
      </c>
      <c r="K2" s="2"/>
      <c r="L2" s="3" t="s">
        <v>13</v>
      </c>
      <c r="M2" s="3" t="s">
        <v>14</v>
      </c>
      <c r="N2" s="3" t="s">
        <v>15</v>
      </c>
      <c r="O2" s="2"/>
      <c r="P2" s="3" t="s">
        <v>16</v>
      </c>
      <c r="Q2" s="3" t="s">
        <v>13</v>
      </c>
      <c r="R2" s="3" t="s">
        <v>17</v>
      </c>
    </row>
    <row r="3" spans="1:115">
      <c r="A3" s="12"/>
      <c r="B3" s="12"/>
      <c r="C3" s="13"/>
      <c r="D3" s="24"/>
      <c r="E3" s="13"/>
      <c r="F3" s="24"/>
      <c r="G3" s="13"/>
      <c r="H3" s="13"/>
      <c r="I3" s="25"/>
      <c r="J3" s="13"/>
      <c r="K3" s="12"/>
      <c r="L3" s="13"/>
      <c r="M3" s="13"/>
      <c r="N3" s="13"/>
      <c r="O3" s="12"/>
      <c r="P3" s="13">
        <f>((1+M15/1000)/(1-12.41/1000)-1)*1000</f>
        <v>-4.638363471968221</v>
      </c>
      <c r="Q3" s="13"/>
      <c r="R3" s="13"/>
    </row>
    <row r="4" spans="1:115">
      <c r="A4" s="12" t="s">
        <v>18</v>
      </c>
      <c r="B4" s="12"/>
      <c r="C4" s="13">
        <v>1.4883690000000001</v>
      </c>
      <c r="D4" s="24">
        <v>2062082000</v>
      </c>
      <c r="E4" s="13">
        <v>0.2328723</v>
      </c>
      <c r="F4" s="24">
        <v>4143705</v>
      </c>
      <c r="G4" s="13">
        <v>0.2309129</v>
      </c>
      <c r="H4" s="24">
        <f>D4/C4</f>
        <v>1385464222.9178381</v>
      </c>
      <c r="I4" s="25">
        <v>2.0094779999999999E-3</v>
      </c>
      <c r="J4" s="13">
        <v>8.7968400000000002E-3</v>
      </c>
      <c r="K4" s="12"/>
      <c r="L4" s="13">
        <f t="shared" ref="L4:L48" si="0">(I4/0.0020672-1)*1000</f>
        <v>-27.922794117647086</v>
      </c>
      <c r="M4" s="13">
        <f>AVERAGE(L4:L14)</f>
        <v>-27.691255629045884</v>
      </c>
      <c r="N4" s="13">
        <f>STDEVA(L4:L14)</f>
        <v>0.36259063779291861</v>
      </c>
      <c r="O4" s="12"/>
      <c r="P4" s="13"/>
      <c r="Q4" s="13">
        <f>((1+L4/1000)/(1+$P$3/1000)-1)*1000</f>
        <v>-23.3929355835919</v>
      </c>
      <c r="R4" s="13">
        <f>AVERAGE(Q4:Q14)</f>
        <v>-23.16031813069425</v>
      </c>
    </row>
    <row r="5" spans="1:115">
      <c r="A5" s="12" t="s">
        <v>19</v>
      </c>
      <c r="B5" s="12"/>
      <c r="C5" s="13">
        <v>1.4102159999999999</v>
      </c>
      <c r="D5" s="24">
        <v>1949822000</v>
      </c>
      <c r="E5" s="13">
        <v>0.17044129999999999</v>
      </c>
      <c r="F5" s="24">
        <v>3918712</v>
      </c>
      <c r="G5" s="13">
        <v>0.17076</v>
      </c>
      <c r="H5" s="24">
        <f t="shared" ref="H5:H48" si="1">D5/C5</f>
        <v>1382640673.4854803</v>
      </c>
      <c r="I5" s="25">
        <v>2.009884E-3</v>
      </c>
      <c r="J5" s="13">
        <v>8.0360569999999992E-3</v>
      </c>
      <c r="K5" s="12"/>
      <c r="L5" s="13">
        <f t="shared" si="0"/>
        <v>-27.726393188854502</v>
      </c>
      <c r="M5" s="13"/>
      <c r="N5" s="13"/>
      <c r="O5" s="12"/>
      <c r="P5" s="13"/>
      <c r="Q5" s="13">
        <f t="shared" ref="Q5:Q48" si="2">((1+L5/1000)/(1+$P$3/1000)-1)*1000</f>
        <v>-23.195619430763649</v>
      </c>
      <c r="R5" s="13"/>
    </row>
    <row r="6" spans="1:115">
      <c r="A6" s="12" t="s">
        <v>20</v>
      </c>
      <c r="B6" s="12"/>
      <c r="C6" s="13">
        <v>1.3901110000000001</v>
      </c>
      <c r="D6" s="24">
        <v>1998387000</v>
      </c>
      <c r="E6" s="13">
        <v>0.1385933</v>
      </c>
      <c r="F6" s="24">
        <v>4017392</v>
      </c>
      <c r="G6" s="13">
        <v>0.137848</v>
      </c>
      <c r="H6" s="24">
        <f t="shared" si="1"/>
        <v>1437573690.1585555</v>
      </c>
      <c r="I6" s="25">
        <v>2.0103080000000001E-3</v>
      </c>
      <c r="J6" s="13">
        <v>6.2916969999999997E-3</v>
      </c>
      <c r="K6" s="12"/>
      <c r="L6" s="13">
        <f t="shared" si="0"/>
        <v>-27.521284829721271</v>
      </c>
      <c r="M6" s="13"/>
      <c r="N6" s="13"/>
      <c r="O6" s="12"/>
      <c r="P6" s="13"/>
      <c r="Q6" s="13">
        <f t="shared" si="2"/>
        <v>-22.989555271159645</v>
      </c>
      <c r="R6" s="13"/>
    </row>
    <row r="7" spans="1:115">
      <c r="A7" s="12" t="s">
        <v>21</v>
      </c>
      <c r="B7" s="12"/>
      <c r="C7" s="13">
        <v>1.4044270000000001</v>
      </c>
      <c r="D7" s="24">
        <v>1938013000</v>
      </c>
      <c r="E7" s="13">
        <v>0.1986281</v>
      </c>
      <c r="F7" s="24">
        <v>3894607</v>
      </c>
      <c r="G7" s="13">
        <v>0.1998732</v>
      </c>
      <c r="H7" s="24">
        <f t="shared" si="1"/>
        <v>1379931459.5917053</v>
      </c>
      <c r="I7" s="25">
        <v>2.0094819999999999E-3</v>
      </c>
      <c r="J7" s="13">
        <v>7.9689830000000007E-3</v>
      </c>
      <c r="K7" s="12"/>
      <c r="L7" s="13">
        <f t="shared" si="0"/>
        <v>-27.920859133126918</v>
      </c>
      <c r="M7" s="13"/>
      <c r="N7" s="13"/>
      <c r="O7" s="12"/>
      <c r="P7" s="13"/>
      <c r="Q7" s="13">
        <f t="shared" si="2"/>
        <v>-23.39099158208613</v>
      </c>
      <c r="R7" s="13"/>
    </row>
    <row r="8" spans="1:115">
      <c r="A8" s="12" t="s">
        <v>22</v>
      </c>
      <c r="B8" s="12"/>
      <c r="C8" s="13">
        <v>1.3245530000000001</v>
      </c>
      <c r="D8" s="24">
        <v>1850083000</v>
      </c>
      <c r="E8" s="13">
        <v>0.11801159999999999</v>
      </c>
      <c r="F8" s="24">
        <v>3718054</v>
      </c>
      <c r="G8" s="13">
        <v>0.1207433</v>
      </c>
      <c r="H8" s="24">
        <f t="shared" si="1"/>
        <v>1396760265.5386381</v>
      </c>
      <c r="I8" s="25">
        <v>2.009668E-3</v>
      </c>
      <c r="J8" s="13">
        <v>8.2693539999999996E-3</v>
      </c>
      <c r="K8" s="12"/>
      <c r="L8" s="13">
        <f t="shared" si="0"/>
        <v>-27.830882352941178</v>
      </c>
      <c r="M8" s="13"/>
      <c r="N8" s="13"/>
      <c r="O8" s="12"/>
      <c r="P8" s="13"/>
      <c r="Q8" s="13">
        <f t="shared" si="2"/>
        <v>-23.300595512071311</v>
      </c>
      <c r="R8" s="13"/>
    </row>
    <row r="9" spans="1:115">
      <c r="A9" s="12" t="s">
        <v>23</v>
      </c>
      <c r="B9" s="12"/>
      <c r="C9" s="13">
        <v>1.1950799999999999</v>
      </c>
      <c r="D9" s="24">
        <v>1690986000</v>
      </c>
      <c r="E9" s="13">
        <v>0.14662259999999999</v>
      </c>
      <c r="F9" s="24">
        <v>3402571</v>
      </c>
      <c r="G9" s="13">
        <v>0.14957010000000001</v>
      </c>
      <c r="H9" s="24">
        <f t="shared" si="1"/>
        <v>1414956320.9157548</v>
      </c>
      <c r="I9" s="25">
        <v>2.0120429999999998E-3</v>
      </c>
      <c r="J9" s="13">
        <v>7.0316160000000001E-3</v>
      </c>
      <c r="K9" s="12"/>
      <c r="L9" s="13">
        <f t="shared" si="0"/>
        <v>-26.681985294117695</v>
      </c>
      <c r="M9" s="13"/>
      <c r="N9" s="13"/>
      <c r="O9" s="12"/>
      <c r="P9" s="13"/>
      <c r="Q9" s="13">
        <f t="shared" si="2"/>
        <v>-22.14634461806353</v>
      </c>
      <c r="R9" s="13"/>
    </row>
    <row r="10" spans="1:115">
      <c r="A10" s="12" t="s">
        <v>24</v>
      </c>
      <c r="B10" s="12"/>
      <c r="C10" s="13">
        <v>1.187883</v>
      </c>
      <c r="D10" s="24">
        <v>1659929000</v>
      </c>
      <c r="E10" s="13">
        <v>0.1635305</v>
      </c>
      <c r="F10" s="24">
        <v>3335805</v>
      </c>
      <c r="G10" s="13">
        <v>0.16739699999999999</v>
      </c>
      <c r="H10" s="24">
        <f t="shared" si="1"/>
        <v>1397384254.1731803</v>
      </c>
      <c r="I10" s="25">
        <v>2.0096049999999998E-3</v>
      </c>
      <c r="J10" s="13">
        <v>6.9051540000000002E-3</v>
      </c>
      <c r="K10" s="12"/>
      <c r="L10" s="13">
        <f t="shared" si="0"/>
        <v>-27.86135835913317</v>
      </c>
      <c r="M10" s="13"/>
      <c r="N10" s="13"/>
      <c r="O10" s="12"/>
      <c r="P10" s="13"/>
      <c r="Q10" s="13">
        <f t="shared" si="2"/>
        <v>-23.331213535786045</v>
      </c>
      <c r="R10" s="13"/>
    </row>
    <row r="11" spans="1:115">
      <c r="A11" s="12" t="s">
        <v>25</v>
      </c>
      <c r="B11" s="12"/>
      <c r="C11" s="13">
        <v>1.182563</v>
      </c>
      <c r="D11" s="24">
        <v>1662014000</v>
      </c>
      <c r="E11" s="13">
        <v>0.109168</v>
      </c>
      <c r="F11" s="24">
        <v>3340782</v>
      </c>
      <c r="G11" s="13">
        <v>0.10924250000000001</v>
      </c>
      <c r="H11" s="24">
        <f t="shared" si="1"/>
        <v>1405433790.842433</v>
      </c>
      <c r="I11" s="25">
        <v>2.0100809999999999E-3</v>
      </c>
      <c r="J11" s="13">
        <v>6.9000049999999999E-3</v>
      </c>
      <c r="K11" s="12"/>
      <c r="L11" s="13">
        <f t="shared" si="0"/>
        <v>-27.631095201238409</v>
      </c>
      <c r="M11" s="13"/>
      <c r="N11" s="13"/>
      <c r="O11" s="12"/>
      <c r="P11" s="13"/>
      <c r="Q11" s="13">
        <f t="shared" si="2"/>
        <v>-23.099877356608012</v>
      </c>
      <c r="R11" s="13"/>
    </row>
    <row r="12" spans="1:115">
      <c r="A12" s="12" t="s">
        <v>26</v>
      </c>
      <c r="B12" s="12"/>
      <c r="C12" s="13">
        <v>1.211665</v>
      </c>
      <c r="D12" s="24">
        <v>1713394000</v>
      </c>
      <c r="E12" s="13">
        <v>0.15028040000000001</v>
      </c>
      <c r="F12" s="24">
        <v>3443005</v>
      </c>
      <c r="G12" s="13">
        <v>0.14968480000000001</v>
      </c>
      <c r="H12" s="24">
        <f t="shared" si="1"/>
        <v>1414082275.2163346</v>
      </c>
      <c r="I12" s="25">
        <v>2.0093910000000001E-3</v>
      </c>
      <c r="J12" s="13">
        <v>6.7967080000000003E-3</v>
      </c>
      <c r="K12" s="12"/>
      <c r="L12" s="13">
        <f t="shared" si="0"/>
        <v>-27.964880030959648</v>
      </c>
      <c r="M12" s="13"/>
      <c r="N12" s="13"/>
      <c r="O12" s="12"/>
      <c r="P12" s="13"/>
      <c r="Q12" s="13">
        <f t="shared" si="2"/>
        <v>-23.435217616340708</v>
      </c>
      <c r="R12" s="13"/>
    </row>
    <row r="13" spans="1:115">
      <c r="A13" s="12" t="s">
        <v>27</v>
      </c>
      <c r="B13" s="12"/>
      <c r="C13" s="13">
        <v>1.2081440000000001</v>
      </c>
      <c r="D13" s="24">
        <v>1679122000</v>
      </c>
      <c r="E13" s="13">
        <v>0.1517549</v>
      </c>
      <c r="F13" s="24">
        <v>3374746</v>
      </c>
      <c r="G13" s="13">
        <v>0.1481256</v>
      </c>
      <c r="H13" s="24">
        <f t="shared" si="1"/>
        <v>1389835979.8169754</v>
      </c>
      <c r="I13" s="25">
        <v>2.0095849999999999E-3</v>
      </c>
      <c r="J13" s="13">
        <v>8.595676E-3</v>
      </c>
      <c r="K13" s="12"/>
      <c r="L13" s="13">
        <f t="shared" si="0"/>
        <v>-27.871033281733794</v>
      </c>
      <c r="M13" s="13"/>
      <c r="N13" s="13"/>
      <c r="O13" s="12"/>
      <c r="P13" s="13"/>
      <c r="Q13" s="13">
        <f t="shared" si="2"/>
        <v>-23.34093354331457</v>
      </c>
      <c r="R13" s="13"/>
    </row>
    <row r="14" spans="1:115" s="30" customFormat="1">
      <c r="A14" s="26" t="s">
        <v>28</v>
      </c>
      <c r="B14" s="26"/>
      <c r="C14" s="27">
        <v>1.488839</v>
      </c>
      <c r="D14" s="28">
        <v>2057231000</v>
      </c>
      <c r="E14" s="27">
        <v>0.1544566</v>
      </c>
      <c r="F14" s="28">
        <v>4135029</v>
      </c>
      <c r="G14" s="27">
        <v>0.15503040000000001</v>
      </c>
      <c r="H14" s="28">
        <f t="shared" si="1"/>
        <v>1381768612.993077</v>
      </c>
      <c r="I14" s="29">
        <v>2.0099979999999998E-3</v>
      </c>
      <c r="J14" s="27">
        <v>6.5290089999999997E-3</v>
      </c>
      <c r="K14" s="26"/>
      <c r="L14" s="27">
        <f t="shared" si="0"/>
        <v>-27.671246130031022</v>
      </c>
      <c r="M14" s="27"/>
      <c r="N14" s="27"/>
      <c r="O14" s="26"/>
      <c r="P14" s="27"/>
      <c r="Q14" s="27">
        <f t="shared" si="2"/>
        <v>-23.140215387851271</v>
      </c>
      <c r="R14" s="27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</row>
    <row r="15" spans="1:115">
      <c r="A15" s="12" t="s">
        <v>29</v>
      </c>
      <c r="B15" s="12"/>
      <c r="C15" s="13">
        <v>1.4874309999999999</v>
      </c>
      <c r="D15" s="24">
        <v>2014588000</v>
      </c>
      <c r="E15" s="13">
        <v>0.1059746</v>
      </c>
      <c r="F15" s="24">
        <v>4093928</v>
      </c>
      <c r="G15" s="13">
        <v>0.1107123</v>
      </c>
      <c r="H15" s="24">
        <f t="shared" si="1"/>
        <v>1354407700.2563481</v>
      </c>
      <c r="I15" s="25">
        <v>2.032121E-3</v>
      </c>
      <c r="J15" s="13">
        <v>7.1177929999999999E-3</v>
      </c>
      <c r="K15" s="12"/>
      <c r="L15" s="13">
        <f t="shared" si="0"/>
        <v>-16.969330495355983</v>
      </c>
      <c r="M15" s="13">
        <f>AVERAGE(L15:L27)</f>
        <v>-16.990801381281209</v>
      </c>
      <c r="N15" s="13">
        <f>STDEVA(L15:L27)</f>
        <v>0.28411067768208664</v>
      </c>
      <c r="O15" s="12"/>
      <c r="P15" s="13"/>
      <c r="Q15" s="13">
        <f>((1+L15/1000)/(1+$P$3/1000)-1)*1000</f>
        <v>-12.388429060215756</v>
      </c>
      <c r="R15" s="13">
        <f>AVERAGE(Q15:Q27)</f>
        <v>-12.410000000000119</v>
      </c>
    </row>
    <row r="16" spans="1:115">
      <c r="A16" s="12" t="s">
        <v>30</v>
      </c>
      <c r="B16" s="12"/>
      <c r="C16" s="13">
        <v>1.190542</v>
      </c>
      <c r="D16" s="24">
        <v>1623860000</v>
      </c>
      <c r="E16" s="13">
        <v>0.15848960000000001</v>
      </c>
      <c r="F16" s="24">
        <v>3297892</v>
      </c>
      <c r="G16" s="13">
        <v>0.1618657</v>
      </c>
      <c r="H16" s="24">
        <f t="shared" si="1"/>
        <v>1363966999.9042454</v>
      </c>
      <c r="I16" s="25">
        <v>2.0307950000000002E-3</v>
      </c>
      <c r="J16" s="13">
        <v>6.9448410000000002E-3</v>
      </c>
      <c r="K16" s="12"/>
      <c r="L16" s="13">
        <f t="shared" si="0"/>
        <v>-17.61077786377696</v>
      </c>
      <c r="M16" s="13"/>
      <c r="N16" s="13"/>
      <c r="O16" s="12"/>
      <c r="P16" s="13"/>
      <c r="Q16" s="13">
        <f t="shared" si="2"/>
        <v>-13.032865559354345</v>
      </c>
      <c r="R16" s="13"/>
    </row>
    <row r="17" spans="1:23">
      <c r="A17" s="12" t="s">
        <v>31</v>
      </c>
      <c r="B17" s="12"/>
      <c r="C17" s="13">
        <v>1.186866</v>
      </c>
      <c r="D17" s="24">
        <v>1622798000</v>
      </c>
      <c r="E17" s="13">
        <v>0.1675778</v>
      </c>
      <c r="F17" s="24">
        <v>3296998</v>
      </c>
      <c r="G17" s="13">
        <v>0.1660517</v>
      </c>
      <c r="H17" s="24">
        <f t="shared" si="1"/>
        <v>1367296729.3696172</v>
      </c>
      <c r="I17" s="25">
        <v>2.0318060000000002E-3</v>
      </c>
      <c r="J17" s="13">
        <v>6.9457859999999998E-3</v>
      </c>
      <c r="K17" s="12"/>
      <c r="L17" s="13">
        <f t="shared" si="0"/>
        <v>-17.121710526315724</v>
      </c>
      <c r="M17" s="13"/>
      <c r="N17" s="13"/>
      <c r="O17" s="12"/>
      <c r="P17" s="13"/>
      <c r="Q17" s="13">
        <f t="shared" si="2"/>
        <v>-12.541519178789429</v>
      </c>
      <c r="R17" s="13"/>
    </row>
    <row r="18" spans="1:23">
      <c r="A18" s="12" t="s">
        <v>32</v>
      </c>
      <c r="B18" s="12"/>
      <c r="C18" s="13">
        <v>1.166212</v>
      </c>
      <c r="D18" s="24">
        <v>1606292000</v>
      </c>
      <c r="E18" s="13">
        <v>0.14573169999999999</v>
      </c>
      <c r="F18" s="24">
        <v>3263453</v>
      </c>
      <c r="G18" s="13">
        <v>0.1471864</v>
      </c>
      <c r="H18" s="24">
        <f t="shared" si="1"/>
        <v>1377358490.5660377</v>
      </c>
      <c r="I18" s="25">
        <v>2.0316679999999999E-3</v>
      </c>
      <c r="J18" s="13">
        <v>9.4914309999999998E-3</v>
      </c>
      <c r="K18" s="12"/>
      <c r="L18" s="13">
        <f t="shared" si="0"/>
        <v>-17.188467492260106</v>
      </c>
      <c r="M18" s="13"/>
      <c r="N18" s="13"/>
      <c r="O18" s="12"/>
      <c r="P18" s="13"/>
      <c r="Q18" s="13">
        <f t="shared" si="2"/>
        <v>-12.608587230736102</v>
      </c>
      <c r="R18" s="13"/>
    </row>
    <row r="19" spans="1:23">
      <c r="A19" s="12" t="s">
        <v>33</v>
      </c>
      <c r="B19" s="12"/>
      <c r="C19" s="13">
        <v>1.3984810000000001</v>
      </c>
      <c r="D19" s="24">
        <v>1896097000</v>
      </c>
      <c r="E19" s="13">
        <v>0.15289700000000001</v>
      </c>
      <c r="F19" s="24">
        <v>3854303</v>
      </c>
      <c r="G19" s="13">
        <v>0.15356159999999999</v>
      </c>
      <c r="H19" s="24">
        <f t="shared" si="1"/>
        <v>1355826071.2873466</v>
      </c>
      <c r="I19" s="25">
        <v>2.0327560000000001E-3</v>
      </c>
      <c r="J19" s="13">
        <v>9.9208360000000006E-3</v>
      </c>
      <c r="K19" s="12"/>
      <c r="L19" s="13">
        <f t="shared" si="0"/>
        <v>-16.662151702786289</v>
      </c>
      <c r="M19" s="13"/>
      <c r="N19" s="13"/>
      <c r="O19" s="12"/>
      <c r="P19" s="13"/>
      <c r="Q19" s="13">
        <f t="shared" si="2"/>
        <v>-12.079818821186251</v>
      </c>
      <c r="R19" s="13"/>
    </row>
    <row r="20" spans="1:23">
      <c r="A20" s="12" t="s">
        <v>34</v>
      </c>
      <c r="B20" s="12"/>
      <c r="C20" s="13">
        <v>1.4012199999999999</v>
      </c>
      <c r="D20" s="24">
        <v>1879002000</v>
      </c>
      <c r="E20" s="13">
        <v>0.17418819999999999</v>
      </c>
      <c r="F20" s="24">
        <v>3818189</v>
      </c>
      <c r="G20" s="13">
        <v>0.173628</v>
      </c>
      <c r="H20" s="24">
        <f t="shared" si="1"/>
        <v>1340975721.1572773</v>
      </c>
      <c r="I20" s="25">
        <v>2.0321390000000001E-3</v>
      </c>
      <c r="J20" s="13">
        <v>7.3180789999999999E-3</v>
      </c>
      <c r="K20" s="12"/>
      <c r="L20" s="13">
        <f t="shared" si="0"/>
        <v>-16.960623065015447</v>
      </c>
      <c r="M20" s="13"/>
      <c r="N20" s="13"/>
      <c r="O20" s="12"/>
      <c r="P20" s="13"/>
      <c r="Q20" s="13">
        <f t="shared" si="2"/>
        <v>-12.379681053440116</v>
      </c>
      <c r="R20" s="13"/>
    </row>
    <row r="21" spans="1:23">
      <c r="A21" s="12" t="s">
        <v>35</v>
      </c>
      <c r="B21" s="12"/>
      <c r="C21" s="13">
        <v>1.3897980000000001</v>
      </c>
      <c r="D21" s="24">
        <v>1849372000</v>
      </c>
      <c r="E21" s="13">
        <v>0.15137709999999999</v>
      </c>
      <c r="F21" s="24">
        <v>3759622</v>
      </c>
      <c r="G21" s="13">
        <v>0.14885809999999999</v>
      </c>
      <c r="H21" s="24">
        <f t="shared" si="1"/>
        <v>1330676832.1727328</v>
      </c>
      <c r="I21" s="25">
        <v>2.0329440000000001E-3</v>
      </c>
      <c r="J21" s="13">
        <v>6.5040519999999998E-3</v>
      </c>
      <c r="K21" s="12"/>
      <c r="L21" s="13">
        <f t="shared" si="0"/>
        <v>-16.571207430340461</v>
      </c>
      <c r="M21" s="13"/>
      <c r="N21" s="13"/>
      <c r="O21" s="12"/>
      <c r="P21" s="13"/>
      <c r="Q21" s="13">
        <f t="shared" si="2"/>
        <v>-11.988450750418433</v>
      </c>
      <c r="R21" s="13"/>
    </row>
    <row r="22" spans="1:23">
      <c r="A22" s="12" t="s">
        <v>36</v>
      </c>
      <c r="B22" s="12"/>
      <c r="C22" s="13">
        <v>1.368519</v>
      </c>
      <c r="D22" s="24">
        <v>1817276000</v>
      </c>
      <c r="E22" s="13">
        <v>8.9229349999999999E-2</v>
      </c>
      <c r="F22" s="24">
        <v>3692991</v>
      </c>
      <c r="G22" s="13">
        <v>9.3029870000000001E-2</v>
      </c>
      <c r="H22" s="24">
        <f t="shared" si="1"/>
        <v>1327914336.5930614</v>
      </c>
      <c r="I22" s="25">
        <v>2.03206E-3</v>
      </c>
      <c r="J22" s="13">
        <v>7.7990280000000004E-3</v>
      </c>
      <c r="K22" s="12"/>
      <c r="L22" s="13">
        <f t="shared" si="0"/>
        <v>-16.998839009287892</v>
      </c>
      <c r="M22" s="13"/>
      <c r="N22" s="13"/>
      <c r="O22" s="12"/>
      <c r="P22" s="13"/>
      <c r="Q22" s="13">
        <f t="shared" si="2"/>
        <v>-12.418075083177605</v>
      </c>
      <c r="R22" s="13"/>
    </row>
    <row r="23" spans="1:23">
      <c r="A23" s="12" t="s">
        <v>37</v>
      </c>
      <c r="B23" s="12"/>
      <c r="C23" s="13">
        <v>1.2106479999999999</v>
      </c>
      <c r="D23" s="24">
        <v>1669541000</v>
      </c>
      <c r="E23" s="13">
        <v>0.1274457</v>
      </c>
      <c r="F23" s="24">
        <v>3393107</v>
      </c>
      <c r="G23" s="13">
        <v>0.1286263</v>
      </c>
      <c r="H23" s="24">
        <f t="shared" si="1"/>
        <v>1379047419.2333362</v>
      </c>
      <c r="I23" s="25">
        <v>2.0326160000000001E-3</v>
      </c>
      <c r="J23" s="13">
        <v>7.5094300000000001E-3</v>
      </c>
      <c r="K23" s="12"/>
      <c r="L23" s="13">
        <f t="shared" si="0"/>
        <v>-16.729876160990642</v>
      </c>
      <c r="M23" s="13"/>
      <c r="N23" s="13"/>
      <c r="O23" s="12"/>
      <c r="P23" s="13"/>
      <c r="Q23" s="13">
        <f t="shared" si="2"/>
        <v>-12.147858873885697</v>
      </c>
      <c r="R23" s="13"/>
    </row>
    <row r="24" spans="1:23">
      <c r="A24" s="12" t="s">
        <v>38</v>
      </c>
      <c r="B24" s="12"/>
      <c r="C24" s="13">
        <v>1.2087699999999999</v>
      </c>
      <c r="D24" s="24">
        <v>1681841000</v>
      </c>
      <c r="E24" s="13">
        <v>0.1867917</v>
      </c>
      <c r="F24" s="24">
        <v>3416944</v>
      </c>
      <c r="G24" s="13">
        <v>0.18842780000000001</v>
      </c>
      <c r="H24" s="24">
        <f t="shared" si="1"/>
        <v>1391365603.0510354</v>
      </c>
      <c r="I24" s="25">
        <v>2.0316679999999999E-3</v>
      </c>
      <c r="J24" s="13">
        <v>8.9607780000000008E-3</v>
      </c>
      <c r="K24" s="12"/>
      <c r="L24" s="13">
        <f t="shared" si="0"/>
        <v>-17.188467492260106</v>
      </c>
      <c r="M24" s="13"/>
      <c r="N24" s="13"/>
      <c r="O24" s="12"/>
      <c r="P24" s="13"/>
      <c r="Q24" s="13">
        <f t="shared" si="2"/>
        <v>-12.608587230736102</v>
      </c>
      <c r="R24" s="13"/>
    </row>
    <row r="25" spans="1:23">
      <c r="A25" s="12" t="s">
        <v>39</v>
      </c>
      <c r="B25" s="12"/>
      <c r="C25" s="13">
        <v>1.22027</v>
      </c>
      <c r="D25" s="24">
        <v>1678132000</v>
      </c>
      <c r="E25" s="13">
        <v>0.1008696</v>
      </c>
      <c r="F25" s="24">
        <v>3411453</v>
      </c>
      <c r="G25" s="13">
        <v>0.1037907</v>
      </c>
      <c r="H25" s="24">
        <f t="shared" si="1"/>
        <v>1375213682.2178698</v>
      </c>
      <c r="I25" s="25">
        <v>2.0327380000000001E-3</v>
      </c>
      <c r="J25" s="13">
        <v>6.8281729999999999E-3</v>
      </c>
      <c r="K25" s="12"/>
      <c r="L25" s="13">
        <f t="shared" si="0"/>
        <v>-16.670859133126825</v>
      </c>
      <c r="M25" s="13"/>
      <c r="N25" s="13"/>
      <c r="O25" s="12"/>
      <c r="P25" s="13"/>
      <c r="Q25" s="13">
        <f t="shared" si="2"/>
        <v>-12.088566827961888</v>
      </c>
      <c r="R25" s="13"/>
    </row>
    <row r="26" spans="1:23">
      <c r="A26" s="12" t="s">
        <v>40</v>
      </c>
      <c r="B26" s="12"/>
      <c r="C26" s="13">
        <v>1.1993830000000001</v>
      </c>
      <c r="D26" s="24">
        <v>1644609000</v>
      </c>
      <c r="E26" s="13">
        <v>0.1469259</v>
      </c>
      <c r="F26" s="24">
        <v>3341218</v>
      </c>
      <c r="G26" s="13">
        <v>0.14767830000000001</v>
      </c>
      <c r="H26" s="24">
        <f t="shared" si="1"/>
        <v>1371212531.7767551</v>
      </c>
      <c r="I26" s="25">
        <v>2.0317170000000002E-3</v>
      </c>
      <c r="J26" s="13">
        <v>6.8996279999999997E-3</v>
      </c>
      <c r="K26" s="12"/>
      <c r="L26" s="13">
        <f t="shared" si="0"/>
        <v>-17.164763931888483</v>
      </c>
      <c r="M26" s="13"/>
      <c r="N26" s="13"/>
      <c r="O26" s="12"/>
      <c r="P26" s="13"/>
      <c r="Q26" s="13">
        <f t="shared" si="2"/>
        <v>-12.584773212291122</v>
      </c>
      <c r="R26" s="13"/>
    </row>
    <row r="27" spans="1:23">
      <c r="A27" s="26" t="s">
        <v>41</v>
      </c>
      <c r="B27" s="26"/>
      <c r="C27" s="27">
        <v>1.486648</v>
      </c>
      <c r="D27" s="28">
        <v>1982759000</v>
      </c>
      <c r="E27" s="27">
        <v>7.0182419999999995E-2</v>
      </c>
      <c r="F27" s="28">
        <v>4028902</v>
      </c>
      <c r="G27" s="27">
        <v>6.7637390000000006E-2</v>
      </c>
      <c r="H27" s="28">
        <f t="shared" si="1"/>
        <v>1333711140.7676868</v>
      </c>
      <c r="I27" s="29">
        <v>2.0319679999999999E-3</v>
      </c>
      <c r="J27" s="27">
        <v>9.5115679999999998E-3</v>
      </c>
      <c r="K27" s="26"/>
      <c r="L27" s="27">
        <f t="shared" si="0"/>
        <v>-17.043343653250776</v>
      </c>
      <c r="M27" s="27"/>
      <c r="N27" s="27"/>
      <c r="O27" s="26"/>
      <c r="P27" s="27"/>
      <c r="Q27" s="27">
        <f t="shared" si="2"/>
        <v>-12.462787117808682</v>
      </c>
      <c r="R27" s="27"/>
    </row>
    <row r="28" spans="1:23">
      <c r="A28" s="12" t="s">
        <v>42</v>
      </c>
      <c r="B28" s="12">
        <v>1</v>
      </c>
      <c r="C28" s="13">
        <v>1.473427</v>
      </c>
      <c r="D28" s="24">
        <v>2041604000</v>
      </c>
      <c r="E28" s="13">
        <v>0.2087388</v>
      </c>
      <c r="F28" s="24">
        <v>4132069</v>
      </c>
      <c r="G28" s="13">
        <v>0.2094867</v>
      </c>
      <c r="H28" s="24">
        <f t="shared" si="1"/>
        <v>1385615982.332345</v>
      </c>
      <c r="I28" s="25">
        <v>2.023932E-3</v>
      </c>
      <c r="J28" s="13">
        <v>7.1148849999999996E-3</v>
      </c>
      <c r="K28" s="12"/>
      <c r="L28" s="13">
        <f t="shared" si="0"/>
        <v>-20.930727554179573</v>
      </c>
      <c r="M28" s="13">
        <f>AVERAGE(L29:L48)</f>
        <v>-21.20670472136219</v>
      </c>
      <c r="N28" s="13">
        <f>STDEVA(L28:L48)</f>
        <v>0.13012252373991942</v>
      </c>
      <c r="O28" s="12"/>
      <c r="P28" s="13"/>
      <c r="Q28" s="13">
        <f t="shared" si="2"/>
        <v>-16.368286142754652</v>
      </c>
      <c r="R28" s="13">
        <f>AVERAGE(Q28:Q48)</f>
        <v>-16.63234634727846</v>
      </c>
      <c r="V28" s="31">
        <f>AVERAGE(Q28:Q48,Q63:Q87,Q109:Q150,Q175:Q231,Q278:Q357)</f>
        <v>-16.436890193356767</v>
      </c>
      <c r="W28" s="32">
        <f>STDEV(Q28:Q48,Q63:Q87,Q109:Q150,Q175:Q231,Q278:Q357)</f>
        <v>0.25085639562154505</v>
      </c>
    </row>
    <row r="29" spans="1:23">
      <c r="A29" s="12" t="s">
        <v>43</v>
      </c>
      <c r="B29" s="12">
        <v>1</v>
      </c>
      <c r="C29" s="13">
        <v>1.494237</v>
      </c>
      <c r="D29" s="24">
        <v>2043968000</v>
      </c>
      <c r="E29" s="13">
        <v>0.1243378</v>
      </c>
      <c r="F29" s="24">
        <v>4135886</v>
      </c>
      <c r="G29" s="13">
        <v>0.1216594</v>
      </c>
      <c r="H29" s="24">
        <f t="shared" si="1"/>
        <v>1367900808.2385859</v>
      </c>
      <c r="I29" s="25">
        <v>2.0234599999999999E-3</v>
      </c>
      <c r="J29" s="13">
        <v>7.4465820000000002E-3</v>
      </c>
      <c r="K29" s="12"/>
      <c r="L29" s="13">
        <f t="shared" si="0"/>
        <v>-21.159055727554165</v>
      </c>
      <c r="M29" s="13"/>
      <c r="N29" s="13"/>
      <c r="O29" s="12"/>
      <c r="P29" s="13"/>
      <c r="Q29" s="13">
        <f t="shared" si="2"/>
        <v>-16.597678320426912</v>
      </c>
      <c r="R29" s="13"/>
    </row>
    <row r="30" spans="1:23">
      <c r="A30" s="12" t="s">
        <v>44</v>
      </c>
      <c r="B30" s="12">
        <v>1</v>
      </c>
      <c r="C30" s="13">
        <v>1.4253929999999999</v>
      </c>
      <c r="D30" s="24">
        <v>1950236000</v>
      </c>
      <c r="E30" s="13">
        <v>0.1309293</v>
      </c>
      <c r="F30" s="24">
        <v>3946532</v>
      </c>
      <c r="G30" s="13">
        <v>0.13182849999999999</v>
      </c>
      <c r="H30" s="24">
        <f t="shared" si="1"/>
        <v>1368209328.9359496</v>
      </c>
      <c r="I30" s="25">
        <v>2.0237430000000002E-3</v>
      </c>
      <c r="J30" s="13">
        <v>6.3480139999999999E-3</v>
      </c>
      <c r="K30" s="12"/>
      <c r="L30" s="13">
        <f t="shared" si="0"/>
        <v>-21.022155572755331</v>
      </c>
      <c r="M30" s="13"/>
      <c r="N30" s="13"/>
      <c r="O30" s="12"/>
      <c r="P30" s="13"/>
      <c r="Q30" s="13">
        <f t="shared" si="2"/>
        <v>-16.460140213898743</v>
      </c>
      <c r="R30" s="13"/>
    </row>
    <row r="31" spans="1:23">
      <c r="A31" s="12" t="s">
        <v>45</v>
      </c>
      <c r="B31" s="12">
        <v>1</v>
      </c>
      <c r="C31" s="13">
        <v>1.396995</v>
      </c>
      <c r="D31" s="24">
        <v>1927498000</v>
      </c>
      <c r="E31" s="13">
        <v>0.19989680000000001</v>
      </c>
      <c r="F31" s="24">
        <v>3900680</v>
      </c>
      <c r="G31" s="13">
        <v>0.1966696</v>
      </c>
      <c r="H31" s="24">
        <f t="shared" si="1"/>
        <v>1379745811.545496</v>
      </c>
      <c r="I31" s="25">
        <v>2.023628E-3</v>
      </c>
      <c r="J31" s="13">
        <v>6.385244E-3</v>
      </c>
      <c r="K31" s="12"/>
      <c r="L31" s="13">
        <f t="shared" si="0"/>
        <v>-21.077786377708961</v>
      </c>
      <c r="M31" s="13"/>
      <c r="N31" s="13"/>
      <c r="O31" s="12"/>
      <c r="P31" s="13"/>
      <c r="Q31" s="13">
        <f t="shared" si="2"/>
        <v>-16.516030257187619</v>
      </c>
      <c r="R31" s="13"/>
    </row>
    <row r="32" spans="1:23">
      <c r="A32" s="12" t="s">
        <v>46</v>
      </c>
      <c r="B32" s="12">
        <v>1</v>
      </c>
      <c r="C32" s="13">
        <v>1.3959779999999999</v>
      </c>
      <c r="D32" s="24">
        <v>1924246000</v>
      </c>
      <c r="E32" s="13">
        <v>0.1535705</v>
      </c>
      <c r="F32" s="24">
        <v>3893366</v>
      </c>
      <c r="G32" s="13">
        <v>0.15269920000000001</v>
      </c>
      <c r="H32" s="24">
        <f t="shared" si="1"/>
        <v>1378421436.4409754</v>
      </c>
      <c r="I32" s="25">
        <v>2.0233209999999998E-3</v>
      </c>
      <c r="J32" s="13">
        <v>6.9322860000000002E-3</v>
      </c>
      <c r="K32" s="12"/>
      <c r="L32" s="13">
        <f t="shared" si="0"/>
        <v>-21.226296439628591</v>
      </c>
      <c r="M32" s="13"/>
      <c r="N32" s="13"/>
      <c r="O32" s="12"/>
      <c r="P32" s="13"/>
      <c r="Q32" s="13">
        <f t="shared" si="2"/>
        <v>-16.665232372749973</v>
      </c>
      <c r="R32" s="13"/>
    </row>
    <row r="33" spans="1:18">
      <c r="A33" s="12" t="s">
        <v>47</v>
      </c>
      <c r="B33" s="12">
        <v>1</v>
      </c>
      <c r="C33" s="13">
        <v>1.392536</v>
      </c>
      <c r="D33" s="24">
        <v>1898858000</v>
      </c>
      <c r="E33" s="13">
        <v>0.15271000000000001</v>
      </c>
      <c r="F33" s="24">
        <v>3842053</v>
      </c>
      <c r="G33" s="13">
        <v>0.14493729999999999</v>
      </c>
      <c r="H33" s="24">
        <f t="shared" si="1"/>
        <v>1363597063.1998024</v>
      </c>
      <c r="I33" s="25">
        <v>2.023338E-3</v>
      </c>
      <c r="J33" s="13">
        <v>6.4338149999999998E-3</v>
      </c>
      <c r="K33" s="12"/>
      <c r="L33" s="13">
        <f t="shared" si="0"/>
        <v>-21.218072755417982</v>
      </c>
      <c r="M33" s="13"/>
      <c r="N33" s="13"/>
      <c r="O33" s="12"/>
      <c r="P33" s="13"/>
      <c r="Q33" s="13">
        <f t="shared" si="2"/>
        <v>-16.65697036635072</v>
      </c>
      <c r="R33" s="13"/>
    </row>
    <row r="34" spans="1:18">
      <c r="A34" s="12" t="s">
        <v>48</v>
      </c>
      <c r="B34" s="12">
        <v>1</v>
      </c>
      <c r="C34" s="13">
        <v>1.3743080000000001</v>
      </c>
      <c r="D34" s="24">
        <v>1897436000</v>
      </c>
      <c r="E34" s="13">
        <v>0.11543870000000001</v>
      </c>
      <c r="F34" s="24">
        <v>3836984</v>
      </c>
      <c r="G34" s="13">
        <v>0.1278745</v>
      </c>
      <c r="H34" s="24">
        <f t="shared" si="1"/>
        <v>1380648297.1793804</v>
      </c>
      <c r="I34" s="25">
        <v>2.0237810000000001E-3</v>
      </c>
      <c r="J34" s="13">
        <v>6.4380679999999999E-3</v>
      </c>
      <c r="K34" s="12"/>
      <c r="L34" s="13">
        <f t="shared" si="0"/>
        <v>-21.003773219814171</v>
      </c>
      <c r="M34" s="13"/>
      <c r="N34" s="13"/>
      <c r="O34" s="12"/>
      <c r="P34" s="13"/>
      <c r="Q34" s="13">
        <f t="shared" si="2"/>
        <v>-16.441672199594581</v>
      </c>
      <c r="R34" s="13"/>
    </row>
    <row r="35" spans="1:18">
      <c r="A35" s="12" t="s">
        <v>49</v>
      </c>
      <c r="B35" s="12">
        <v>1</v>
      </c>
      <c r="C35" s="13">
        <v>1.397308</v>
      </c>
      <c r="D35" s="24">
        <v>1912492000</v>
      </c>
      <c r="E35" s="13">
        <v>0.18085380000000001</v>
      </c>
      <c r="F35" s="24">
        <v>3869645</v>
      </c>
      <c r="G35" s="13">
        <v>0.17754500000000001</v>
      </c>
      <c r="H35" s="24">
        <f t="shared" si="1"/>
        <v>1368697524.0963337</v>
      </c>
      <c r="I35" s="25">
        <v>2.0234490000000001E-3</v>
      </c>
      <c r="J35" s="13">
        <v>7.149496E-3</v>
      </c>
      <c r="K35" s="12"/>
      <c r="L35" s="13">
        <f t="shared" si="0"/>
        <v>-21.164376934984407</v>
      </c>
      <c r="M35" s="13"/>
      <c r="N35" s="13"/>
      <c r="O35" s="12"/>
      <c r="P35" s="13"/>
      <c r="Q35" s="13">
        <f t="shared" si="2"/>
        <v>-16.603024324567507</v>
      </c>
      <c r="R35" s="13"/>
    </row>
    <row r="36" spans="1:18">
      <c r="A36" s="12" t="s">
        <v>50</v>
      </c>
      <c r="B36" s="12">
        <v>1</v>
      </c>
      <c r="C36" s="13">
        <v>1.3643730000000001</v>
      </c>
      <c r="D36" s="24">
        <v>1873474000</v>
      </c>
      <c r="E36" s="13">
        <v>0.1069364</v>
      </c>
      <c r="F36" s="24">
        <v>3790841</v>
      </c>
      <c r="G36" s="13">
        <v>0.10524</v>
      </c>
      <c r="H36" s="24">
        <f t="shared" si="1"/>
        <v>1373139163.5571797</v>
      </c>
      <c r="I36" s="25">
        <v>2.0234250000000001E-3</v>
      </c>
      <c r="J36" s="13">
        <v>6.4771630000000002E-3</v>
      </c>
      <c r="K36" s="12"/>
      <c r="L36" s="13">
        <f t="shared" si="0"/>
        <v>-21.1759868421052</v>
      </c>
      <c r="M36" s="13"/>
      <c r="N36" s="13"/>
      <c r="O36" s="12"/>
      <c r="P36" s="13"/>
      <c r="Q36" s="13">
        <f t="shared" si="2"/>
        <v>-16.614688333601691</v>
      </c>
      <c r="R36" s="13"/>
    </row>
    <row r="37" spans="1:18">
      <c r="A37" s="12" t="s">
        <v>51</v>
      </c>
      <c r="B37" s="12">
        <v>1</v>
      </c>
      <c r="C37" s="13">
        <v>1.372665</v>
      </c>
      <c r="D37" s="24">
        <v>1857835000</v>
      </c>
      <c r="E37" s="13">
        <v>0.15599360000000001</v>
      </c>
      <c r="F37" s="24">
        <v>3759132</v>
      </c>
      <c r="G37" s="13">
        <v>0.1559623</v>
      </c>
      <c r="H37" s="24">
        <f t="shared" si="1"/>
        <v>1353451133.3792295</v>
      </c>
      <c r="I37" s="25">
        <v>2.023394E-3</v>
      </c>
      <c r="J37" s="13">
        <v>6.5044459999999997E-3</v>
      </c>
      <c r="K37" s="12"/>
      <c r="L37" s="13">
        <f t="shared" si="0"/>
        <v>-21.190982972136176</v>
      </c>
      <c r="M37" s="13"/>
      <c r="N37" s="13"/>
      <c r="O37" s="12"/>
      <c r="P37" s="13"/>
      <c r="Q37" s="13">
        <f t="shared" si="2"/>
        <v>-16.629754345270808</v>
      </c>
      <c r="R37" s="13"/>
    </row>
    <row r="38" spans="1:18">
      <c r="A38" s="12" t="s">
        <v>52</v>
      </c>
      <c r="B38" s="12">
        <v>2</v>
      </c>
      <c r="C38" s="13">
        <v>1.321893</v>
      </c>
      <c r="D38" s="24">
        <v>1816100000</v>
      </c>
      <c r="E38" s="13">
        <v>0.13964389999999999</v>
      </c>
      <c r="F38" s="24">
        <v>3673985</v>
      </c>
      <c r="G38" s="13">
        <v>0.14074880000000001</v>
      </c>
      <c r="H38" s="24">
        <f t="shared" si="1"/>
        <v>1373863088.7673965</v>
      </c>
      <c r="I38" s="25">
        <v>2.023005E-3</v>
      </c>
      <c r="J38" s="13">
        <v>6.5794479999999999E-3</v>
      </c>
      <c r="K38" s="12"/>
      <c r="L38" s="13">
        <f t="shared" si="0"/>
        <v>-21.379160216718262</v>
      </c>
      <c r="M38" s="13"/>
      <c r="N38" s="13"/>
      <c r="O38" s="12"/>
      <c r="P38" s="13"/>
      <c r="Q38" s="13">
        <f t="shared" si="2"/>
        <v>-16.818808491699922</v>
      </c>
      <c r="R38" s="13"/>
    </row>
    <row r="39" spans="1:18">
      <c r="A39" s="12" t="s">
        <v>53</v>
      </c>
      <c r="B39" s="12">
        <v>2</v>
      </c>
      <c r="C39" s="13">
        <v>1.2007909999999999</v>
      </c>
      <c r="D39" s="24">
        <v>1690670000</v>
      </c>
      <c r="E39" s="13">
        <v>0.19318189999999999</v>
      </c>
      <c r="F39" s="24">
        <v>3421177</v>
      </c>
      <c r="G39" s="13">
        <v>0.19629630000000001</v>
      </c>
      <c r="H39" s="24">
        <f t="shared" si="1"/>
        <v>1407963584.0042107</v>
      </c>
      <c r="I39" s="25">
        <v>2.0235409999999998E-3</v>
      </c>
      <c r="J39" s="13">
        <v>8.6251309999999994E-3</v>
      </c>
      <c r="K39" s="12"/>
      <c r="L39" s="13">
        <f t="shared" si="0"/>
        <v>-21.119872291021746</v>
      </c>
      <c r="M39" s="13"/>
      <c r="N39" s="13"/>
      <c r="O39" s="12"/>
      <c r="P39" s="13"/>
      <c r="Q39" s="13">
        <f t="shared" si="2"/>
        <v>-16.558312289936651</v>
      </c>
      <c r="R39" s="13"/>
    </row>
    <row r="40" spans="1:18">
      <c r="A40" s="12" t="s">
        <v>54</v>
      </c>
      <c r="B40" s="12">
        <v>2</v>
      </c>
      <c r="C40" s="13">
        <v>1.1995389999999999</v>
      </c>
      <c r="D40" s="24">
        <v>1690632000</v>
      </c>
      <c r="E40" s="13">
        <v>0.1912789</v>
      </c>
      <c r="F40" s="24">
        <v>3420564</v>
      </c>
      <c r="G40" s="13">
        <v>0.19102269999999999</v>
      </c>
      <c r="H40" s="24">
        <f t="shared" si="1"/>
        <v>1409401445.0551422</v>
      </c>
      <c r="I40" s="25">
        <v>2.023305E-3</v>
      </c>
      <c r="J40" s="13">
        <v>6.8190330000000004E-3</v>
      </c>
      <c r="K40" s="12"/>
      <c r="L40" s="13">
        <f t="shared" si="0"/>
        <v>-21.234036377708932</v>
      </c>
      <c r="M40" s="13"/>
      <c r="N40" s="13"/>
      <c r="O40" s="12"/>
      <c r="P40" s="13"/>
      <c r="Q40" s="13">
        <f t="shared" si="2"/>
        <v>-16.673008378772614</v>
      </c>
      <c r="R40" s="13"/>
    </row>
    <row r="41" spans="1:18">
      <c r="A41" s="12" t="s">
        <v>55</v>
      </c>
      <c r="B41" s="12">
        <v>2</v>
      </c>
      <c r="C41" s="13">
        <v>1.195627</v>
      </c>
      <c r="D41" s="24">
        <v>1672030000</v>
      </c>
      <c r="E41" s="13">
        <v>0.14197170000000001</v>
      </c>
      <c r="F41" s="24">
        <v>3382467</v>
      </c>
      <c r="G41" s="13">
        <v>0.1349746</v>
      </c>
      <c r="H41" s="24">
        <f t="shared" si="1"/>
        <v>1398454534.7336586</v>
      </c>
      <c r="I41" s="25">
        <v>2.0232700000000002E-3</v>
      </c>
      <c r="J41" s="13">
        <v>1.1131230000000001E-2</v>
      </c>
      <c r="K41" s="12"/>
      <c r="L41" s="13">
        <f t="shared" si="0"/>
        <v>-21.250967492259964</v>
      </c>
      <c r="M41" s="13"/>
      <c r="N41" s="13"/>
      <c r="O41" s="12"/>
      <c r="P41" s="13"/>
      <c r="Q41" s="13">
        <f t="shared" si="2"/>
        <v>-16.69001839194739</v>
      </c>
      <c r="R41" s="13"/>
    </row>
    <row r="42" spans="1:18">
      <c r="A42" s="12" t="s">
        <v>56</v>
      </c>
      <c r="B42" s="12">
        <v>2</v>
      </c>
      <c r="C42" s="13">
        <v>1.1890559999999999</v>
      </c>
      <c r="D42" s="24">
        <v>1672293000</v>
      </c>
      <c r="E42" s="13">
        <v>0.13280310000000001</v>
      </c>
      <c r="F42" s="24">
        <v>3383253</v>
      </c>
      <c r="G42" s="13">
        <v>0.13990230000000001</v>
      </c>
      <c r="H42" s="24">
        <f t="shared" si="1"/>
        <v>1406403903.6008399</v>
      </c>
      <c r="I42" s="25">
        <v>2.0228329999999999E-3</v>
      </c>
      <c r="J42" s="13">
        <v>8.8205000000000002E-3</v>
      </c>
      <c r="K42" s="12"/>
      <c r="L42" s="13">
        <f t="shared" si="0"/>
        <v>-21.462364551083635</v>
      </c>
      <c r="M42" s="13"/>
      <c r="N42" s="13"/>
      <c r="O42" s="12"/>
      <c r="P42" s="13"/>
      <c r="Q42" s="13">
        <f t="shared" si="2"/>
        <v>-16.902400556444984</v>
      </c>
      <c r="R42" s="13"/>
    </row>
    <row r="43" spans="1:18">
      <c r="A43" s="12" t="s">
        <v>57</v>
      </c>
      <c r="B43" s="12">
        <v>2</v>
      </c>
      <c r="C43" s="13">
        <v>1.1826410000000001</v>
      </c>
      <c r="D43" s="24">
        <v>1641618000</v>
      </c>
      <c r="E43" s="13">
        <v>0.15589230000000001</v>
      </c>
      <c r="F43" s="24">
        <v>3321229</v>
      </c>
      <c r="G43" s="13">
        <v>0.15526719999999999</v>
      </c>
      <c r="H43" s="24">
        <f t="shared" si="1"/>
        <v>1388094950.2004411</v>
      </c>
      <c r="I43" s="25">
        <v>2.0231440000000002E-3</v>
      </c>
      <c r="J43" s="13">
        <v>6.9236699999999998E-3</v>
      </c>
      <c r="K43" s="12"/>
      <c r="L43" s="13">
        <f t="shared" si="0"/>
        <v>-21.311919504643839</v>
      </c>
      <c r="M43" s="13"/>
      <c r="N43" s="13"/>
      <c r="O43" s="12"/>
      <c r="P43" s="13"/>
      <c r="Q43" s="13">
        <f t="shared" si="2"/>
        <v>-16.751254439376861</v>
      </c>
      <c r="R43" s="13"/>
    </row>
    <row r="44" spans="1:18">
      <c r="A44" s="12" t="s">
        <v>58</v>
      </c>
      <c r="B44" s="12">
        <v>2</v>
      </c>
      <c r="C44" s="13">
        <v>1.1740360000000001</v>
      </c>
      <c r="D44" s="24">
        <v>1642296000</v>
      </c>
      <c r="E44" s="13">
        <v>0.15452630000000001</v>
      </c>
      <c r="F44" s="24">
        <v>3322446</v>
      </c>
      <c r="G44" s="13">
        <v>0.15240690000000001</v>
      </c>
      <c r="H44" s="24">
        <f t="shared" si="1"/>
        <v>1398846372.6836314</v>
      </c>
      <c r="I44" s="25">
        <v>2.0231630000000001E-3</v>
      </c>
      <c r="J44" s="13">
        <v>6.9190809999999997E-3</v>
      </c>
      <c r="K44" s="12"/>
      <c r="L44" s="13">
        <f t="shared" si="0"/>
        <v>-21.302728328173259</v>
      </c>
      <c r="M44" s="13"/>
      <c r="N44" s="13"/>
      <c r="O44" s="12"/>
      <c r="P44" s="13"/>
      <c r="Q44" s="13">
        <f t="shared" si="2"/>
        <v>-16.742020432224834</v>
      </c>
      <c r="R44" s="13"/>
    </row>
    <row r="45" spans="1:18">
      <c r="A45" s="12" t="s">
        <v>59</v>
      </c>
      <c r="B45" s="12">
        <v>2</v>
      </c>
      <c r="C45" s="13">
        <v>1.200869</v>
      </c>
      <c r="D45" s="24">
        <v>1666959000</v>
      </c>
      <c r="E45" s="13">
        <v>0.13956930000000001</v>
      </c>
      <c r="F45" s="24">
        <v>3373032</v>
      </c>
      <c r="G45" s="13">
        <v>0.13666900000000001</v>
      </c>
      <c r="H45" s="24">
        <f t="shared" si="1"/>
        <v>1388127264.5059536</v>
      </c>
      <c r="I45" s="25">
        <v>2.0232990000000001E-3</v>
      </c>
      <c r="J45" s="13">
        <v>8.7468849999999994E-3</v>
      </c>
      <c r="K45" s="12"/>
      <c r="L45" s="13">
        <f t="shared" si="0"/>
        <v>-21.236938854489075</v>
      </c>
      <c r="M45" s="13"/>
      <c r="N45" s="13"/>
      <c r="O45" s="12"/>
      <c r="P45" s="13"/>
      <c r="Q45" s="13">
        <f t="shared" si="2"/>
        <v>-16.675924381031159</v>
      </c>
      <c r="R45" s="13"/>
    </row>
    <row r="46" spans="1:18">
      <c r="A46" s="12" t="s">
        <v>60</v>
      </c>
      <c r="B46" s="12">
        <v>2</v>
      </c>
      <c r="C46" s="13">
        <v>1.2032940000000001</v>
      </c>
      <c r="D46" s="24">
        <v>1696990000</v>
      </c>
      <c r="E46" s="13">
        <v>0.1116182</v>
      </c>
      <c r="F46" s="24">
        <v>3432659</v>
      </c>
      <c r="G46" s="13">
        <v>0.1137643</v>
      </c>
      <c r="H46" s="24">
        <f t="shared" si="1"/>
        <v>1410287095.2568531</v>
      </c>
      <c r="I46" s="25">
        <v>2.0230550000000002E-3</v>
      </c>
      <c r="J46" s="13">
        <v>8.4777050000000003E-3</v>
      </c>
      <c r="K46" s="12"/>
      <c r="L46" s="13">
        <f t="shared" si="0"/>
        <v>-21.354972910216595</v>
      </c>
      <c r="M46" s="13"/>
      <c r="N46" s="13"/>
      <c r="O46" s="12"/>
      <c r="P46" s="13"/>
      <c r="Q46" s="13">
        <f t="shared" si="2"/>
        <v>-16.794508472878668</v>
      </c>
      <c r="R46" s="13"/>
    </row>
    <row r="47" spans="1:18">
      <c r="A47" s="12" t="s">
        <v>61</v>
      </c>
      <c r="B47" s="12">
        <v>2</v>
      </c>
      <c r="C47" s="13">
        <v>1.1682459999999999</v>
      </c>
      <c r="D47" s="24">
        <v>1641645000</v>
      </c>
      <c r="E47" s="13">
        <v>0.1466134</v>
      </c>
      <c r="F47" s="24">
        <v>3322257</v>
      </c>
      <c r="G47" s="13">
        <v>0.14742150000000001</v>
      </c>
      <c r="H47" s="24">
        <f t="shared" si="1"/>
        <v>1405222016.59582</v>
      </c>
      <c r="I47" s="25">
        <v>2.023431E-3</v>
      </c>
      <c r="J47" s="13">
        <v>1.076451E-2</v>
      </c>
      <c r="K47" s="12"/>
      <c r="L47" s="13">
        <f t="shared" si="0"/>
        <v>-21.173084365325057</v>
      </c>
      <c r="M47" s="13"/>
      <c r="N47" s="13"/>
      <c r="O47" s="12"/>
      <c r="P47" s="13"/>
      <c r="Q47" s="13">
        <f t="shared" si="2"/>
        <v>-16.611772331343143</v>
      </c>
      <c r="R47" s="13"/>
    </row>
    <row r="48" spans="1:18">
      <c r="A48" s="12" t="s">
        <v>62</v>
      </c>
      <c r="B48" s="12">
        <v>2</v>
      </c>
      <c r="C48" s="13">
        <v>1.1840489999999999</v>
      </c>
      <c r="D48" s="24">
        <v>1658245000</v>
      </c>
      <c r="E48" s="13">
        <v>0.166627</v>
      </c>
      <c r="F48" s="24">
        <v>3355698</v>
      </c>
      <c r="G48" s="13">
        <v>0.16502500000000001</v>
      </c>
      <c r="H48" s="24">
        <f t="shared" si="1"/>
        <v>1400486804.1778677</v>
      </c>
      <c r="I48" s="25">
        <v>2.0236450000000001E-3</v>
      </c>
      <c r="J48" s="13">
        <v>6.888234E-3</v>
      </c>
      <c r="K48" s="12"/>
      <c r="L48" s="13">
        <f t="shared" si="0"/>
        <v>-21.069562693498355</v>
      </c>
      <c r="M48" s="13"/>
      <c r="N48" s="13"/>
      <c r="O48" s="12"/>
      <c r="P48" s="13"/>
      <c r="Q48" s="13">
        <f t="shared" si="2"/>
        <v>-16.507768250788256</v>
      </c>
      <c r="R48" s="13"/>
    </row>
    <row r="49" spans="1:115" ht="15" thickBot="1">
      <c r="A49" s="12"/>
      <c r="B49" s="12"/>
      <c r="C49" s="13"/>
      <c r="D49" s="24"/>
      <c r="E49" s="13"/>
      <c r="F49" s="24"/>
      <c r="G49" s="13"/>
      <c r="H49" s="13"/>
      <c r="I49" s="25"/>
      <c r="J49" s="13"/>
      <c r="K49" s="12"/>
      <c r="L49" s="13"/>
      <c r="M49" s="13"/>
      <c r="N49" s="13"/>
      <c r="O49" s="12"/>
      <c r="P49" s="13"/>
      <c r="Q49" s="13"/>
      <c r="R49" s="13"/>
    </row>
    <row r="50" spans="1:115" ht="17">
      <c r="A50" s="7"/>
      <c r="B50" s="7"/>
      <c r="C50" s="6" t="s">
        <v>0</v>
      </c>
      <c r="D50" s="21" t="s">
        <v>1</v>
      </c>
      <c r="E50" s="6"/>
      <c r="F50" s="21" t="s">
        <v>2</v>
      </c>
      <c r="G50" s="6"/>
      <c r="H50" s="6" t="s">
        <v>260</v>
      </c>
      <c r="I50" s="22" t="s">
        <v>3</v>
      </c>
      <c r="J50" s="6"/>
      <c r="K50" s="7"/>
      <c r="L50" s="5" t="s">
        <v>4</v>
      </c>
      <c r="M50" s="6"/>
      <c r="N50" s="6"/>
      <c r="O50" s="7"/>
      <c r="P50" s="6"/>
      <c r="Q50" s="9" t="s">
        <v>5</v>
      </c>
      <c r="R50" s="6"/>
    </row>
    <row r="51" spans="1:115" ht="16" thickBot="1">
      <c r="A51" s="2" t="s">
        <v>63</v>
      </c>
      <c r="B51" s="2" t="s">
        <v>7</v>
      </c>
      <c r="C51" s="3" t="s">
        <v>8</v>
      </c>
      <c r="D51" s="4" t="s">
        <v>9</v>
      </c>
      <c r="E51" s="3"/>
      <c r="F51" s="4" t="s">
        <v>10</v>
      </c>
      <c r="G51" s="3"/>
      <c r="H51" s="3" t="s">
        <v>261</v>
      </c>
      <c r="I51" s="8" t="s">
        <v>11</v>
      </c>
      <c r="J51" s="3" t="s">
        <v>12</v>
      </c>
      <c r="K51" s="2"/>
      <c r="L51" s="3" t="s">
        <v>13</v>
      </c>
      <c r="M51" s="3" t="s">
        <v>14</v>
      </c>
      <c r="N51" s="3" t="s">
        <v>15</v>
      </c>
      <c r="O51" s="2"/>
      <c r="P51" s="3" t="s">
        <v>16</v>
      </c>
      <c r="Q51" s="3" t="s">
        <v>13</v>
      </c>
      <c r="R51" s="3" t="s">
        <v>17</v>
      </c>
    </row>
    <row r="52" spans="1:115">
      <c r="A52" s="12"/>
      <c r="B52" s="12"/>
      <c r="C52" s="13"/>
      <c r="D52" s="24"/>
      <c r="E52" s="13"/>
      <c r="F52" s="24"/>
      <c r="G52" s="13"/>
      <c r="H52" s="13"/>
      <c r="I52" s="25"/>
      <c r="J52" s="13"/>
      <c r="K52" s="12"/>
      <c r="L52" s="13"/>
      <c r="M52" s="13"/>
      <c r="N52" s="13"/>
      <c r="O52" s="12"/>
      <c r="P52" s="13">
        <f>((1+M57/1000)/(1-12.41/1000)-1)*1000</f>
        <v>-1.2427908100098861</v>
      </c>
      <c r="Q52" s="13"/>
      <c r="R52" s="13"/>
    </row>
    <row r="53" spans="1:115">
      <c r="A53" s="12" t="s">
        <v>18</v>
      </c>
      <c r="B53" s="12"/>
      <c r="C53" s="13">
        <v>1.107461</v>
      </c>
      <c r="D53" s="24">
        <v>2147496000</v>
      </c>
      <c r="E53" s="13">
        <v>0.15411269999999999</v>
      </c>
      <c r="F53" s="24">
        <v>4328237</v>
      </c>
      <c r="G53" s="13">
        <v>0.15418979999999999</v>
      </c>
      <c r="H53" s="24">
        <f>D53/C53</f>
        <v>1939116591.9161036</v>
      </c>
      <c r="I53" s="25">
        <v>2.015481E-3</v>
      </c>
      <c r="J53" s="13">
        <v>6.0614079999999999E-3</v>
      </c>
      <c r="K53" s="12"/>
      <c r="L53" s="13">
        <v>-25.0188660990712</v>
      </c>
      <c r="M53" s="13">
        <f>AVERAGE(L53:L56)</f>
        <v>-24.622919891640901</v>
      </c>
      <c r="N53" s="13">
        <f>STDEVA(L53:L56)</f>
        <v>0.30322780259064031</v>
      </c>
      <c r="O53" s="12"/>
      <c r="P53" s="13"/>
      <c r="Q53" s="13">
        <f>((1+L53/1000)/(1+$P$52/1000)-1)*1000</f>
        <v>-23.805660745461978</v>
      </c>
      <c r="R53" s="13">
        <f>AVERAGE(Q53:Q56)</f>
        <v>-23.409221847412482</v>
      </c>
    </row>
    <row r="54" spans="1:115">
      <c r="A54" s="12" t="s">
        <v>64</v>
      </c>
      <c r="B54" s="12"/>
      <c r="C54" s="13">
        <v>1.0667800000000001</v>
      </c>
      <c r="D54" s="24">
        <v>2091767000</v>
      </c>
      <c r="E54" s="13">
        <v>0.17395669999999999</v>
      </c>
      <c r="F54" s="24">
        <v>4217886</v>
      </c>
      <c r="G54" s="13">
        <v>0.1734242</v>
      </c>
      <c r="H54" s="24">
        <f t="shared" ref="H54:H87" si="3">D54/C54</f>
        <v>1960823225.0323403</v>
      </c>
      <c r="I54" s="25">
        <v>2.0164229999999998E-3</v>
      </c>
      <c r="J54" s="13">
        <v>8.0566960000000003E-3</v>
      </c>
      <c r="K54" s="12"/>
      <c r="L54" s="13">
        <v>-24.5631772445821</v>
      </c>
      <c r="M54" s="13"/>
      <c r="N54" s="13"/>
      <c r="O54" s="12"/>
      <c r="P54" s="13"/>
      <c r="Q54" s="13">
        <f t="shared" ref="Q54:Q87" si="4">((1+L54/1000)/(1+$P$52/1000)-1)*1000</f>
        <v>-23.349404860351864</v>
      </c>
      <c r="R54" s="13"/>
    </row>
    <row r="55" spans="1:115">
      <c r="A55" s="12" t="s">
        <v>19</v>
      </c>
      <c r="B55" s="12"/>
      <c r="C55" s="13">
        <v>1.0276650000000001</v>
      </c>
      <c r="D55" s="24">
        <v>2058133000</v>
      </c>
      <c r="E55" s="13">
        <v>0.16644929999999999</v>
      </c>
      <c r="F55" s="24">
        <v>4149609</v>
      </c>
      <c r="G55" s="13">
        <v>0.16460810000000001</v>
      </c>
      <c r="H55" s="24">
        <f t="shared" si="3"/>
        <v>2002727542.5357485</v>
      </c>
      <c r="I55" s="25">
        <v>2.0162919999999998E-3</v>
      </c>
      <c r="J55" s="13">
        <v>6.1905930000000003E-3</v>
      </c>
      <c r="K55" s="12"/>
      <c r="L55" s="13">
        <v>-24.626547987616199</v>
      </c>
      <c r="M55" s="13"/>
      <c r="N55" s="13"/>
      <c r="O55" s="12"/>
      <c r="P55" s="13"/>
      <c r="Q55" s="13">
        <f t="shared" si="4"/>
        <v>-23.412854457962816</v>
      </c>
      <c r="R55" s="13"/>
    </row>
    <row r="56" spans="1:115" s="30" customFormat="1">
      <c r="A56" s="26" t="s">
        <v>20</v>
      </c>
      <c r="B56" s="26"/>
      <c r="C56" s="27">
        <v>1.0175730000000001</v>
      </c>
      <c r="D56" s="28">
        <v>2020618000</v>
      </c>
      <c r="E56" s="27">
        <v>0.19593279999999999</v>
      </c>
      <c r="F56" s="28">
        <v>4075347</v>
      </c>
      <c r="G56" s="27">
        <v>0.1902875</v>
      </c>
      <c r="H56" s="28">
        <f t="shared" si="3"/>
        <v>1985722891.6254656</v>
      </c>
      <c r="I56" s="29">
        <v>2.0170019999999999E-3</v>
      </c>
      <c r="J56" s="27">
        <v>7.2355919999999999E-3</v>
      </c>
      <c r="K56" s="26"/>
      <c r="L56" s="27">
        <v>-24.283088235294102</v>
      </c>
      <c r="M56" s="27"/>
      <c r="N56" s="27"/>
      <c r="O56" s="26"/>
      <c r="P56" s="27"/>
      <c r="Q56" s="27">
        <f t="shared" si="4"/>
        <v>-23.068967325873267</v>
      </c>
      <c r="R56" s="27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</row>
    <row r="57" spans="1:115">
      <c r="A57" s="12" t="s">
        <v>29</v>
      </c>
      <c r="B57" s="12"/>
      <c r="C57" s="13">
        <v>1.0895459999999999</v>
      </c>
      <c r="D57" s="24">
        <v>2057036000</v>
      </c>
      <c r="E57" s="13">
        <v>0.1370923</v>
      </c>
      <c r="F57" s="24">
        <v>4193282</v>
      </c>
      <c r="G57" s="13">
        <v>0.13608700000000001</v>
      </c>
      <c r="H57" s="24">
        <f t="shared" si="3"/>
        <v>1887975358.543834</v>
      </c>
      <c r="I57" s="25">
        <v>2.0384299999999999E-3</v>
      </c>
      <c r="J57" s="13">
        <v>6.1870759999999997E-3</v>
      </c>
      <c r="K57" s="12"/>
      <c r="L57" s="13">
        <v>-13.9173761609908</v>
      </c>
      <c r="M57" s="13">
        <f>AVERAGE(L57:L60,L61,L62)</f>
        <v>-13.637367776057784</v>
      </c>
      <c r="N57" s="13">
        <f>STDEVA(L57:L60,L61,L62)</f>
        <v>0.22896628097429478</v>
      </c>
      <c r="O57" s="12"/>
      <c r="P57" s="13"/>
      <c r="Q57" s="13">
        <f>((1+L57/1000)/(1+$P$52/1000)-1)*1000</f>
        <v>-12.690356809799797</v>
      </c>
      <c r="R57" s="13">
        <f>AVERAGE(Q57:Q62)</f>
        <v>-12.410000000000105</v>
      </c>
    </row>
    <row r="58" spans="1:115">
      <c r="A58" s="12" t="s">
        <v>41</v>
      </c>
      <c r="B58" s="12"/>
      <c r="C58" s="13">
        <v>1.0947089999999999</v>
      </c>
      <c r="D58" s="24">
        <v>2066663000</v>
      </c>
      <c r="E58" s="13">
        <v>0.174485</v>
      </c>
      <c r="F58" s="24">
        <v>4213263</v>
      </c>
      <c r="G58" s="13">
        <v>0.16954549999999999</v>
      </c>
      <c r="H58" s="24">
        <f t="shared" si="3"/>
        <v>1887865176.9557025</v>
      </c>
      <c r="I58" s="25">
        <v>2.038682E-3</v>
      </c>
      <c r="J58" s="13">
        <v>8.4621990000000001E-3</v>
      </c>
      <c r="K58" s="12"/>
      <c r="L58" s="13">
        <v>-13.7954721362229</v>
      </c>
      <c r="M58" s="13"/>
      <c r="N58" s="13"/>
      <c r="O58" s="12"/>
      <c r="P58" s="13"/>
      <c r="Q58" s="13">
        <f t="shared" si="4"/>
        <v>-12.568301095311707</v>
      </c>
      <c r="R58" s="13"/>
    </row>
    <row r="59" spans="1:115">
      <c r="A59" s="12" t="s">
        <v>33</v>
      </c>
      <c r="B59" s="12"/>
      <c r="C59" s="13">
        <v>1.0932230000000001</v>
      </c>
      <c r="D59" s="24">
        <v>2059999000</v>
      </c>
      <c r="E59" s="13">
        <v>0.1481519</v>
      </c>
      <c r="F59" s="24">
        <v>4200735</v>
      </c>
      <c r="G59" s="13">
        <v>0.14576149999999999</v>
      </c>
      <c r="H59" s="24">
        <f t="shared" si="3"/>
        <v>1884335583.8653228</v>
      </c>
      <c r="I59" s="25">
        <v>2.039075E-3</v>
      </c>
      <c r="J59" s="13">
        <v>6.1528470000000004E-3</v>
      </c>
      <c r="K59" s="12"/>
      <c r="L59" s="13">
        <v>-13.6053599071208</v>
      </c>
      <c r="M59" s="13"/>
      <c r="N59" s="13"/>
      <c r="O59" s="12"/>
      <c r="P59" s="13"/>
      <c r="Q59" s="13">
        <f t="shared" si="4"/>
        <v>-12.377952302479178</v>
      </c>
      <c r="R59" s="13"/>
    </row>
    <row r="60" spans="1:115">
      <c r="A60" s="12" t="s">
        <v>34</v>
      </c>
      <c r="B60" s="12"/>
      <c r="C60" s="13">
        <v>1.065685</v>
      </c>
      <c r="D60" s="24">
        <v>2045865000</v>
      </c>
      <c r="E60" s="13">
        <v>0.13422729999999999</v>
      </c>
      <c r="F60" s="24">
        <v>4173693</v>
      </c>
      <c r="G60" s="13">
        <v>0.12566369999999999</v>
      </c>
      <c r="H60" s="24">
        <f t="shared" si="3"/>
        <v>1919765221.4303477</v>
      </c>
      <c r="I60" s="25">
        <v>2.0398059999999999E-3</v>
      </c>
      <c r="J60" s="13">
        <v>8.8547950000000004E-3</v>
      </c>
      <c r="K60" s="12"/>
      <c r="L60" s="13">
        <v>-13.2517414860681</v>
      </c>
      <c r="M60" s="13"/>
      <c r="N60" s="13"/>
      <c r="O60" s="12"/>
      <c r="P60" s="13"/>
      <c r="Q60" s="13">
        <f t="shared" si="4"/>
        <v>-12.023893860849011</v>
      </c>
      <c r="R60" s="13"/>
    </row>
    <row r="61" spans="1:115">
      <c r="A61" s="12" t="s">
        <v>65</v>
      </c>
      <c r="B61" s="12"/>
      <c r="C61" s="13">
        <v>1.0049779999999999</v>
      </c>
      <c r="D61" s="24">
        <v>1972822000</v>
      </c>
      <c r="E61" s="13">
        <v>0.1559556</v>
      </c>
      <c r="F61" s="24">
        <v>4022371</v>
      </c>
      <c r="G61" s="13">
        <v>0.15479480000000001</v>
      </c>
      <c r="H61" s="24">
        <f t="shared" si="3"/>
        <v>1963049937.4115653</v>
      </c>
      <c r="I61" s="25">
        <v>2.038893E-3</v>
      </c>
      <c r="J61" s="13">
        <v>7.3960120000000004E-3</v>
      </c>
      <c r="K61" s="12"/>
      <c r="L61" s="13">
        <v>-13.6934017027863</v>
      </c>
      <c r="M61" s="33"/>
      <c r="N61" s="33"/>
      <c r="O61" s="34"/>
      <c r="P61" s="33"/>
      <c r="Q61" s="13">
        <f t="shared" si="4"/>
        <v>-12.466103651831538</v>
      </c>
      <c r="R61" s="33"/>
    </row>
    <row r="62" spans="1:115" s="30" customFormat="1">
      <c r="A62" s="26" t="s">
        <v>35</v>
      </c>
      <c r="B62" s="26"/>
      <c r="C62" s="27">
        <v>1.014756</v>
      </c>
      <c r="D62" s="28">
        <v>1979721000</v>
      </c>
      <c r="E62" s="27">
        <v>0.1415777</v>
      </c>
      <c r="F62" s="28">
        <v>4036979</v>
      </c>
      <c r="G62" s="27">
        <v>0.1384417</v>
      </c>
      <c r="H62" s="28">
        <f t="shared" si="3"/>
        <v>1950933032.1771934</v>
      </c>
      <c r="I62" s="29">
        <v>2.0391670000000001E-3</v>
      </c>
      <c r="J62" s="27">
        <v>8.2132190000000008E-3</v>
      </c>
      <c r="K62" s="26"/>
      <c r="L62" s="27">
        <v>-13.5608552631578</v>
      </c>
      <c r="M62" s="27"/>
      <c r="N62" s="27"/>
      <c r="O62" s="26"/>
      <c r="P62" s="27"/>
      <c r="Q62" s="27">
        <f t="shared" si="4"/>
        <v>-12.333392279729406</v>
      </c>
      <c r="R62" s="27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</row>
    <row r="63" spans="1:115">
      <c r="A63" s="12" t="s">
        <v>42</v>
      </c>
      <c r="B63" s="12">
        <v>3</v>
      </c>
      <c r="C63" s="13">
        <v>1.0771850000000001</v>
      </c>
      <c r="D63" s="24">
        <v>2103690000</v>
      </c>
      <c r="E63" s="13">
        <v>0.1579441</v>
      </c>
      <c r="F63" s="24">
        <v>4271769</v>
      </c>
      <c r="G63" s="13">
        <v>0.1564403</v>
      </c>
      <c r="H63" s="24">
        <f t="shared" si="3"/>
        <v>1952951442.8812134</v>
      </c>
      <c r="I63" s="25">
        <v>2.0306090000000001E-3</v>
      </c>
      <c r="J63" s="13">
        <v>6.8662879999999999E-3</v>
      </c>
      <c r="K63" s="12"/>
      <c r="L63" s="13">
        <f t="shared" ref="L63:L87" si="5">(I63/0.0020672-1)*1000</f>
        <v>-17.700754643962814</v>
      </c>
      <c r="M63" s="13">
        <f>AVERAGE(L63:L87)</f>
        <v>-17.592337461300275</v>
      </c>
      <c r="N63" s="13">
        <f>STDEVA(L63:L87)</f>
        <v>0.21138411240655453</v>
      </c>
      <c r="O63" s="12"/>
      <c r="P63" s="13"/>
      <c r="Q63" s="13">
        <f>((1+L63/1000)/(1+$P$52/1000)-1)*1000</f>
        <v>-16.47844309159041</v>
      </c>
      <c r="R63" s="13">
        <f>AVERAGE(Q63:Q87)</f>
        <v>-16.369891001387771</v>
      </c>
    </row>
    <row r="64" spans="1:115">
      <c r="A64" s="12" t="s">
        <v>43</v>
      </c>
      <c r="B64" s="12">
        <v>3</v>
      </c>
      <c r="C64" s="13">
        <v>1.065059</v>
      </c>
      <c r="D64" s="24">
        <v>2104893000</v>
      </c>
      <c r="E64" s="13">
        <v>0.15600530000000001</v>
      </c>
      <c r="F64" s="24">
        <v>4273884</v>
      </c>
      <c r="G64" s="13">
        <v>0.1576535</v>
      </c>
      <c r="H64" s="24">
        <f t="shared" si="3"/>
        <v>1976315866.0693915</v>
      </c>
      <c r="I64" s="25">
        <v>2.0306259999999998E-3</v>
      </c>
      <c r="J64" s="13">
        <v>1.104139E-2</v>
      </c>
      <c r="K64" s="12"/>
      <c r="L64" s="13">
        <f t="shared" si="5"/>
        <v>-17.692530959752428</v>
      </c>
      <c r="M64" s="13"/>
      <c r="N64" s="13"/>
      <c r="O64" s="12"/>
      <c r="P64" s="13"/>
      <c r="Q64" s="13">
        <f t="shared" si="4"/>
        <v>-16.470209174343388</v>
      </c>
      <c r="R64" s="13"/>
    </row>
    <row r="65" spans="1:18">
      <c r="A65" s="12" t="s">
        <v>44</v>
      </c>
      <c r="B65" s="12">
        <v>3</v>
      </c>
      <c r="C65" s="13">
        <v>1.0771850000000001</v>
      </c>
      <c r="D65" s="24">
        <v>2103650000</v>
      </c>
      <c r="E65" s="13">
        <v>0.14726649999999999</v>
      </c>
      <c r="F65" s="24">
        <v>4272012</v>
      </c>
      <c r="G65" s="13">
        <v>0.1475207</v>
      </c>
      <c r="H65" s="24">
        <f t="shared" si="3"/>
        <v>1952914309.0555475</v>
      </c>
      <c r="I65" s="25">
        <v>2.0308420000000002E-3</v>
      </c>
      <c r="J65" s="13">
        <v>6.10124E-3</v>
      </c>
      <c r="K65" s="12"/>
      <c r="L65" s="13">
        <f t="shared" si="5"/>
        <v>-17.588041795665532</v>
      </c>
      <c r="M65" s="13"/>
      <c r="N65" s="13"/>
      <c r="O65" s="12"/>
      <c r="P65" s="13"/>
      <c r="Q65" s="13">
        <f t="shared" si="4"/>
        <v>-16.365589990496197</v>
      </c>
      <c r="R65" s="13"/>
    </row>
    <row r="66" spans="1:18">
      <c r="A66" s="12" t="s">
        <v>45</v>
      </c>
      <c r="B66" s="12">
        <v>3</v>
      </c>
      <c r="C66" s="13">
        <v>1.0649029999999999</v>
      </c>
      <c r="D66" s="24">
        <v>2102610000</v>
      </c>
      <c r="E66" s="13">
        <v>0.18381839999999999</v>
      </c>
      <c r="F66" s="24">
        <v>4270214</v>
      </c>
      <c r="G66" s="13">
        <v>0.17777470000000001</v>
      </c>
      <c r="H66" s="24">
        <f t="shared" si="3"/>
        <v>1974461523.7256353</v>
      </c>
      <c r="I66" s="25">
        <v>2.0310100000000002E-3</v>
      </c>
      <c r="J66" s="13">
        <v>7.4963800000000004E-3</v>
      </c>
      <c r="K66" s="12"/>
      <c r="L66" s="13">
        <f t="shared" si="5"/>
        <v>-17.506772445820328</v>
      </c>
      <c r="M66" s="13"/>
      <c r="N66" s="13"/>
      <c r="O66" s="12"/>
      <c r="P66" s="13"/>
      <c r="Q66" s="13">
        <f t="shared" si="4"/>
        <v>-16.284219514170807</v>
      </c>
      <c r="R66" s="13"/>
    </row>
    <row r="67" spans="1:18">
      <c r="A67" s="12" t="s">
        <v>46</v>
      </c>
      <c r="B67" s="12">
        <v>3</v>
      </c>
      <c r="C67" s="13">
        <v>1.0548109999999999</v>
      </c>
      <c r="D67" s="24">
        <v>2106268000</v>
      </c>
      <c r="E67" s="13">
        <v>0.14812900000000001</v>
      </c>
      <c r="F67" s="24">
        <v>4276258</v>
      </c>
      <c r="G67" s="13">
        <v>0.15203630000000001</v>
      </c>
      <c r="H67" s="24">
        <f t="shared" si="3"/>
        <v>1996820283.4441433</v>
      </c>
      <c r="I67" s="25">
        <v>2.0304590000000001E-3</v>
      </c>
      <c r="J67" s="13">
        <v>8.0871020000000005E-3</v>
      </c>
      <c r="K67" s="12"/>
      <c r="L67" s="13">
        <f t="shared" si="5"/>
        <v>-17.773316563467478</v>
      </c>
      <c r="M67" s="13"/>
      <c r="N67" s="13"/>
      <c r="O67" s="12"/>
      <c r="P67" s="13"/>
      <c r="Q67" s="13">
        <f t="shared" si="4"/>
        <v>-16.551095302595243</v>
      </c>
      <c r="R67" s="13"/>
    </row>
    <row r="68" spans="1:18">
      <c r="A68" s="12" t="s">
        <v>47</v>
      </c>
      <c r="B68" s="12">
        <v>3</v>
      </c>
      <c r="C68" s="13">
        <v>1.076559</v>
      </c>
      <c r="D68" s="24">
        <v>2117707000</v>
      </c>
      <c r="E68" s="13">
        <v>0.1576727</v>
      </c>
      <c r="F68" s="24">
        <v>4300079</v>
      </c>
      <c r="G68" s="13">
        <v>0.15776219999999999</v>
      </c>
      <c r="H68" s="24">
        <f t="shared" si="3"/>
        <v>1967107237.0394933</v>
      </c>
      <c r="I68" s="25">
        <v>2.0306059999999999E-3</v>
      </c>
      <c r="J68" s="13">
        <v>6.0812799999999997E-3</v>
      </c>
      <c r="K68" s="12"/>
      <c r="L68" s="13">
        <f t="shared" si="5"/>
        <v>-17.702205882352938</v>
      </c>
      <c r="M68" s="13"/>
      <c r="N68" s="13"/>
      <c r="O68" s="12"/>
      <c r="P68" s="13"/>
      <c r="Q68" s="13">
        <f t="shared" si="4"/>
        <v>-16.479896135810577</v>
      </c>
      <c r="R68" s="13"/>
    </row>
    <row r="69" spans="1:18">
      <c r="A69" s="12" t="s">
        <v>48</v>
      </c>
      <c r="B69" s="12">
        <v>3</v>
      </c>
      <c r="C69" s="13">
        <v>1.062165</v>
      </c>
      <c r="D69" s="24">
        <v>2103509000</v>
      </c>
      <c r="E69" s="13">
        <v>0.120273</v>
      </c>
      <c r="F69" s="24">
        <v>4271614</v>
      </c>
      <c r="G69" s="13">
        <v>0.11570809999999999</v>
      </c>
      <c r="H69" s="24">
        <f t="shared" si="3"/>
        <v>1980397584.1794825</v>
      </c>
      <c r="I69" s="25">
        <v>2.0306E-3</v>
      </c>
      <c r="J69" s="13">
        <v>9.0896339999999992E-3</v>
      </c>
      <c r="K69" s="12"/>
      <c r="L69" s="13">
        <f t="shared" si="5"/>
        <v>-17.705108359133082</v>
      </c>
      <c r="M69" s="13"/>
      <c r="N69" s="13"/>
      <c r="O69" s="12"/>
      <c r="P69" s="13"/>
      <c r="Q69" s="13">
        <f t="shared" si="4"/>
        <v>-16.48280222425069</v>
      </c>
      <c r="R69" s="13"/>
    </row>
    <row r="70" spans="1:18">
      <c r="A70" s="12" t="s">
        <v>49</v>
      </c>
      <c r="B70" s="12">
        <v>3</v>
      </c>
      <c r="C70" s="13">
        <v>1.0738209999999999</v>
      </c>
      <c r="D70" s="24">
        <v>2123866000</v>
      </c>
      <c r="E70" s="13">
        <v>0.16278889999999999</v>
      </c>
      <c r="F70" s="24">
        <v>4313294</v>
      </c>
      <c r="G70" s="13">
        <v>0.1592886</v>
      </c>
      <c r="H70" s="24">
        <f t="shared" si="3"/>
        <v>1977858507.1441145</v>
      </c>
      <c r="I70" s="25">
        <v>2.030731E-3</v>
      </c>
      <c r="J70" s="13">
        <v>8.2070800000000003E-3</v>
      </c>
      <c r="K70" s="12"/>
      <c r="L70" s="13">
        <f t="shared" si="5"/>
        <v>-17.641737616098997</v>
      </c>
      <c r="M70" s="13"/>
      <c r="N70" s="13"/>
      <c r="O70" s="12"/>
      <c r="P70" s="13"/>
      <c r="Q70" s="13">
        <f t="shared" si="4"/>
        <v>-16.419352626639849</v>
      </c>
      <c r="R70" s="13"/>
    </row>
    <row r="71" spans="1:18">
      <c r="A71" s="12" t="s">
        <v>50</v>
      </c>
      <c r="B71" s="12">
        <v>4</v>
      </c>
      <c r="C71" s="13">
        <v>1.06592</v>
      </c>
      <c r="D71" s="24">
        <v>2095596000</v>
      </c>
      <c r="E71" s="13">
        <v>0.1584083</v>
      </c>
      <c r="F71" s="24">
        <v>4256317</v>
      </c>
      <c r="G71" s="13">
        <v>0.15009939999999999</v>
      </c>
      <c r="H71" s="24">
        <f t="shared" si="3"/>
        <v>1965997448.2137496</v>
      </c>
      <c r="I71" s="25">
        <v>2.0308940000000001E-3</v>
      </c>
      <c r="J71" s="13">
        <v>8.9620800000000007E-3</v>
      </c>
      <c r="K71" s="12"/>
      <c r="L71" s="13">
        <f t="shared" si="5"/>
        <v>-17.562886996903892</v>
      </c>
      <c r="M71" s="13"/>
      <c r="N71" s="13"/>
      <c r="O71" s="12"/>
      <c r="P71" s="13"/>
      <c r="Q71" s="13">
        <f t="shared" si="4"/>
        <v>-16.340403890681145</v>
      </c>
      <c r="R71" s="13"/>
    </row>
    <row r="72" spans="1:18">
      <c r="A72" s="12" t="s">
        <v>51</v>
      </c>
      <c r="B72" s="12">
        <v>4</v>
      </c>
      <c r="C72" s="13">
        <v>1.0829740000000001</v>
      </c>
      <c r="D72" s="24">
        <v>2126007000</v>
      </c>
      <c r="E72" s="13">
        <v>0.16413559999999999</v>
      </c>
      <c r="F72" s="24">
        <v>4317505</v>
      </c>
      <c r="G72" s="13">
        <v>0.16185659999999999</v>
      </c>
      <c r="H72" s="24">
        <f t="shared" si="3"/>
        <v>1963119151.5216429</v>
      </c>
      <c r="I72" s="25">
        <v>2.0308800000000001E-3</v>
      </c>
      <c r="J72" s="13">
        <v>6.2101760000000004E-3</v>
      </c>
      <c r="K72" s="12"/>
      <c r="L72" s="13">
        <f t="shared" si="5"/>
        <v>-17.569659442724372</v>
      </c>
      <c r="M72" s="13"/>
      <c r="N72" s="13"/>
      <c r="O72" s="12"/>
      <c r="P72" s="13"/>
      <c r="Q72" s="13">
        <f t="shared" si="4"/>
        <v>-16.347184763708334</v>
      </c>
      <c r="R72" s="13"/>
    </row>
    <row r="73" spans="1:18">
      <c r="A73" s="12" t="s">
        <v>52</v>
      </c>
      <c r="B73" s="12">
        <v>4</v>
      </c>
      <c r="C73" s="13">
        <v>1.054263</v>
      </c>
      <c r="D73" s="24">
        <v>2091535000</v>
      </c>
      <c r="E73" s="13">
        <v>0.12677769999999999</v>
      </c>
      <c r="F73" s="24">
        <v>4246564</v>
      </c>
      <c r="G73" s="13">
        <v>0.1243253</v>
      </c>
      <c r="H73" s="24">
        <f t="shared" si="3"/>
        <v>1983883528.1139526</v>
      </c>
      <c r="I73" s="25">
        <v>2.0303589999999998E-3</v>
      </c>
      <c r="J73" s="13">
        <v>8.4143900000000008E-3</v>
      </c>
      <c r="K73" s="12"/>
      <c r="L73" s="13">
        <f t="shared" si="5"/>
        <v>-17.821691176470701</v>
      </c>
      <c r="M73" s="13"/>
      <c r="N73" s="13"/>
      <c r="O73" s="12"/>
      <c r="P73" s="13"/>
      <c r="Q73" s="13">
        <f t="shared" si="4"/>
        <v>-16.59953010993187</v>
      </c>
      <c r="R73" s="13"/>
    </row>
    <row r="74" spans="1:18">
      <c r="A74" s="12" t="s">
        <v>53</v>
      </c>
      <c r="B74" s="12">
        <v>4</v>
      </c>
      <c r="C74" s="13">
        <v>1.064746</v>
      </c>
      <c r="D74" s="24">
        <v>2119786000</v>
      </c>
      <c r="E74" s="13">
        <v>0.1744599</v>
      </c>
      <c r="F74" s="24">
        <v>4307428</v>
      </c>
      <c r="G74" s="13">
        <v>0.17345749999999999</v>
      </c>
      <c r="H74" s="24">
        <f t="shared" si="3"/>
        <v>1990884210.8822198</v>
      </c>
      <c r="I74" s="25">
        <v>2.0319470000000001E-3</v>
      </c>
      <c r="J74" s="13">
        <v>6.076092E-3</v>
      </c>
      <c r="K74" s="12"/>
      <c r="L74" s="13">
        <f t="shared" si="5"/>
        <v>-17.053502321981327</v>
      </c>
      <c r="M74" s="13"/>
      <c r="N74" s="13"/>
      <c r="O74" s="12"/>
      <c r="P74" s="13"/>
      <c r="Q74" s="13">
        <f t="shared" si="4"/>
        <v>-15.830385369427491</v>
      </c>
      <c r="R74" s="13"/>
    </row>
    <row r="75" spans="1:18">
      <c r="A75" s="12" t="s">
        <v>54</v>
      </c>
      <c r="B75" s="12">
        <v>4</v>
      </c>
      <c r="C75" s="13">
        <v>1.0721780000000001</v>
      </c>
      <c r="D75" s="24">
        <v>2101582000</v>
      </c>
      <c r="E75" s="13">
        <v>0.15679370000000001</v>
      </c>
      <c r="F75" s="24">
        <v>4268036</v>
      </c>
      <c r="G75" s="13">
        <v>0.1513902</v>
      </c>
      <c r="H75" s="24">
        <f t="shared" si="3"/>
        <v>1960105504.8695271</v>
      </c>
      <c r="I75" s="25">
        <v>2.0313900000000001E-3</v>
      </c>
      <c r="J75" s="13">
        <v>1.002459E-2</v>
      </c>
      <c r="K75" s="12"/>
      <c r="L75" s="13">
        <f t="shared" si="5"/>
        <v>-17.32294891640862</v>
      </c>
      <c r="M75" s="13"/>
      <c r="N75" s="13"/>
      <c r="O75" s="12"/>
      <c r="P75" s="13"/>
      <c r="Q75" s="13">
        <f t="shared" si="4"/>
        <v>-16.100167246292042</v>
      </c>
      <c r="R75" s="13"/>
    </row>
    <row r="76" spans="1:18">
      <c r="A76" s="12" t="s">
        <v>55</v>
      </c>
      <c r="B76" s="12">
        <v>4</v>
      </c>
      <c r="C76" s="13">
        <v>1.055828</v>
      </c>
      <c r="D76" s="24">
        <v>2079229000</v>
      </c>
      <c r="E76" s="13">
        <v>0.13970160000000001</v>
      </c>
      <c r="F76" s="24">
        <v>4222427</v>
      </c>
      <c r="G76" s="13">
        <v>0.14005409999999999</v>
      </c>
      <c r="H76" s="24">
        <f t="shared" si="3"/>
        <v>1969287611.2397096</v>
      </c>
      <c r="I76" s="25">
        <v>2.0307659999999998E-3</v>
      </c>
      <c r="J76" s="13">
        <v>7.9876119999999998E-3</v>
      </c>
      <c r="K76" s="12"/>
      <c r="L76" s="13">
        <f t="shared" si="5"/>
        <v>-17.624806501548072</v>
      </c>
      <c r="M76" s="13"/>
      <c r="N76" s="13"/>
      <c r="O76" s="12"/>
      <c r="P76" s="13"/>
      <c r="Q76" s="13">
        <f t="shared" si="4"/>
        <v>-16.40240044407215</v>
      </c>
      <c r="R76" s="13"/>
    </row>
    <row r="77" spans="1:18">
      <c r="A77" s="12" t="s">
        <v>56</v>
      </c>
      <c r="B77" s="12">
        <v>4</v>
      </c>
      <c r="C77" s="13">
        <v>1.052308</v>
      </c>
      <c r="D77" s="24">
        <v>2085203000</v>
      </c>
      <c r="E77" s="13">
        <v>0.13913249999999999</v>
      </c>
      <c r="F77" s="24">
        <v>4234759</v>
      </c>
      <c r="G77" s="13">
        <v>0.13606280000000001</v>
      </c>
      <c r="H77" s="24">
        <f t="shared" si="3"/>
        <v>1981551979.0783687</v>
      </c>
      <c r="I77" s="25">
        <v>2.0308629999999999E-3</v>
      </c>
      <c r="J77" s="13">
        <v>8.4470150000000004E-3</v>
      </c>
      <c r="K77" s="12"/>
      <c r="L77" s="13">
        <f t="shared" si="5"/>
        <v>-17.577883126934978</v>
      </c>
      <c r="M77" s="13"/>
      <c r="N77" s="13"/>
      <c r="O77" s="12"/>
      <c r="P77" s="13"/>
      <c r="Q77" s="13">
        <f t="shared" si="4"/>
        <v>-16.35541868095569</v>
      </c>
      <c r="R77" s="13"/>
    </row>
    <row r="78" spans="1:18">
      <c r="A78" s="12" t="s">
        <v>57</v>
      </c>
      <c r="B78" s="12">
        <v>4</v>
      </c>
      <c r="C78" s="13">
        <v>1.050586</v>
      </c>
      <c r="D78" s="24">
        <v>2088926000</v>
      </c>
      <c r="E78" s="13">
        <v>0.1588572</v>
      </c>
      <c r="F78" s="24">
        <v>4243703</v>
      </c>
      <c r="G78" s="13">
        <v>0.15321000000000001</v>
      </c>
      <c r="H78" s="24">
        <f t="shared" si="3"/>
        <v>1988343648.2115695</v>
      </c>
      <c r="I78" s="25">
        <v>2.031527E-3</v>
      </c>
      <c r="J78" s="13">
        <v>8.1423899999999994E-3</v>
      </c>
      <c r="K78" s="12"/>
      <c r="L78" s="13">
        <f t="shared" si="5"/>
        <v>-17.256675696594392</v>
      </c>
      <c r="M78" s="13"/>
      <c r="N78" s="13"/>
      <c r="O78" s="12"/>
      <c r="P78" s="13"/>
      <c r="Q78" s="13">
        <f t="shared" si="4"/>
        <v>-16.033811560240974</v>
      </c>
      <c r="R78" s="13"/>
    </row>
    <row r="79" spans="1:18">
      <c r="A79" s="12" t="s">
        <v>58</v>
      </c>
      <c r="B79" s="12">
        <v>4</v>
      </c>
      <c r="C79" s="13">
        <v>1.051682</v>
      </c>
      <c r="D79" s="24">
        <v>2069312000</v>
      </c>
      <c r="E79" s="13">
        <v>0.1535794</v>
      </c>
      <c r="F79" s="24">
        <v>4203389</v>
      </c>
      <c r="G79" s="13">
        <v>0.15139839999999999</v>
      </c>
      <c r="H79" s="24">
        <f t="shared" si="3"/>
        <v>1967621391.2570529</v>
      </c>
      <c r="I79" s="25">
        <v>2.0313800000000002E-3</v>
      </c>
      <c r="J79" s="13">
        <v>6.1508789999999997E-3</v>
      </c>
      <c r="K79" s="12"/>
      <c r="L79" s="13">
        <f t="shared" si="5"/>
        <v>-17.327786377708819</v>
      </c>
      <c r="M79" s="13"/>
      <c r="N79" s="13"/>
      <c r="O79" s="12"/>
      <c r="P79" s="13"/>
      <c r="Q79" s="13">
        <f t="shared" si="4"/>
        <v>-16.105010727025636</v>
      </c>
      <c r="R79" s="13"/>
    </row>
    <row r="80" spans="1:18">
      <c r="A80" s="12" t="s">
        <v>66</v>
      </c>
      <c r="B80" s="12">
        <v>5</v>
      </c>
      <c r="C80" s="13">
        <v>1.0477700000000001</v>
      </c>
      <c r="D80" s="24">
        <v>2073179000</v>
      </c>
      <c r="E80" s="13">
        <v>0.1296754</v>
      </c>
      <c r="F80" s="24">
        <v>4210654</v>
      </c>
      <c r="G80" s="13">
        <v>0.12803729999999999</v>
      </c>
      <c r="H80" s="24">
        <f t="shared" si="3"/>
        <v>1978658484.2093205</v>
      </c>
      <c r="I80" s="25">
        <v>2.0307350000000001E-3</v>
      </c>
      <c r="J80" s="13">
        <v>9.4056690000000002E-3</v>
      </c>
      <c r="K80" s="12"/>
      <c r="L80" s="13">
        <f t="shared" si="5"/>
        <v>-17.639802631578828</v>
      </c>
      <c r="M80" s="13"/>
      <c r="N80" s="13"/>
      <c r="O80" s="12"/>
      <c r="P80" s="13"/>
      <c r="Q80" s="13">
        <f t="shared" si="4"/>
        <v>-16.417415234346254</v>
      </c>
      <c r="R80" s="13"/>
    </row>
    <row r="81" spans="1:115">
      <c r="A81" s="12" t="s">
        <v>59</v>
      </c>
      <c r="B81" s="12">
        <v>5</v>
      </c>
      <c r="C81" s="13">
        <v>1.0598959999999999</v>
      </c>
      <c r="D81" s="24">
        <v>2078985000</v>
      </c>
      <c r="E81" s="13">
        <v>0.15703739999999999</v>
      </c>
      <c r="F81" s="24">
        <v>4221399</v>
      </c>
      <c r="G81" s="13">
        <v>0.15335260000000001</v>
      </c>
      <c r="H81" s="24">
        <f t="shared" si="3"/>
        <v>1961499052.7372499</v>
      </c>
      <c r="I81" s="25">
        <v>2.0305119999999999E-3</v>
      </c>
      <c r="J81" s="13">
        <v>1.010461E-2</v>
      </c>
      <c r="K81" s="12"/>
      <c r="L81" s="13">
        <f t="shared" si="5"/>
        <v>-17.747678018575797</v>
      </c>
      <c r="M81" s="13"/>
      <c r="N81" s="13"/>
      <c r="O81" s="12"/>
      <c r="P81" s="13"/>
      <c r="Q81" s="13">
        <f t="shared" si="4"/>
        <v>-16.52542485470687</v>
      </c>
      <c r="R81" s="13"/>
    </row>
    <row r="82" spans="1:115">
      <c r="A82" s="12" t="s">
        <v>60</v>
      </c>
      <c r="B82" s="12">
        <v>5</v>
      </c>
      <c r="C82" s="13">
        <v>1.070848</v>
      </c>
      <c r="D82" s="24">
        <v>2087851000</v>
      </c>
      <c r="E82" s="13">
        <v>0.14296600000000001</v>
      </c>
      <c r="F82" s="24">
        <v>4239568</v>
      </c>
      <c r="G82" s="13">
        <v>0.14054759999999999</v>
      </c>
      <c r="H82" s="24">
        <f t="shared" si="3"/>
        <v>1949717420.2127659</v>
      </c>
      <c r="I82" s="25">
        <v>2.0306899999999999E-3</v>
      </c>
      <c r="J82" s="13">
        <v>7.4029339999999999E-3</v>
      </c>
      <c r="K82" s="12"/>
      <c r="L82" s="13">
        <f t="shared" si="5"/>
        <v>-17.661571207430391</v>
      </c>
      <c r="M82" s="13"/>
      <c r="N82" s="13"/>
      <c r="O82" s="12"/>
      <c r="P82" s="13"/>
      <c r="Q82" s="13">
        <f t="shared" si="4"/>
        <v>-16.439210897647882</v>
      </c>
      <c r="R82" s="13"/>
    </row>
    <row r="83" spans="1:115">
      <c r="A83" s="12" t="s">
        <v>61</v>
      </c>
      <c r="B83" s="12">
        <v>5</v>
      </c>
      <c r="C83" s="13">
        <v>1.0470660000000001</v>
      </c>
      <c r="D83" s="24">
        <v>2027671000</v>
      </c>
      <c r="E83" s="13">
        <v>0.1319379</v>
      </c>
      <c r="F83" s="24">
        <v>4118007</v>
      </c>
      <c r="G83" s="13">
        <v>0.12949820000000001</v>
      </c>
      <c r="H83" s="24">
        <f t="shared" si="3"/>
        <v>1936526446.279413</v>
      </c>
      <c r="I83" s="25">
        <v>2.0307509999999999E-3</v>
      </c>
      <c r="J83" s="13">
        <v>9.2351380000000004E-3</v>
      </c>
      <c r="K83" s="12"/>
      <c r="L83" s="13">
        <f t="shared" si="5"/>
        <v>-17.632062693498483</v>
      </c>
      <c r="M83" s="13"/>
      <c r="N83" s="13"/>
      <c r="O83" s="12"/>
      <c r="P83" s="13"/>
      <c r="Q83" s="13">
        <f t="shared" si="4"/>
        <v>-16.409665665172657</v>
      </c>
      <c r="R83" s="13"/>
    </row>
    <row r="84" spans="1:115">
      <c r="A84" s="12" t="s">
        <v>62</v>
      </c>
      <c r="B84" s="12">
        <v>5</v>
      </c>
      <c r="C84" s="13">
        <v>1.0527770000000001</v>
      </c>
      <c r="D84" s="24">
        <v>2064274000</v>
      </c>
      <c r="E84" s="13">
        <v>0.1248213</v>
      </c>
      <c r="F84" s="24">
        <v>4191234</v>
      </c>
      <c r="G84" s="13">
        <v>0.120197</v>
      </c>
      <c r="H84" s="24">
        <f t="shared" si="3"/>
        <v>1960789416.9420493</v>
      </c>
      <c r="I84" s="25">
        <v>2.0303690000000002E-3</v>
      </c>
      <c r="J84" s="13">
        <v>9.2536230000000008E-3</v>
      </c>
      <c r="K84" s="12"/>
      <c r="L84" s="13">
        <f t="shared" si="5"/>
        <v>-17.816853715170168</v>
      </c>
      <c r="M84" s="13"/>
      <c r="N84" s="13"/>
      <c r="O84" s="12"/>
      <c r="P84" s="13"/>
      <c r="Q84" s="13">
        <f t="shared" si="4"/>
        <v>-16.594686629198051</v>
      </c>
      <c r="R84" s="13"/>
    </row>
    <row r="85" spans="1:115">
      <c r="A85" s="12" t="s">
        <v>67</v>
      </c>
      <c r="B85" s="12">
        <v>5</v>
      </c>
      <c r="C85" s="13">
        <v>1.0424500000000001</v>
      </c>
      <c r="D85" s="24">
        <v>2064130000</v>
      </c>
      <c r="E85" s="13">
        <v>0.17865110000000001</v>
      </c>
      <c r="F85" s="24">
        <v>4190227</v>
      </c>
      <c r="G85" s="13">
        <v>0.17503150000000001</v>
      </c>
      <c r="H85" s="24">
        <f t="shared" si="3"/>
        <v>1980075783.0111754</v>
      </c>
      <c r="I85" s="25">
        <v>2.0299039999999999E-3</v>
      </c>
      <c r="J85" s="13">
        <v>6.160535E-3</v>
      </c>
      <c r="K85" s="12"/>
      <c r="L85" s="13">
        <f t="shared" si="5"/>
        <v>-18.041795665634687</v>
      </c>
      <c r="M85" s="13"/>
      <c r="N85" s="13"/>
      <c r="O85" s="12"/>
      <c r="P85" s="13"/>
      <c r="Q85" s="13">
        <f t="shared" si="4"/>
        <v>-16.81990848331305</v>
      </c>
      <c r="R85" s="13"/>
    </row>
    <row r="86" spans="1:115">
      <c r="A86" s="12" t="s">
        <v>68</v>
      </c>
      <c r="B86" s="12">
        <v>5</v>
      </c>
      <c r="C86" s="13">
        <v>1.0398689999999999</v>
      </c>
      <c r="D86" s="24">
        <v>2060404000</v>
      </c>
      <c r="E86" s="13">
        <v>0.1714184</v>
      </c>
      <c r="F86" s="24">
        <v>4184806</v>
      </c>
      <c r="G86" s="13">
        <v>0.168984</v>
      </c>
      <c r="H86" s="24">
        <f t="shared" si="3"/>
        <v>1981407273.4161708</v>
      </c>
      <c r="I86" s="25">
        <v>2.030904E-3</v>
      </c>
      <c r="J86" s="13">
        <v>6.2914599999999996E-3</v>
      </c>
      <c r="K86" s="12"/>
      <c r="L86" s="13">
        <f t="shared" si="5"/>
        <v>-17.558049535603693</v>
      </c>
      <c r="M86" s="13"/>
      <c r="N86" s="13"/>
      <c r="O86" s="12"/>
      <c r="P86" s="13"/>
      <c r="Q86" s="13">
        <f t="shared" si="4"/>
        <v>-16.335560409947657</v>
      </c>
      <c r="R86" s="13"/>
    </row>
    <row r="87" spans="1:115">
      <c r="A87" s="12" t="s">
        <v>69</v>
      </c>
      <c r="B87" s="12">
        <v>5</v>
      </c>
      <c r="C87" s="13">
        <v>1.0478479999999999</v>
      </c>
      <c r="D87" s="24">
        <v>2057233000</v>
      </c>
      <c r="E87" s="13">
        <v>0.1215391</v>
      </c>
      <c r="F87" s="24">
        <v>4179212</v>
      </c>
      <c r="G87" s="13">
        <v>0.1195614</v>
      </c>
      <c r="H87" s="24">
        <f t="shared" si="3"/>
        <v>1963293340.2554572</v>
      </c>
      <c r="I87" s="25">
        <v>2.0314740000000001E-3</v>
      </c>
      <c r="J87" s="13">
        <v>7.2575310000000002E-3</v>
      </c>
      <c r="K87" s="12"/>
      <c r="L87" s="13">
        <f t="shared" si="5"/>
        <v>-17.282314241485963</v>
      </c>
      <c r="M87" s="13"/>
      <c r="N87" s="13"/>
      <c r="O87" s="12"/>
      <c r="P87" s="13"/>
      <c r="Q87" s="13">
        <f t="shared" si="4"/>
        <v>-16.059482008129343</v>
      </c>
      <c r="R87" s="13"/>
    </row>
    <row r="88" spans="1:115" ht="15" thickBot="1">
      <c r="A88" s="12"/>
      <c r="B88" s="12"/>
      <c r="C88" s="13"/>
      <c r="D88" s="24"/>
      <c r="E88" s="13"/>
      <c r="F88" s="24"/>
      <c r="G88" s="13"/>
      <c r="H88" s="13"/>
      <c r="I88" s="25"/>
      <c r="J88" s="13"/>
      <c r="K88" s="12"/>
      <c r="L88" s="13"/>
      <c r="M88" s="13"/>
      <c r="N88" s="13"/>
      <c r="O88" s="12"/>
      <c r="P88" s="13"/>
      <c r="Q88" s="13"/>
      <c r="R88" s="13"/>
    </row>
    <row r="89" spans="1:115" ht="17">
      <c r="A89" s="7"/>
      <c r="B89" s="7"/>
      <c r="C89" s="6" t="s">
        <v>0</v>
      </c>
      <c r="D89" s="21" t="s">
        <v>1</v>
      </c>
      <c r="E89" s="6"/>
      <c r="F89" s="21" t="s">
        <v>2</v>
      </c>
      <c r="G89" s="6"/>
      <c r="H89" s="6" t="s">
        <v>260</v>
      </c>
      <c r="I89" s="22" t="s">
        <v>3</v>
      </c>
      <c r="J89" s="6"/>
      <c r="K89" s="7"/>
      <c r="L89" s="5" t="s">
        <v>4</v>
      </c>
      <c r="M89" s="6"/>
      <c r="N89" s="6"/>
      <c r="O89" s="7"/>
      <c r="P89" s="6"/>
      <c r="Q89" s="9" t="s">
        <v>5</v>
      </c>
      <c r="R89" s="6"/>
    </row>
    <row r="90" spans="1:115" ht="16" thickBot="1">
      <c r="A90" s="2" t="s">
        <v>70</v>
      </c>
      <c r="B90" s="2" t="s">
        <v>7</v>
      </c>
      <c r="C90" s="3" t="s">
        <v>8</v>
      </c>
      <c r="D90" s="4" t="s">
        <v>9</v>
      </c>
      <c r="E90" s="3"/>
      <c r="F90" s="4" t="s">
        <v>10</v>
      </c>
      <c r="G90" s="3"/>
      <c r="H90" s="3" t="s">
        <v>261</v>
      </c>
      <c r="I90" s="8" t="s">
        <v>11</v>
      </c>
      <c r="J90" s="3" t="s">
        <v>12</v>
      </c>
      <c r="K90" s="2"/>
      <c r="L90" s="3" t="s">
        <v>13</v>
      </c>
      <c r="M90" s="3" t="s">
        <v>14</v>
      </c>
      <c r="N90" s="3" t="s">
        <v>15</v>
      </c>
      <c r="O90" s="2"/>
      <c r="P90" s="3" t="s">
        <v>16</v>
      </c>
      <c r="Q90" s="3" t="s">
        <v>13</v>
      </c>
      <c r="R90" s="3" t="s">
        <v>17</v>
      </c>
    </row>
    <row r="91" spans="1:115">
      <c r="A91" s="12"/>
      <c r="B91" s="12"/>
      <c r="C91" s="13"/>
      <c r="D91" s="24"/>
      <c r="E91" s="13"/>
      <c r="F91" s="24"/>
      <c r="G91" s="13"/>
      <c r="H91" s="13"/>
      <c r="I91" s="25"/>
      <c r="J91" s="13"/>
      <c r="K91" s="12"/>
      <c r="L91" s="13"/>
      <c r="M91" s="13"/>
      <c r="N91" s="13"/>
      <c r="O91" s="12"/>
      <c r="P91" s="13">
        <f>((1+M97/1000)/(1-12.41/1000)-1)*1000</f>
        <v>-1.9495264404634227</v>
      </c>
      <c r="Q91" s="13"/>
      <c r="R91" s="13"/>
    </row>
    <row r="92" spans="1:115">
      <c r="A92" s="12" t="s">
        <v>18</v>
      </c>
      <c r="B92" s="12"/>
      <c r="C92" s="13">
        <v>1.54274</v>
      </c>
      <c r="D92" s="24">
        <v>2628536000</v>
      </c>
      <c r="E92" s="13">
        <v>0.1926175</v>
      </c>
      <c r="F92" s="24">
        <v>5296983</v>
      </c>
      <c r="G92" s="13">
        <v>0.18882669999999999</v>
      </c>
      <c r="H92" s="24">
        <f>D92/C92</f>
        <v>1703810104.1004965</v>
      </c>
      <c r="I92" s="25">
        <v>2.015186E-3</v>
      </c>
      <c r="J92" s="13">
        <v>7.5270609999999998E-3</v>
      </c>
      <c r="K92" s="12"/>
      <c r="L92" s="13">
        <v>-25.161571207430299</v>
      </c>
      <c r="M92" s="13">
        <f>AVERAGE(L92:L96)</f>
        <v>-24.922310371516961</v>
      </c>
      <c r="N92" s="13">
        <f>STDEVA(L92:L96)</f>
        <v>0.16833934396286301</v>
      </c>
      <c r="O92" s="12"/>
      <c r="P92" s="13"/>
      <c r="Q92" s="13">
        <f>((1+L92/1000)/(1+$P$91/1000)-1)*1000</f>
        <v>-23.257385655237826</v>
      </c>
      <c r="R92" s="13">
        <f>AVERAGE(Q92:Q96)</f>
        <v>-23.017657462874961</v>
      </c>
    </row>
    <row r="93" spans="1:115">
      <c r="A93" s="12" t="s">
        <v>64</v>
      </c>
      <c r="B93" s="12"/>
      <c r="C93" s="13">
        <v>1.5055799999999999</v>
      </c>
      <c r="D93" s="24">
        <v>2562601000</v>
      </c>
      <c r="E93" s="13">
        <v>0.1769839</v>
      </c>
      <c r="F93" s="24">
        <v>5164874</v>
      </c>
      <c r="G93" s="13">
        <v>0.17082700000000001</v>
      </c>
      <c r="H93" s="24">
        <f t="shared" ref="H93:H150" si="6">D93/C93</f>
        <v>1702068970.0979025</v>
      </c>
      <c r="I93" s="25">
        <v>2.0154840000000001E-3</v>
      </c>
      <c r="J93" s="13">
        <v>8.6546190000000005E-3</v>
      </c>
      <c r="K93" s="12"/>
      <c r="L93" s="13">
        <v>-25.017414860681001</v>
      </c>
      <c r="M93" s="13"/>
      <c r="N93" s="13"/>
      <c r="O93" s="12"/>
      <c r="P93" s="13"/>
      <c r="Q93" s="13">
        <f t="shared" ref="Q93:Q150" si="7">((1+L93/1000)/(1+$P$91/1000)-1)*1000</f>
        <v>-23.112947722920495</v>
      </c>
      <c r="R93" s="13"/>
    </row>
    <row r="94" spans="1:115">
      <c r="A94" s="12" t="s">
        <v>19</v>
      </c>
      <c r="B94" s="12"/>
      <c r="C94" s="13">
        <v>1.508788</v>
      </c>
      <c r="D94" s="24">
        <v>2554910000</v>
      </c>
      <c r="E94" s="13">
        <v>0.14816109999999999</v>
      </c>
      <c r="F94" s="24">
        <v>5150540</v>
      </c>
      <c r="G94" s="13">
        <v>0.1421973</v>
      </c>
      <c r="H94" s="24">
        <f t="shared" si="6"/>
        <v>1693352545.2217276</v>
      </c>
      <c r="I94" s="25">
        <v>2.0160780000000001E-3</v>
      </c>
      <c r="J94" s="13">
        <v>6.8823620000000004E-3</v>
      </c>
      <c r="K94" s="12"/>
      <c r="L94" s="13">
        <v>-24.730069659442599</v>
      </c>
      <c r="M94" s="13"/>
      <c r="N94" s="13"/>
      <c r="O94" s="12"/>
      <c r="P94" s="13"/>
      <c r="Q94" s="13">
        <f t="shared" si="7"/>
        <v>-22.825041240381982</v>
      </c>
      <c r="R94" s="13"/>
    </row>
    <row r="95" spans="1:115">
      <c r="A95" s="12" t="s">
        <v>20</v>
      </c>
      <c r="B95" s="12"/>
      <c r="C95" s="13">
        <v>1.4940020000000001</v>
      </c>
      <c r="D95" s="24">
        <v>2542926000</v>
      </c>
      <c r="E95" s="13">
        <v>0.17555100000000001</v>
      </c>
      <c r="F95" s="24">
        <v>5126106</v>
      </c>
      <c r="G95" s="13">
        <v>0.17265900000000001</v>
      </c>
      <c r="H95" s="24">
        <f t="shared" si="6"/>
        <v>1702090090.9101861</v>
      </c>
      <c r="I95" s="25">
        <v>2.015831E-3</v>
      </c>
      <c r="J95" s="13">
        <v>5.569437E-3</v>
      </c>
      <c r="K95" s="12"/>
      <c r="L95" s="13">
        <v>-24.8495549535603</v>
      </c>
      <c r="M95" s="13"/>
      <c r="N95" s="13"/>
      <c r="O95" s="12"/>
      <c r="P95" s="13"/>
      <c r="Q95" s="13">
        <f t="shared" si="7"/>
        <v>-22.944759929249049</v>
      </c>
      <c r="R95" s="13"/>
    </row>
    <row r="96" spans="1:115" s="30" customFormat="1">
      <c r="A96" s="26" t="s">
        <v>21</v>
      </c>
      <c r="B96" s="26"/>
      <c r="C96" s="27">
        <v>1.477573</v>
      </c>
      <c r="D96" s="28">
        <v>2519473000</v>
      </c>
      <c r="E96" s="27">
        <v>0.2189837</v>
      </c>
      <c r="F96" s="28">
        <v>5078456</v>
      </c>
      <c r="G96" s="27">
        <v>0.21669469999999999</v>
      </c>
      <c r="H96" s="28">
        <f t="shared" si="6"/>
        <v>1705142825.4306216</v>
      </c>
      <c r="I96" s="29">
        <v>2.0158239999999998E-3</v>
      </c>
      <c r="J96" s="27">
        <v>6.7422970000000004E-3</v>
      </c>
      <c r="K96" s="26"/>
      <c r="L96" s="27">
        <v>-24.852941176470601</v>
      </c>
      <c r="M96" s="27"/>
      <c r="N96" s="27"/>
      <c r="O96" s="26"/>
      <c r="P96" s="27"/>
      <c r="Q96" s="27">
        <f t="shared" si="7"/>
        <v>-22.948152766585462</v>
      </c>
      <c r="R96" s="27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</row>
    <row r="97" spans="1:115">
      <c r="A97" s="12" t="s">
        <v>29</v>
      </c>
      <c r="B97" s="12"/>
      <c r="C97" s="13">
        <v>1.523261</v>
      </c>
      <c r="D97" s="24">
        <v>2498691000</v>
      </c>
      <c r="E97" s="13">
        <v>0.1578377</v>
      </c>
      <c r="F97" s="24">
        <v>5090594</v>
      </c>
      <c r="G97" s="13">
        <v>0.1550221</v>
      </c>
      <c r="H97" s="24">
        <f t="shared" si="6"/>
        <v>1640356445.8093524</v>
      </c>
      <c r="I97" s="25">
        <v>2.037306E-3</v>
      </c>
      <c r="J97" s="13">
        <v>9.417033E-3</v>
      </c>
      <c r="K97" s="12"/>
      <c r="L97" s="13">
        <v>-14.461106811145401</v>
      </c>
      <c r="M97" s="13">
        <f>AVERAGE(L97:L108)</f>
        <v>-14.33533281733739</v>
      </c>
      <c r="N97" s="13">
        <f>STDEVA(L97:L108)</f>
        <v>0.2050697719784387</v>
      </c>
      <c r="O97" s="12"/>
      <c r="P97" s="13"/>
      <c r="Q97" s="13">
        <f>((1+L97/1000)/(1+$P$91/1000)-1)*1000</f>
        <v>-12.536019672491738</v>
      </c>
      <c r="R97" s="13">
        <f>AVERAGE(Q97:Q108)</f>
        <v>-12.410000000000124</v>
      </c>
    </row>
    <row r="98" spans="1:115">
      <c r="A98" s="12" t="s">
        <v>71</v>
      </c>
      <c r="B98" s="12"/>
      <c r="C98" s="13">
        <v>1.5443830000000001</v>
      </c>
      <c r="D98" s="24">
        <v>2528484000</v>
      </c>
      <c r="E98" s="13">
        <v>0.15647649999999999</v>
      </c>
      <c r="F98" s="24">
        <v>5150514</v>
      </c>
      <c r="G98" s="13">
        <v>0.1515804</v>
      </c>
      <c r="H98" s="24">
        <f t="shared" si="6"/>
        <v>1637213048.8356838</v>
      </c>
      <c r="I98" s="25">
        <v>2.037334E-3</v>
      </c>
      <c r="J98" s="13">
        <v>7.4798640000000001E-3</v>
      </c>
      <c r="K98" s="12"/>
      <c r="L98" s="13">
        <v>-14.447561919504601</v>
      </c>
      <c r="M98" s="13"/>
      <c r="N98" s="13"/>
      <c r="O98" s="12"/>
      <c r="P98" s="13"/>
      <c r="Q98" s="13">
        <f t="shared" si="7"/>
        <v>-12.522448323146417</v>
      </c>
      <c r="R98" s="13"/>
    </row>
    <row r="99" spans="1:115">
      <c r="A99" s="12" t="s">
        <v>33</v>
      </c>
      <c r="B99" s="12"/>
      <c r="C99" s="13">
        <v>1.546808</v>
      </c>
      <c r="D99" s="24">
        <v>2533512000</v>
      </c>
      <c r="E99" s="13">
        <v>0.1706868</v>
      </c>
      <c r="F99" s="24">
        <v>5161121</v>
      </c>
      <c r="G99" s="13">
        <v>0.16706599999999999</v>
      </c>
      <c r="H99" s="24">
        <f t="shared" si="6"/>
        <v>1637896881.8366599</v>
      </c>
      <c r="I99" s="25">
        <v>2.0371429999999999E-3</v>
      </c>
      <c r="J99" s="13">
        <v>6.5443890000000003E-3</v>
      </c>
      <c r="K99" s="12"/>
      <c r="L99" s="13">
        <v>-14.5399574303405</v>
      </c>
      <c r="M99" s="13"/>
      <c r="N99" s="13"/>
      <c r="O99" s="12"/>
      <c r="P99" s="13"/>
      <c r="Q99" s="13">
        <f t="shared" si="7"/>
        <v>-12.615024313323065</v>
      </c>
      <c r="R99" s="13"/>
    </row>
    <row r="100" spans="1:115">
      <c r="A100" s="12" t="s">
        <v>34</v>
      </c>
      <c r="B100" s="12"/>
      <c r="C100" s="13">
        <v>1.519271</v>
      </c>
      <c r="D100" s="24">
        <v>2500329000</v>
      </c>
      <c r="E100" s="13">
        <v>0.16319980000000001</v>
      </c>
      <c r="F100" s="24">
        <v>5095027</v>
      </c>
      <c r="G100" s="13">
        <v>0.1584363</v>
      </c>
      <c r="H100" s="24">
        <f t="shared" si="6"/>
        <v>1645742596.2846653</v>
      </c>
      <c r="I100" s="25">
        <v>2.037774E-3</v>
      </c>
      <c r="J100" s="13">
        <v>5.5864679999999998E-3</v>
      </c>
      <c r="K100" s="12"/>
      <c r="L100" s="13">
        <v>-14.234713622291</v>
      </c>
      <c r="M100" s="13"/>
      <c r="N100" s="13"/>
      <c r="O100" s="12"/>
      <c r="P100" s="13"/>
      <c r="Q100" s="13">
        <f t="shared" si="7"/>
        <v>-12.309184262006889</v>
      </c>
      <c r="R100" s="13"/>
    </row>
    <row r="101" spans="1:115">
      <c r="A101" s="12" t="s">
        <v>65</v>
      </c>
      <c r="B101" s="12"/>
      <c r="C101" s="13">
        <v>1.517471</v>
      </c>
      <c r="D101" s="24">
        <v>2503586000</v>
      </c>
      <c r="E101" s="13">
        <v>0.14306550000000001</v>
      </c>
      <c r="F101" s="24">
        <v>5101638</v>
      </c>
      <c r="G101" s="13">
        <v>0.13738159999999999</v>
      </c>
      <c r="H101" s="24">
        <f t="shared" si="6"/>
        <v>1649841084.2777226</v>
      </c>
      <c r="I101" s="25">
        <v>2.0377350000000002E-3</v>
      </c>
      <c r="J101" s="13">
        <v>7.3845100000000004E-3</v>
      </c>
      <c r="K101" s="12"/>
      <c r="L101" s="13">
        <v>-14.253579721362099</v>
      </c>
      <c r="M101" s="13"/>
      <c r="N101" s="13"/>
      <c r="O101" s="12"/>
      <c r="P101" s="13"/>
      <c r="Q101" s="13">
        <f t="shared" si="7"/>
        <v>-12.328087212880479</v>
      </c>
      <c r="R101" s="13"/>
    </row>
    <row r="102" spans="1:115">
      <c r="A102" s="12" t="s">
        <v>35</v>
      </c>
      <c r="B102" s="12"/>
      <c r="C102" s="13">
        <v>1.50824</v>
      </c>
      <c r="D102" s="24">
        <v>2467851000</v>
      </c>
      <c r="E102" s="13">
        <v>0.15138170000000001</v>
      </c>
      <c r="F102" s="24">
        <v>5028043</v>
      </c>
      <c r="G102" s="13">
        <v>0.14665220000000001</v>
      </c>
      <c r="H102" s="24">
        <f t="shared" si="6"/>
        <v>1636245557.7361693</v>
      </c>
      <c r="I102" s="25">
        <v>2.037334E-3</v>
      </c>
      <c r="J102" s="13">
        <v>6.5629199999999999E-3</v>
      </c>
      <c r="K102" s="12"/>
      <c r="L102" s="13">
        <v>-14.447561919504601</v>
      </c>
      <c r="M102" s="13"/>
      <c r="N102" s="13"/>
      <c r="O102" s="12"/>
      <c r="P102" s="13"/>
      <c r="Q102" s="13">
        <f t="shared" si="7"/>
        <v>-12.522448323146417</v>
      </c>
      <c r="R102" s="13"/>
    </row>
    <row r="103" spans="1:115">
      <c r="A103" s="12" t="s">
        <v>72</v>
      </c>
      <c r="B103" s="12"/>
      <c r="C103" s="13">
        <v>1.4995560000000001</v>
      </c>
      <c r="D103" s="24">
        <v>2503771000</v>
      </c>
      <c r="E103" s="13">
        <v>0.21276429999999999</v>
      </c>
      <c r="F103" s="24">
        <v>5105206</v>
      </c>
      <c r="G103" s="13">
        <v>0.2125678</v>
      </c>
      <c r="H103" s="24">
        <f t="shared" si="6"/>
        <v>1669674890.4342351</v>
      </c>
      <c r="I103" s="25">
        <v>2.0386950000000001E-3</v>
      </c>
      <c r="J103" s="13">
        <v>7.6934710000000003E-3</v>
      </c>
      <c r="K103" s="12"/>
      <c r="L103" s="13">
        <v>-13.7891834365325</v>
      </c>
      <c r="M103" s="13"/>
      <c r="N103" s="13"/>
      <c r="O103" s="12"/>
      <c r="P103" s="13"/>
      <c r="Q103" s="13">
        <f t="shared" si="7"/>
        <v>-11.86278380675776</v>
      </c>
      <c r="R103" s="13"/>
    </row>
    <row r="104" spans="1:115">
      <c r="A104" s="12" t="s">
        <v>36</v>
      </c>
      <c r="B104" s="12"/>
      <c r="C104" s="13">
        <v>1.507301</v>
      </c>
      <c r="D104" s="24">
        <v>2464111000</v>
      </c>
      <c r="E104" s="13">
        <v>0.15100160000000001</v>
      </c>
      <c r="F104" s="24">
        <v>5020047</v>
      </c>
      <c r="G104" s="13">
        <v>0.14830869999999999</v>
      </c>
      <c r="H104" s="24">
        <f t="shared" si="6"/>
        <v>1634783629.8124926</v>
      </c>
      <c r="I104" s="25">
        <v>2.0372680000000001E-3</v>
      </c>
      <c r="J104" s="13">
        <v>6.0098820000000002E-3</v>
      </c>
      <c r="K104" s="12"/>
      <c r="L104" s="13">
        <v>-14.479489164086599</v>
      </c>
      <c r="M104" s="13"/>
      <c r="N104" s="13"/>
      <c r="O104" s="12"/>
      <c r="P104" s="13"/>
      <c r="Q104" s="13">
        <f t="shared" si="7"/>
        <v>-12.554437932317363</v>
      </c>
      <c r="R104" s="13"/>
    </row>
    <row r="105" spans="1:115">
      <c r="A105" s="12" t="s">
        <v>37</v>
      </c>
      <c r="B105" s="12"/>
      <c r="C105" s="13">
        <v>1.496192</v>
      </c>
      <c r="D105" s="24">
        <v>2445495000</v>
      </c>
      <c r="E105" s="13">
        <v>0.16730419999999999</v>
      </c>
      <c r="F105" s="24">
        <v>4983145</v>
      </c>
      <c r="G105" s="13">
        <v>0.16695460000000001</v>
      </c>
      <c r="H105" s="24">
        <f t="shared" si="6"/>
        <v>1634479398.3659852</v>
      </c>
      <c r="I105" s="25">
        <v>2.0376840000000001E-3</v>
      </c>
      <c r="J105" s="13">
        <v>5.6488720000000001E-3</v>
      </c>
      <c r="K105" s="12"/>
      <c r="L105" s="13">
        <v>-14.278250773993699</v>
      </c>
      <c r="M105" s="13"/>
      <c r="N105" s="13"/>
      <c r="O105" s="12"/>
      <c r="P105" s="13"/>
      <c r="Q105" s="13">
        <f t="shared" si="7"/>
        <v>-12.352806456330857</v>
      </c>
      <c r="R105" s="13"/>
    </row>
    <row r="106" spans="1:115">
      <c r="A106" s="12" t="s">
        <v>73</v>
      </c>
      <c r="B106" s="12"/>
      <c r="C106" s="13">
        <v>1.4845360000000001</v>
      </c>
      <c r="D106" s="24">
        <v>2425689000</v>
      </c>
      <c r="E106" s="13">
        <v>0.20049729999999999</v>
      </c>
      <c r="F106" s="24">
        <v>4941608</v>
      </c>
      <c r="G106" s="13">
        <v>0.196099</v>
      </c>
      <c r="H106" s="24">
        <f t="shared" si="6"/>
        <v>1633971153.276175</v>
      </c>
      <c r="I106" s="25">
        <v>2.0372010000000002E-3</v>
      </c>
      <c r="J106" s="13">
        <v>7.8609539999999999E-3</v>
      </c>
      <c r="K106" s="12"/>
      <c r="L106" s="13">
        <v>-14.5119001547986</v>
      </c>
      <c r="M106" s="13"/>
      <c r="N106" s="13"/>
      <c r="O106" s="12"/>
      <c r="P106" s="13"/>
      <c r="Q106" s="13">
        <f t="shared" si="7"/>
        <v>-12.586912232536385</v>
      </c>
      <c r="R106" s="13"/>
    </row>
    <row r="107" spans="1:115">
      <c r="A107" s="12" t="s">
        <v>74</v>
      </c>
      <c r="B107" s="12"/>
      <c r="C107" s="13">
        <v>1.5897570000000001</v>
      </c>
      <c r="D107" s="24">
        <v>2539725000</v>
      </c>
      <c r="E107" s="13">
        <v>0.16851440000000001</v>
      </c>
      <c r="F107" s="24">
        <v>5175093</v>
      </c>
      <c r="G107" s="13">
        <v>0.1641939</v>
      </c>
      <c r="H107" s="24">
        <f t="shared" si="6"/>
        <v>1597555475.4594569</v>
      </c>
      <c r="I107" s="25">
        <v>2.0377659999999999E-3</v>
      </c>
      <c r="J107" s="13">
        <v>6.3525079999999998E-3</v>
      </c>
      <c r="K107" s="12"/>
      <c r="L107" s="13">
        <v>-14.238583591331301</v>
      </c>
      <c r="M107" s="13"/>
      <c r="N107" s="13"/>
      <c r="O107" s="12"/>
      <c r="P107" s="13"/>
      <c r="Q107" s="13">
        <f t="shared" si="7"/>
        <v>-12.313061790391377</v>
      </c>
      <c r="R107" s="13"/>
    </row>
    <row r="108" spans="1:115" s="30" customFormat="1">
      <c r="A108" s="26" t="s">
        <v>75</v>
      </c>
      <c r="B108" s="26"/>
      <c r="C108" s="27">
        <v>1.5817779999999999</v>
      </c>
      <c r="D108" s="28">
        <v>2539440000</v>
      </c>
      <c r="E108" s="27">
        <v>0.17065900000000001</v>
      </c>
      <c r="F108" s="28">
        <v>5174240</v>
      </c>
      <c r="G108" s="27">
        <v>0.16901769999999999</v>
      </c>
      <c r="H108" s="28">
        <f t="shared" si="6"/>
        <v>1605433885.1596117</v>
      </c>
      <c r="I108" s="29">
        <v>2.0375520000000002E-3</v>
      </c>
      <c r="J108" s="27">
        <v>6.8338670000000004E-3</v>
      </c>
      <c r="K108" s="26"/>
      <c r="L108" s="27">
        <v>-14.3421052631578</v>
      </c>
      <c r="M108" s="27"/>
      <c r="N108" s="27"/>
      <c r="O108" s="26"/>
      <c r="P108" s="27"/>
      <c r="Q108" s="27">
        <f t="shared" si="7"/>
        <v>-12.416785674672749</v>
      </c>
      <c r="R108" s="27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</row>
    <row r="109" spans="1:115">
      <c r="A109" s="12" t="s">
        <v>42</v>
      </c>
      <c r="B109" s="12">
        <v>6</v>
      </c>
      <c r="C109" s="13">
        <v>1.5351520000000001</v>
      </c>
      <c r="D109" s="24">
        <v>2606565000</v>
      </c>
      <c r="E109" s="13">
        <v>0.16845889999999999</v>
      </c>
      <c r="F109" s="24">
        <v>5289664</v>
      </c>
      <c r="G109" s="13">
        <v>0.16699040000000001</v>
      </c>
      <c r="H109" s="24">
        <f t="shared" si="6"/>
        <v>1697919815.1062565</v>
      </c>
      <c r="I109" s="25">
        <v>2.0293630000000002E-3</v>
      </c>
      <c r="J109" s="13">
        <v>6.8853930000000001E-3</v>
      </c>
      <c r="K109" s="12"/>
      <c r="L109" s="13">
        <f t="shared" ref="L109:L150" si="8">(I109/0.0020672-1)*1000</f>
        <v>-18.303502321981302</v>
      </c>
      <c r="M109" s="13">
        <f>AVERAGE(L109:L150)</f>
        <v>-18.122258771929769</v>
      </c>
      <c r="N109" s="13">
        <f>STDEVA(L109:L150)</f>
        <v>0.20858175820722696</v>
      </c>
      <c r="O109" s="12"/>
      <c r="P109" s="13"/>
      <c r="Q109" s="13">
        <f>((1+L109/1000)/(1+$P$91/1000)-1)*1000</f>
        <v>-16.385920667109755</v>
      </c>
      <c r="R109" s="13">
        <f>AVERAGE(Q109:Q150)</f>
        <v>-16.204323087775784</v>
      </c>
    </row>
    <row r="110" spans="1:115">
      <c r="A110" s="12" t="s">
        <v>43</v>
      </c>
      <c r="B110" s="12">
        <v>6</v>
      </c>
      <c r="C110" s="13">
        <v>1.542427</v>
      </c>
      <c r="D110" s="24">
        <v>2609989000</v>
      </c>
      <c r="E110" s="13">
        <v>0.18879380000000001</v>
      </c>
      <c r="F110" s="24">
        <v>5296924</v>
      </c>
      <c r="G110" s="13">
        <v>0.1863282</v>
      </c>
      <c r="H110" s="24">
        <f t="shared" si="6"/>
        <v>1692131296.9754808</v>
      </c>
      <c r="I110" s="25">
        <v>2.0294829999999999E-3</v>
      </c>
      <c r="J110" s="13">
        <v>5.5946570000000003E-3</v>
      </c>
      <c r="K110" s="12"/>
      <c r="L110" s="13">
        <f t="shared" si="8"/>
        <v>-18.24545278637768</v>
      </c>
      <c r="M110" s="13"/>
      <c r="N110" s="13"/>
      <c r="O110" s="12"/>
      <c r="P110" s="13"/>
      <c r="Q110" s="13">
        <f t="shared" si="7"/>
        <v>-16.327757741344541</v>
      </c>
      <c r="R110" s="13"/>
    </row>
    <row r="111" spans="1:115">
      <c r="A111" s="12" t="s">
        <v>44</v>
      </c>
      <c r="B111" s="12">
        <v>6</v>
      </c>
      <c r="C111" s="13">
        <v>1.538985</v>
      </c>
      <c r="D111" s="24">
        <v>2608412000</v>
      </c>
      <c r="E111" s="13">
        <v>0.1698259</v>
      </c>
      <c r="F111" s="24">
        <v>5293731</v>
      </c>
      <c r="G111" s="13">
        <v>0.16544139999999999</v>
      </c>
      <c r="H111" s="24">
        <f t="shared" si="6"/>
        <v>1694891113.2987001</v>
      </c>
      <c r="I111" s="25">
        <v>2.0293889999999999E-3</v>
      </c>
      <c r="J111" s="13">
        <v>7.7842120000000004E-3</v>
      </c>
      <c r="K111" s="12"/>
      <c r="L111" s="13">
        <f t="shared" si="8"/>
        <v>-18.290924922600649</v>
      </c>
      <c r="M111" s="13"/>
      <c r="N111" s="13"/>
      <c r="O111" s="12"/>
      <c r="P111" s="13"/>
      <c r="Q111" s="13">
        <f t="shared" si="7"/>
        <v>-16.373318699860697</v>
      </c>
      <c r="R111" s="13"/>
    </row>
    <row r="112" spans="1:115">
      <c r="A112" s="12" t="s">
        <v>45</v>
      </c>
      <c r="B112" s="12">
        <v>6</v>
      </c>
      <c r="C112" s="13">
        <v>1.5308489999999999</v>
      </c>
      <c r="D112" s="24">
        <v>2572303000</v>
      </c>
      <c r="E112" s="13">
        <v>0.14540839999999999</v>
      </c>
      <c r="F112" s="24">
        <v>5220779</v>
      </c>
      <c r="G112" s="13">
        <v>0.13952929999999999</v>
      </c>
      <c r="H112" s="24">
        <f t="shared" si="6"/>
        <v>1680311382.7686467</v>
      </c>
      <c r="I112" s="25">
        <v>2.0296160000000001E-3</v>
      </c>
      <c r="J112" s="13">
        <v>1.031907E-2</v>
      </c>
      <c r="K112" s="12"/>
      <c r="L112" s="13">
        <f t="shared" si="8"/>
        <v>-18.18111455108351</v>
      </c>
      <c r="M112" s="13"/>
      <c r="N112" s="13"/>
      <c r="O112" s="12"/>
      <c r="P112" s="13"/>
      <c r="Q112" s="13">
        <f t="shared" si="7"/>
        <v>-16.263293831954464</v>
      </c>
      <c r="R112" s="13"/>
    </row>
    <row r="113" spans="1:18">
      <c r="A113" s="12" t="s">
        <v>46</v>
      </c>
      <c r="B113" s="12">
        <v>6</v>
      </c>
      <c r="C113" s="13">
        <v>1.509414</v>
      </c>
      <c r="D113" s="24">
        <v>2564765000</v>
      </c>
      <c r="E113" s="13">
        <v>0.1542162</v>
      </c>
      <c r="F113" s="24">
        <v>5204459</v>
      </c>
      <c r="G113" s="13">
        <v>0.15360840000000001</v>
      </c>
      <c r="H113" s="24">
        <f t="shared" si="6"/>
        <v>1699179284.1460328</v>
      </c>
      <c r="I113" s="25">
        <v>2.0295299999999999E-3</v>
      </c>
      <c r="J113" s="13">
        <v>6.4776749999999996E-3</v>
      </c>
      <c r="K113" s="12"/>
      <c r="L113" s="13">
        <f t="shared" si="8"/>
        <v>-18.222716718266252</v>
      </c>
      <c r="M113" s="13"/>
      <c r="N113" s="13"/>
      <c r="O113" s="12"/>
      <c r="P113" s="13"/>
      <c r="Q113" s="13">
        <f t="shared" si="7"/>
        <v>-16.30497726208646</v>
      </c>
      <c r="R113" s="13"/>
    </row>
    <row r="114" spans="1:18">
      <c r="A114" s="12" t="s">
        <v>47</v>
      </c>
      <c r="B114" s="12">
        <v>6</v>
      </c>
      <c r="C114" s="13">
        <v>1.5267029999999999</v>
      </c>
      <c r="D114" s="24">
        <v>2595705000</v>
      </c>
      <c r="E114" s="13">
        <v>0.1826806</v>
      </c>
      <c r="F114" s="24">
        <v>5269211</v>
      </c>
      <c r="G114" s="13">
        <v>0.1771413</v>
      </c>
      <c r="H114" s="24">
        <f t="shared" si="6"/>
        <v>1700202986.4354758</v>
      </c>
      <c r="I114" s="25">
        <v>2.0298349999999998E-3</v>
      </c>
      <c r="J114" s="13">
        <v>6.6579680000000002E-3</v>
      </c>
      <c r="K114" s="12"/>
      <c r="L114" s="13">
        <f t="shared" si="8"/>
        <v>-18.075174148606933</v>
      </c>
      <c r="M114" s="13"/>
      <c r="N114" s="13"/>
      <c r="O114" s="12"/>
      <c r="P114" s="13"/>
      <c r="Q114" s="13">
        <f t="shared" si="7"/>
        <v>-16.15714649243294</v>
      </c>
      <c r="R114" s="13"/>
    </row>
    <row r="115" spans="1:18">
      <c r="A115" s="12" t="s">
        <v>48</v>
      </c>
      <c r="B115" s="12">
        <v>6</v>
      </c>
      <c r="C115" s="13">
        <v>1.5303800000000001</v>
      </c>
      <c r="D115" s="24">
        <v>2599840000</v>
      </c>
      <c r="E115" s="13">
        <v>0.22113089999999999</v>
      </c>
      <c r="F115" s="24">
        <v>5278081</v>
      </c>
      <c r="G115" s="13">
        <v>0.2178023</v>
      </c>
      <c r="H115" s="24">
        <f t="shared" si="6"/>
        <v>1698819900.9396358</v>
      </c>
      <c r="I115" s="25">
        <v>2.0302300000000001E-3</v>
      </c>
      <c r="J115" s="13">
        <v>5.4886609999999997E-3</v>
      </c>
      <c r="K115" s="12"/>
      <c r="L115" s="13">
        <f t="shared" si="8"/>
        <v>-17.884094427244477</v>
      </c>
      <c r="M115" s="13"/>
      <c r="N115" s="13"/>
      <c r="O115" s="12"/>
      <c r="P115" s="13"/>
      <c r="Q115" s="13">
        <f t="shared" si="7"/>
        <v>-15.965693528455116</v>
      </c>
      <c r="R115" s="13"/>
    </row>
    <row r="116" spans="1:18">
      <c r="A116" s="12" t="s">
        <v>49</v>
      </c>
      <c r="B116" s="12">
        <v>6</v>
      </c>
      <c r="C116" s="13">
        <v>1.5102739999999999</v>
      </c>
      <c r="D116" s="24">
        <v>2539091000</v>
      </c>
      <c r="E116" s="13">
        <v>0.19293379999999999</v>
      </c>
      <c r="F116" s="24">
        <v>5154180</v>
      </c>
      <c r="G116" s="13">
        <v>0.1896168</v>
      </c>
      <c r="H116" s="24">
        <f t="shared" si="6"/>
        <v>1681212150.9077163</v>
      </c>
      <c r="I116" s="25">
        <v>2.0299329999999998E-3</v>
      </c>
      <c r="J116" s="13">
        <v>7.2135259999999996E-3</v>
      </c>
      <c r="K116" s="12"/>
      <c r="L116" s="13">
        <f t="shared" si="8"/>
        <v>-18.027767027863796</v>
      </c>
      <c r="M116" s="13"/>
      <c r="N116" s="13"/>
      <c r="O116" s="12"/>
      <c r="P116" s="13"/>
      <c r="Q116" s="13">
        <f t="shared" si="7"/>
        <v>-16.109646769724485</v>
      </c>
      <c r="R116" s="13"/>
    </row>
    <row r="117" spans="1:18">
      <c r="A117" s="12" t="s">
        <v>50</v>
      </c>
      <c r="B117" s="12">
        <v>6</v>
      </c>
      <c r="C117" s="13">
        <v>1.5096480000000001</v>
      </c>
      <c r="D117" s="24">
        <v>2550267000</v>
      </c>
      <c r="E117" s="13">
        <v>0.15645980000000001</v>
      </c>
      <c r="F117" s="24">
        <v>5176027</v>
      </c>
      <c r="G117" s="13">
        <v>0.1513031</v>
      </c>
      <c r="H117" s="24">
        <f t="shared" si="6"/>
        <v>1689312343.0097611</v>
      </c>
      <c r="I117" s="25">
        <v>2.0297760000000001E-3</v>
      </c>
      <c r="J117" s="13">
        <v>8.4718959999999996E-3</v>
      </c>
      <c r="K117" s="12"/>
      <c r="L117" s="13">
        <f t="shared" si="8"/>
        <v>-18.103715170278534</v>
      </c>
      <c r="M117" s="13"/>
      <c r="N117" s="13"/>
      <c r="O117" s="12"/>
      <c r="P117" s="13"/>
      <c r="Q117" s="13">
        <f t="shared" si="7"/>
        <v>-16.185743264267359</v>
      </c>
      <c r="R117" s="13"/>
    </row>
    <row r="118" spans="1:18">
      <c r="A118" s="12" t="s">
        <v>51</v>
      </c>
      <c r="B118" s="12">
        <v>6</v>
      </c>
      <c r="C118" s="13">
        <v>1.504329</v>
      </c>
      <c r="D118" s="24">
        <v>2541225000</v>
      </c>
      <c r="E118" s="13">
        <v>0.19149769999999999</v>
      </c>
      <c r="F118" s="24">
        <v>5159346</v>
      </c>
      <c r="G118" s="13">
        <v>0.18804789999999999</v>
      </c>
      <c r="H118" s="24">
        <f t="shared" si="6"/>
        <v>1689274753.0626612</v>
      </c>
      <c r="I118" s="25">
        <v>2.0302620000000001E-3</v>
      </c>
      <c r="J118" s="13">
        <v>8.0537190000000008E-3</v>
      </c>
      <c r="K118" s="12"/>
      <c r="L118" s="13">
        <f t="shared" si="8"/>
        <v>-17.868614551083461</v>
      </c>
      <c r="M118" s="13"/>
      <c r="N118" s="13"/>
      <c r="O118" s="12"/>
      <c r="P118" s="13"/>
      <c r="Q118" s="13">
        <f t="shared" si="7"/>
        <v>-15.950183414917607</v>
      </c>
      <c r="R118" s="13"/>
    </row>
    <row r="119" spans="1:18">
      <c r="A119" s="12" t="s">
        <v>52</v>
      </c>
      <c r="B119" s="12">
        <v>7</v>
      </c>
      <c r="C119" s="13">
        <v>1.4997130000000001</v>
      </c>
      <c r="D119" s="24">
        <v>2522557000</v>
      </c>
      <c r="E119" s="13">
        <v>0.1717813</v>
      </c>
      <c r="F119" s="24">
        <v>5121734</v>
      </c>
      <c r="G119" s="13">
        <v>0.1674129</v>
      </c>
      <c r="H119" s="24">
        <f t="shared" si="6"/>
        <v>1682026494.4025955</v>
      </c>
      <c r="I119" s="25">
        <v>2.0301949999999998E-3</v>
      </c>
      <c r="J119" s="13">
        <v>6.3239669999999998E-3</v>
      </c>
      <c r="K119" s="12"/>
      <c r="L119" s="13">
        <f t="shared" si="8"/>
        <v>-17.901025541795732</v>
      </c>
      <c r="M119" s="13"/>
      <c r="N119" s="13"/>
      <c r="O119" s="12"/>
      <c r="P119" s="13"/>
      <c r="Q119" s="13">
        <f t="shared" si="7"/>
        <v>-15.982657715136849</v>
      </c>
      <c r="R119" s="13"/>
    </row>
    <row r="120" spans="1:18">
      <c r="A120" s="12" t="s">
        <v>53</v>
      </c>
      <c r="B120" s="12">
        <v>7</v>
      </c>
      <c r="C120" s="13">
        <v>1.49455</v>
      </c>
      <c r="D120" s="24">
        <v>2535953000</v>
      </c>
      <c r="E120" s="13">
        <v>0.16329469999999999</v>
      </c>
      <c r="F120" s="24">
        <v>5147819</v>
      </c>
      <c r="G120" s="13">
        <v>0.1596648</v>
      </c>
      <c r="H120" s="24">
        <f t="shared" si="6"/>
        <v>1696800374.6947241</v>
      </c>
      <c r="I120" s="25">
        <v>2.02994E-3</v>
      </c>
      <c r="J120" s="13">
        <v>5.5577100000000004E-3</v>
      </c>
      <c r="K120" s="12"/>
      <c r="L120" s="13">
        <f t="shared" si="8"/>
        <v>-18.024380804953498</v>
      </c>
      <c r="M120" s="13"/>
      <c r="N120" s="13"/>
      <c r="O120" s="12"/>
      <c r="P120" s="13"/>
      <c r="Q120" s="13">
        <f t="shared" si="7"/>
        <v>-16.106253932388071</v>
      </c>
      <c r="R120" s="13"/>
    </row>
    <row r="121" spans="1:18">
      <c r="A121" s="12" t="s">
        <v>54</v>
      </c>
      <c r="B121" s="12">
        <v>7</v>
      </c>
      <c r="C121" s="13">
        <v>1.483519</v>
      </c>
      <c r="D121" s="24">
        <v>2532639000</v>
      </c>
      <c r="E121" s="13">
        <v>0.16589699999999999</v>
      </c>
      <c r="F121" s="24">
        <v>5141237</v>
      </c>
      <c r="G121" s="13">
        <v>0.1617103</v>
      </c>
      <c r="H121" s="24">
        <f t="shared" si="6"/>
        <v>1707183393.0000222</v>
      </c>
      <c r="I121" s="25">
        <v>2.030128E-3</v>
      </c>
      <c r="J121" s="13">
        <v>7.6792539999999999E-3</v>
      </c>
      <c r="K121" s="12"/>
      <c r="L121" s="13">
        <f t="shared" si="8"/>
        <v>-17.933436532507674</v>
      </c>
      <c r="M121" s="13"/>
      <c r="N121" s="13"/>
      <c r="O121" s="12"/>
      <c r="P121" s="13"/>
      <c r="Q121" s="13">
        <f t="shared" si="7"/>
        <v>-16.015132015355647</v>
      </c>
      <c r="R121" s="13"/>
    </row>
    <row r="122" spans="1:18">
      <c r="A122" s="12" t="s">
        <v>55</v>
      </c>
      <c r="B122" s="12">
        <v>7</v>
      </c>
      <c r="C122" s="13">
        <v>1.4922029999999999</v>
      </c>
      <c r="D122" s="24">
        <v>2544754000</v>
      </c>
      <c r="E122" s="13">
        <v>0.14303920000000001</v>
      </c>
      <c r="F122" s="24">
        <v>5166852</v>
      </c>
      <c r="G122" s="13">
        <v>0.14184250000000001</v>
      </c>
      <c r="H122" s="24">
        <f t="shared" si="6"/>
        <v>1705367165.1913314</v>
      </c>
      <c r="I122" s="25">
        <v>2.030535E-3</v>
      </c>
      <c r="J122" s="13">
        <v>7.4734069999999996E-3</v>
      </c>
      <c r="K122" s="12"/>
      <c r="L122" s="13">
        <f t="shared" si="8"/>
        <v>-17.736551857585159</v>
      </c>
      <c r="M122" s="13"/>
      <c r="N122" s="13"/>
      <c r="O122" s="12"/>
      <c r="P122" s="13"/>
      <c r="Q122" s="13">
        <f t="shared" si="7"/>
        <v>-15.817862758801592</v>
      </c>
      <c r="R122" s="13"/>
    </row>
    <row r="123" spans="1:18">
      <c r="A123" s="12" t="s">
        <v>56</v>
      </c>
      <c r="B123" s="12">
        <v>7</v>
      </c>
      <c r="C123" s="13">
        <v>1.49275</v>
      </c>
      <c r="D123" s="24">
        <v>2508055000</v>
      </c>
      <c r="E123" s="13">
        <v>0.19445950000000001</v>
      </c>
      <c r="F123" s="24">
        <v>5092343</v>
      </c>
      <c r="G123" s="13">
        <v>0.1885116</v>
      </c>
      <c r="H123" s="24">
        <f t="shared" si="6"/>
        <v>1680157427.5665717</v>
      </c>
      <c r="I123" s="25">
        <v>2.030399E-3</v>
      </c>
      <c r="J123" s="13">
        <v>1.0223670000000001E-2</v>
      </c>
      <c r="K123" s="12"/>
      <c r="L123" s="13">
        <f t="shared" si="8"/>
        <v>-17.802341331269346</v>
      </c>
      <c r="M123" s="13"/>
      <c r="N123" s="13"/>
      <c r="O123" s="12"/>
      <c r="P123" s="13"/>
      <c r="Q123" s="13">
        <f t="shared" si="7"/>
        <v>-15.883780741335674</v>
      </c>
      <c r="R123" s="13"/>
    </row>
    <row r="124" spans="1:18">
      <c r="A124" s="12" t="s">
        <v>57</v>
      </c>
      <c r="B124" s="12">
        <v>7</v>
      </c>
      <c r="C124" s="13">
        <v>1.492985</v>
      </c>
      <c r="D124" s="24">
        <v>2514394000</v>
      </c>
      <c r="E124" s="13">
        <v>0.16451299999999999</v>
      </c>
      <c r="F124" s="24">
        <v>5103801</v>
      </c>
      <c r="G124" s="13">
        <v>0.16103039999999999</v>
      </c>
      <c r="H124" s="24">
        <f t="shared" si="6"/>
        <v>1684138822.560173</v>
      </c>
      <c r="I124" s="25">
        <v>2.0297230000000002E-3</v>
      </c>
      <c r="J124" s="13">
        <v>7.0249580000000004E-3</v>
      </c>
      <c r="K124" s="12"/>
      <c r="L124" s="13">
        <f t="shared" si="8"/>
        <v>-18.129353715170105</v>
      </c>
      <c r="M124" s="13"/>
      <c r="N124" s="13"/>
      <c r="O124" s="12"/>
      <c r="P124" s="13"/>
      <c r="Q124" s="13">
        <f t="shared" si="7"/>
        <v>-16.211431889813667</v>
      </c>
      <c r="R124" s="13"/>
    </row>
    <row r="125" spans="1:18">
      <c r="A125" s="12" t="s">
        <v>58</v>
      </c>
      <c r="B125" s="12">
        <v>7</v>
      </c>
      <c r="C125" s="13">
        <v>1.496818</v>
      </c>
      <c r="D125" s="24">
        <v>2529244000</v>
      </c>
      <c r="E125" s="13">
        <v>0.19138169999999999</v>
      </c>
      <c r="F125" s="24">
        <v>5134194</v>
      </c>
      <c r="G125" s="13">
        <v>0.18416299999999999</v>
      </c>
      <c r="H125" s="24">
        <f t="shared" si="6"/>
        <v>1689747183.6923394</v>
      </c>
      <c r="I125" s="25">
        <v>2.0299369999999999E-3</v>
      </c>
      <c r="J125" s="13">
        <v>9.5184970000000008E-3</v>
      </c>
      <c r="K125" s="12"/>
      <c r="L125" s="13">
        <f t="shared" si="8"/>
        <v>-18.025832043343627</v>
      </c>
      <c r="M125" s="13"/>
      <c r="N125" s="13"/>
      <c r="O125" s="12"/>
      <c r="P125" s="13"/>
      <c r="Q125" s="13">
        <f t="shared" si="7"/>
        <v>-16.107708005532295</v>
      </c>
      <c r="R125" s="13"/>
    </row>
    <row r="126" spans="1:18">
      <c r="A126" s="12" t="s">
        <v>66</v>
      </c>
      <c r="B126" s="12">
        <v>7</v>
      </c>
      <c r="C126" s="13">
        <v>1.5086310000000001</v>
      </c>
      <c r="D126" s="24">
        <v>2537188000</v>
      </c>
      <c r="E126" s="13">
        <v>0.18077579999999999</v>
      </c>
      <c r="F126" s="24">
        <v>5150734</v>
      </c>
      <c r="G126" s="13">
        <v>0.17519709999999999</v>
      </c>
      <c r="H126" s="24">
        <f t="shared" si="6"/>
        <v>1681781694.7948172</v>
      </c>
      <c r="I126" s="25">
        <v>2.0300990000000001E-3</v>
      </c>
      <c r="J126" s="13">
        <v>8.5582290000000005E-3</v>
      </c>
      <c r="K126" s="12"/>
      <c r="L126" s="13">
        <f t="shared" si="8"/>
        <v>-17.947465170278566</v>
      </c>
      <c r="M126" s="13"/>
      <c r="N126" s="13"/>
      <c r="O126" s="12"/>
      <c r="P126" s="13"/>
      <c r="Q126" s="13">
        <f t="shared" si="7"/>
        <v>-16.029188055748932</v>
      </c>
      <c r="R126" s="13"/>
    </row>
    <row r="127" spans="1:18">
      <c r="A127" s="12" t="s">
        <v>59</v>
      </c>
      <c r="B127" s="12">
        <v>7</v>
      </c>
      <c r="C127" s="13">
        <v>1.5038590000000001</v>
      </c>
      <c r="D127" s="24">
        <v>2531086000</v>
      </c>
      <c r="E127" s="13">
        <v>0.19119530000000001</v>
      </c>
      <c r="F127" s="24">
        <v>5136209</v>
      </c>
      <c r="G127" s="13">
        <v>0.1900589</v>
      </c>
      <c r="H127" s="24">
        <f t="shared" si="6"/>
        <v>1683060712.4737093</v>
      </c>
      <c r="I127" s="25">
        <v>2.0293440000000002E-3</v>
      </c>
      <c r="J127" s="13">
        <v>6.7952159999999998E-3</v>
      </c>
      <c r="K127" s="12"/>
      <c r="L127" s="13">
        <f t="shared" si="8"/>
        <v>-18.312693498451882</v>
      </c>
      <c r="M127" s="13"/>
      <c r="N127" s="13"/>
      <c r="O127" s="12"/>
      <c r="P127" s="13"/>
      <c r="Q127" s="13">
        <f t="shared" si="7"/>
        <v>-16.395129797022623</v>
      </c>
      <c r="R127" s="13"/>
    </row>
    <row r="128" spans="1:18">
      <c r="A128" s="12" t="s">
        <v>60</v>
      </c>
      <c r="B128" s="12">
        <v>7</v>
      </c>
      <c r="C128" s="13">
        <v>1.497601</v>
      </c>
      <c r="D128" s="24">
        <v>2540179000</v>
      </c>
      <c r="E128" s="13">
        <v>0.13770360000000001</v>
      </c>
      <c r="F128" s="24">
        <v>5161659</v>
      </c>
      <c r="G128" s="13">
        <v>0.1471344</v>
      </c>
      <c r="H128" s="24">
        <f t="shared" si="6"/>
        <v>1696165400.530582</v>
      </c>
      <c r="I128" s="25">
        <v>2.0302470000000002E-3</v>
      </c>
      <c r="J128" s="13">
        <v>8.7439479999999997E-3</v>
      </c>
      <c r="K128" s="12"/>
      <c r="L128" s="13">
        <f t="shared" si="8"/>
        <v>-17.875870743033872</v>
      </c>
      <c r="M128" s="13"/>
      <c r="N128" s="13"/>
      <c r="O128" s="12"/>
      <c r="P128" s="13"/>
      <c r="Q128" s="13">
        <f t="shared" si="7"/>
        <v>-15.957453780638286</v>
      </c>
      <c r="R128" s="13"/>
    </row>
    <row r="129" spans="1:18">
      <c r="A129" s="12" t="s">
        <v>61</v>
      </c>
      <c r="B129" s="12">
        <v>8</v>
      </c>
      <c r="C129" s="13">
        <v>1.5001040000000001</v>
      </c>
      <c r="D129" s="24">
        <v>2531166000</v>
      </c>
      <c r="E129" s="13">
        <v>0.16008159999999999</v>
      </c>
      <c r="F129" s="24">
        <v>5140028</v>
      </c>
      <c r="G129" s="13">
        <v>0.1548998</v>
      </c>
      <c r="H129" s="24">
        <f t="shared" si="6"/>
        <v>1687327011.993835</v>
      </c>
      <c r="I129" s="25">
        <v>2.0303449999999998E-3</v>
      </c>
      <c r="J129" s="13">
        <v>1.2813069999999999E-2</v>
      </c>
      <c r="K129" s="12"/>
      <c r="L129" s="13">
        <f t="shared" si="8"/>
        <v>-17.828463622291068</v>
      </c>
      <c r="M129" s="13"/>
      <c r="N129" s="13"/>
      <c r="O129" s="12"/>
      <c r="P129" s="13"/>
      <c r="Q129" s="13">
        <f t="shared" si="7"/>
        <v>-15.909954057930165</v>
      </c>
      <c r="R129" s="13"/>
    </row>
    <row r="130" spans="1:18">
      <c r="A130" s="12" t="s">
        <v>62</v>
      </c>
      <c r="B130" s="12">
        <v>8</v>
      </c>
      <c r="C130" s="13">
        <v>1.4987740000000001</v>
      </c>
      <c r="D130" s="24">
        <v>2523720000</v>
      </c>
      <c r="E130" s="13">
        <v>0.14978469999999999</v>
      </c>
      <c r="F130" s="24">
        <v>5122990</v>
      </c>
      <c r="G130" s="13">
        <v>0.14503170000000001</v>
      </c>
      <c r="H130" s="24">
        <f t="shared" si="6"/>
        <v>1683856271.8595331</v>
      </c>
      <c r="I130" s="25">
        <v>2.0299379999999998E-3</v>
      </c>
      <c r="J130" s="13">
        <v>6.7478499999999997E-3</v>
      </c>
      <c r="K130" s="12"/>
      <c r="L130" s="13">
        <f t="shared" si="8"/>
        <v>-18.025348297213696</v>
      </c>
      <c r="M130" s="13"/>
      <c r="N130" s="13"/>
      <c r="O130" s="12"/>
      <c r="P130" s="13"/>
      <c r="Q130" s="13">
        <f t="shared" si="7"/>
        <v>-16.10722331448433</v>
      </c>
      <c r="R130" s="13"/>
    </row>
    <row r="131" spans="1:18">
      <c r="A131" s="12" t="s">
        <v>67</v>
      </c>
      <c r="B131" s="12">
        <v>8</v>
      </c>
      <c r="C131" s="13">
        <v>1.483832</v>
      </c>
      <c r="D131" s="24">
        <v>2525712000</v>
      </c>
      <c r="E131" s="13">
        <v>0.17913480000000001</v>
      </c>
      <c r="F131" s="24">
        <v>5125035</v>
      </c>
      <c r="G131" s="13">
        <v>0.1758585</v>
      </c>
      <c r="H131" s="24">
        <f t="shared" si="6"/>
        <v>1702154960.9389741</v>
      </c>
      <c r="I131" s="25">
        <v>2.029299E-3</v>
      </c>
      <c r="J131" s="13">
        <v>6.7048460000000004E-3</v>
      </c>
      <c r="K131" s="12"/>
      <c r="L131" s="13">
        <f t="shared" si="8"/>
        <v>-18.334462074303339</v>
      </c>
      <c r="M131" s="13"/>
      <c r="N131" s="13"/>
      <c r="O131" s="12"/>
      <c r="P131" s="13"/>
      <c r="Q131" s="13">
        <f t="shared" si="7"/>
        <v>-16.416940894184663</v>
      </c>
      <c r="R131" s="13"/>
    </row>
    <row r="132" spans="1:18">
      <c r="A132" s="12" t="s">
        <v>68</v>
      </c>
      <c r="B132" s="12">
        <v>8</v>
      </c>
      <c r="C132" s="13">
        <v>1.493376</v>
      </c>
      <c r="D132" s="24">
        <v>2532094000</v>
      </c>
      <c r="E132" s="13">
        <v>0.17355490000000001</v>
      </c>
      <c r="F132" s="24">
        <v>5139046</v>
      </c>
      <c r="G132" s="13">
        <v>0.17167260000000001</v>
      </c>
      <c r="H132" s="24">
        <f t="shared" si="6"/>
        <v>1695550216.4223878</v>
      </c>
      <c r="I132" s="25">
        <v>2.0295650000000001E-3</v>
      </c>
      <c r="J132" s="13">
        <v>7.0963700000000003E-3</v>
      </c>
      <c r="K132" s="12"/>
      <c r="L132" s="13">
        <f t="shared" si="8"/>
        <v>-18.205785603715107</v>
      </c>
      <c r="M132" s="13"/>
      <c r="N132" s="13"/>
      <c r="O132" s="12"/>
      <c r="P132" s="13"/>
      <c r="Q132" s="13">
        <f t="shared" si="7"/>
        <v>-16.288013075404841</v>
      </c>
      <c r="R132" s="13"/>
    </row>
    <row r="133" spans="1:18">
      <c r="A133" s="12" t="s">
        <v>69</v>
      </c>
      <c r="B133" s="12">
        <v>8</v>
      </c>
      <c r="C133" s="13">
        <v>1.5152030000000001</v>
      </c>
      <c r="D133" s="24">
        <v>2554682000</v>
      </c>
      <c r="E133" s="13">
        <v>0.1613465</v>
      </c>
      <c r="F133" s="24">
        <v>5185193</v>
      </c>
      <c r="G133" s="13">
        <v>0.15525649999999999</v>
      </c>
      <c r="H133" s="24">
        <f t="shared" si="6"/>
        <v>1686032828.6044838</v>
      </c>
      <c r="I133" s="25">
        <v>2.0298260000000002E-3</v>
      </c>
      <c r="J133" s="13">
        <v>9.4154660000000008E-3</v>
      </c>
      <c r="K133" s="12"/>
      <c r="L133" s="13">
        <f t="shared" si="8"/>
        <v>-18.079527863776978</v>
      </c>
      <c r="M133" s="13"/>
      <c r="N133" s="13"/>
      <c r="O133" s="12"/>
      <c r="P133" s="13"/>
      <c r="Q133" s="13">
        <f t="shared" si="7"/>
        <v>-16.161508711865167</v>
      </c>
      <c r="R133" s="13"/>
    </row>
    <row r="134" spans="1:18">
      <c r="A134" s="12" t="s">
        <v>77</v>
      </c>
      <c r="B134" s="12">
        <v>8</v>
      </c>
      <c r="C134" s="13">
        <v>1.508318</v>
      </c>
      <c r="D134" s="24">
        <v>2538823000</v>
      </c>
      <c r="E134" s="13">
        <v>0.13809959999999999</v>
      </c>
      <c r="F134" s="24">
        <v>5152433</v>
      </c>
      <c r="G134" s="13">
        <v>0.13638890000000001</v>
      </c>
      <c r="H134" s="24">
        <f t="shared" si="6"/>
        <v>1683214680.193434</v>
      </c>
      <c r="I134" s="25">
        <v>2.029458E-3</v>
      </c>
      <c r="J134" s="13">
        <v>7.2617230000000003E-3</v>
      </c>
      <c r="K134" s="12"/>
      <c r="L134" s="13">
        <f t="shared" si="8"/>
        <v>-18.257546439628403</v>
      </c>
      <c r="M134" s="13"/>
      <c r="N134" s="13"/>
      <c r="O134" s="12"/>
      <c r="P134" s="13"/>
      <c r="Q134" s="13">
        <f t="shared" si="7"/>
        <v>-16.339875017545523</v>
      </c>
      <c r="R134" s="13"/>
    </row>
    <row r="135" spans="1:18">
      <c r="A135" s="12" t="s">
        <v>78</v>
      </c>
      <c r="B135" s="12">
        <v>8</v>
      </c>
      <c r="C135" s="13">
        <v>1.512073</v>
      </c>
      <c r="D135" s="24">
        <v>2640249000</v>
      </c>
      <c r="E135" s="13">
        <v>1.2213339999999999</v>
      </c>
      <c r="F135" s="24">
        <v>5358523</v>
      </c>
      <c r="G135" s="13">
        <v>1.2190920000000001</v>
      </c>
      <c r="H135" s="24">
        <f t="shared" si="6"/>
        <v>1746112125.5389125</v>
      </c>
      <c r="I135" s="25">
        <v>2.0299649999999999E-3</v>
      </c>
      <c r="J135" s="13">
        <v>7.6843119999999996E-3</v>
      </c>
      <c r="K135" s="12"/>
      <c r="L135" s="13">
        <f t="shared" si="8"/>
        <v>-18.012287151702779</v>
      </c>
      <c r="M135" s="13"/>
      <c r="N135" s="13"/>
      <c r="O135" s="12"/>
      <c r="P135" s="13"/>
      <c r="Q135" s="13">
        <f t="shared" si="7"/>
        <v>-16.094136656186976</v>
      </c>
      <c r="R135" s="13"/>
    </row>
    <row r="136" spans="1:18">
      <c r="A136" s="12" t="s">
        <v>79</v>
      </c>
      <c r="B136" s="12">
        <v>8</v>
      </c>
      <c r="C136" s="13">
        <v>1.6916929999999999</v>
      </c>
      <c r="D136" s="24">
        <v>2529682000</v>
      </c>
      <c r="E136" s="13">
        <v>0.1697641</v>
      </c>
      <c r="F136" s="24">
        <v>5133433</v>
      </c>
      <c r="G136" s="13">
        <v>0.16579740000000001</v>
      </c>
      <c r="H136" s="24">
        <f t="shared" si="6"/>
        <v>1495355244.7163877</v>
      </c>
      <c r="I136" s="25">
        <v>2.0292819999999999E-3</v>
      </c>
      <c r="J136" s="13">
        <v>6.9870540000000004E-3</v>
      </c>
      <c r="K136" s="12"/>
      <c r="L136" s="13">
        <f t="shared" si="8"/>
        <v>-18.342685758513944</v>
      </c>
      <c r="M136" s="13"/>
      <c r="N136" s="13"/>
      <c r="O136" s="12"/>
      <c r="P136" s="13"/>
      <c r="Q136" s="13">
        <f t="shared" si="7"/>
        <v>-16.425180642001493</v>
      </c>
      <c r="R136" s="13"/>
    </row>
    <row r="137" spans="1:18">
      <c r="A137" s="12" t="s">
        <v>80</v>
      </c>
      <c r="B137" s="12">
        <v>8</v>
      </c>
      <c r="C137" s="13">
        <v>1.5098830000000001</v>
      </c>
      <c r="D137" s="24">
        <v>2552813000</v>
      </c>
      <c r="E137" s="13">
        <v>0.1901775</v>
      </c>
      <c r="F137" s="24">
        <v>5181347</v>
      </c>
      <c r="G137" s="13">
        <v>0.18655260000000001</v>
      </c>
      <c r="H137" s="24">
        <f t="shared" si="6"/>
        <v>1690735639.7813604</v>
      </c>
      <c r="I137" s="25">
        <v>2.029664E-3</v>
      </c>
      <c r="J137" s="13">
        <v>8.0607330000000005E-3</v>
      </c>
      <c r="K137" s="12"/>
      <c r="L137" s="13">
        <f t="shared" si="8"/>
        <v>-18.157894736842039</v>
      </c>
      <c r="M137" s="13"/>
      <c r="N137" s="13"/>
      <c r="O137" s="12"/>
      <c r="P137" s="13"/>
      <c r="Q137" s="13">
        <f t="shared" si="7"/>
        <v>-16.24002866164842</v>
      </c>
      <c r="R137" s="13"/>
    </row>
    <row r="138" spans="1:18">
      <c r="A138" s="12" t="s">
        <v>81</v>
      </c>
      <c r="B138" s="12">
        <v>8</v>
      </c>
      <c r="C138" s="13">
        <v>1.5065189999999999</v>
      </c>
      <c r="D138" s="24">
        <v>2512918000</v>
      </c>
      <c r="E138" s="13">
        <v>0.15189150000000001</v>
      </c>
      <c r="F138" s="24">
        <v>5100879</v>
      </c>
      <c r="G138" s="13">
        <v>0.15073149999999999</v>
      </c>
      <c r="H138" s="24">
        <f t="shared" si="6"/>
        <v>1668029410.8471251</v>
      </c>
      <c r="I138" s="25">
        <v>2.0297840000000002E-3</v>
      </c>
      <c r="J138" s="13">
        <v>6.6053179999999998E-3</v>
      </c>
      <c r="K138" s="12"/>
      <c r="L138" s="13">
        <f t="shared" si="8"/>
        <v>-18.099845201238306</v>
      </c>
      <c r="M138" s="13"/>
      <c r="N138" s="13"/>
      <c r="O138" s="12"/>
      <c r="P138" s="13"/>
      <c r="Q138" s="13">
        <f t="shared" si="7"/>
        <v>-16.181865735882983</v>
      </c>
      <c r="R138" s="13"/>
    </row>
    <row r="139" spans="1:18">
      <c r="A139" s="12" t="s">
        <v>82</v>
      </c>
      <c r="B139" s="12">
        <v>8</v>
      </c>
      <c r="C139" s="13">
        <v>1.4958800000000001</v>
      </c>
      <c r="D139" s="24">
        <v>2515801000</v>
      </c>
      <c r="E139" s="13">
        <v>0.1448826</v>
      </c>
      <c r="F139" s="24">
        <v>5106345</v>
      </c>
      <c r="G139" s="13">
        <v>0.14151900000000001</v>
      </c>
      <c r="H139" s="24">
        <f t="shared" si="6"/>
        <v>1681820065.7806776</v>
      </c>
      <c r="I139" s="25">
        <v>2.029613E-3</v>
      </c>
      <c r="J139" s="13">
        <v>7.6061610000000002E-3</v>
      </c>
      <c r="K139" s="12"/>
      <c r="L139" s="13">
        <f t="shared" si="8"/>
        <v>-18.182565789473635</v>
      </c>
      <c r="M139" s="13"/>
      <c r="N139" s="13"/>
      <c r="O139" s="12"/>
      <c r="P139" s="13"/>
      <c r="Q139" s="13">
        <f t="shared" si="7"/>
        <v>-16.264747905098687</v>
      </c>
      <c r="R139" s="13"/>
    </row>
    <row r="140" spans="1:18">
      <c r="A140" s="12" t="s">
        <v>83</v>
      </c>
      <c r="B140" s="12">
        <v>9</v>
      </c>
      <c r="C140" s="13">
        <v>1.509414</v>
      </c>
      <c r="D140" s="24">
        <v>2566463000</v>
      </c>
      <c r="E140" s="13">
        <v>0.23179659999999999</v>
      </c>
      <c r="F140" s="24">
        <v>5208739</v>
      </c>
      <c r="G140" s="13">
        <v>0.23027320000000001</v>
      </c>
      <c r="H140" s="24">
        <f t="shared" si="6"/>
        <v>1700304224.0233626</v>
      </c>
      <c r="I140" s="25">
        <v>2.0295410000000002E-3</v>
      </c>
      <c r="J140" s="13">
        <v>7.2884389999999999E-3</v>
      </c>
      <c r="K140" s="12"/>
      <c r="L140" s="13">
        <f t="shared" si="8"/>
        <v>-18.217395510835786</v>
      </c>
      <c r="M140" s="13"/>
      <c r="N140" s="13"/>
      <c r="O140" s="12"/>
      <c r="P140" s="13"/>
      <c r="Q140" s="13">
        <f t="shared" si="7"/>
        <v>-16.299645660557861</v>
      </c>
      <c r="R140" s="13"/>
    </row>
    <row r="141" spans="1:18">
      <c r="A141" s="12" t="s">
        <v>84</v>
      </c>
      <c r="B141" s="12">
        <v>9</v>
      </c>
      <c r="C141" s="13">
        <v>1.5404709999999999</v>
      </c>
      <c r="D141" s="24">
        <v>2563381000</v>
      </c>
      <c r="E141" s="13">
        <v>0.20086509999999999</v>
      </c>
      <c r="F141" s="24">
        <v>5203183</v>
      </c>
      <c r="G141" s="13">
        <v>0.20052600000000001</v>
      </c>
      <c r="H141" s="24">
        <f t="shared" si="6"/>
        <v>1664024184.8110092</v>
      </c>
      <c r="I141" s="25">
        <v>2.0298130000000001E-3</v>
      </c>
      <c r="J141" s="13">
        <v>6.5971800000000002E-3</v>
      </c>
      <c r="K141" s="12"/>
      <c r="L141" s="13">
        <f t="shared" si="8"/>
        <v>-18.085816563467418</v>
      </c>
      <c r="M141" s="13"/>
      <c r="N141" s="13"/>
      <c r="O141" s="12"/>
      <c r="P141" s="13"/>
      <c r="Q141" s="13">
        <f t="shared" si="7"/>
        <v>-16.167809695489698</v>
      </c>
      <c r="R141" s="13"/>
    </row>
    <row r="142" spans="1:18">
      <c r="A142" s="12" t="s">
        <v>85</v>
      </c>
      <c r="B142" s="12">
        <v>9</v>
      </c>
      <c r="C142" s="13">
        <v>1.569339</v>
      </c>
      <c r="D142" s="24">
        <v>2601959000</v>
      </c>
      <c r="E142" s="13">
        <v>0.18665300000000001</v>
      </c>
      <c r="F142" s="24">
        <v>5279697</v>
      </c>
      <c r="G142" s="13">
        <v>0.1869548</v>
      </c>
      <c r="H142" s="24">
        <f t="shared" si="6"/>
        <v>1657996774.4381552</v>
      </c>
      <c r="I142" s="25">
        <v>2.0289470000000001E-3</v>
      </c>
      <c r="J142" s="13">
        <v>8.789547E-3</v>
      </c>
      <c r="K142" s="12"/>
      <c r="L142" s="13">
        <f t="shared" si="8"/>
        <v>-18.504740712074195</v>
      </c>
      <c r="M142" s="13"/>
      <c r="N142" s="13"/>
      <c r="O142" s="12"/>
      <c r="P142" s="13"/>
      <c r="Q142" s="13">
        <f t="shared" si="7"/>
        <v>-16.587552143096261</v>
      </c>
      <c r="R142" s="13"/>
    </row>
    <row r="143" spans="1:18">
      <c r="A143" s="12" t="s">
        <v>86</v>
      </c>
      <c r="B143" s="12">
        <v>9</v>
      </c>
      <c r="C143" s="13">
        <v>1.5666789999999999</v>
      </c>
      <c r="D143" s="24">
        <v>2608321000</v>
      </c>
      <c r="E143" s="13">
        <v>0.16719690000000001</v>
      </c>
      <c r="F143" s="24">
        <v>5293393</v>
      </c>
      <c r="G143" s="13">
        <v>0.1670864</v>
      </c>
      <c r="H143" s="24">
        <f t="shared" si="6"/>
        <v>1664872638.2366779</v>
      </c>
      <c r="I143" s="25">
        <v>2.029426E-3</v>
      </c>
      <c r="J143" s="13">
        <v>5.4807099999999997E-3</v>
      </c>
      <c r="K143" s="12"/>
      <c r="L143" s="13">
        <f t="shared" si="8"/>
        <v>-18.273026315789419</v>
      </c>
      <c r="M143" s="13"/>
      <c r="N143" s="13"/>
      <c r="O143" s="12"/>
      <c r="P143" s="13"/>
      <c r="Q143" s="13">
        <f t="shared" si="7"/>
        <v>-16.355385131083032</v>
      </c>
      <c r="R143" s="13"/>
    </row>
    <row r="144" spans="1:18">
      <c r="A144" s="12" t="s">
        <v>87</v>
      </c>
      <c r="B144" s="12">
        <v>9</v>
      </c>
      <c r="C144" s="13">
        <v>1.568165</v>
      </c>
      <c r="D144" s="24">
        <v>2610167000</v>
      </c>
      <c r="E144" s="13">
        <v>0.16603319999999999</v>
      </c>
      <c r="F144" s="24">
        <v>5298704</v>
      </c>
      <c r="G144" s="13">
        <v>0.1633561</v>
      </c>
      <c r="H144" s="24">
        <f t="shared" si="6"/>
        <v>1664472169.7015302</v>
      </c>
      <c r="I144" s="25">
        <v>2.0300269999999998E-3</v>
      </c>
      <c r="J144" s="13">
        <v>8.0395369999999994E-3</v>
      </c>
      <c r="K144" s="12"/>
      <c r="L144" s="13">
        <f t="shared" si="8"/>
        <v>-17.982294891640937</v>
      </c>
      <c r="M144" s="13"/>
      <c r="N144" s="13"/>
      <c r="O144" s="12"/>
      <c r="P144" s="13"/>
      <c r="Q144" s="13">
        <f t="shared" si="7"/>
        <v>-16.064085811208329</v>
      </c>
      <c r="R144" s="13"/>
    </row>
    <row r="145" spans="1:18">
      <c r="A145" s="12" t="s">
        <v>88</v>
      </c>
      <c r="B145" s="12">
        <v>9</v>
      </c>
      <c r="C145" s="13">
        <v>1.5600290000000001</v>
      </c>
      <c r="D145" s="24">
        <v>2601625000</v>
      </c>
      <c r="E145" s="13">
        <v>0.15460360000000001</v>
      </c>
      <c r="F145" s="24">
        <v>5279751</v>
      </c>
      <c r="G145" s="13">
        <v>0.15400159999999999</v>
      </c>
      <c r="H145" s="24">
        <f t="shared" si="6"/>
        <v>1667677331.6393476</v>
      </c>
      <c r="I145" s="25">
        <v>2.0292470000000001E-3</v>
      </c>
      <c r="J145" s="13">
        <v>7.5606570000000001E-3</v>
      </c>
      <c r="K145" s="12"/>
      <c r="L145" s="13">
        <f t="shared" si="8"/>
        <v>-18.359616873064976</v>
      </c>
      <c r="M145" s="13"/>
      <c r="N145" s="13"/>
      <c r="O145" s="12"/>
      <c r="P145" s="13"/>
      <c r="Q145" s="13">
        <f t="shared" si="7"/>
        <v>-16.442144828683002</v>
      </c>
      <c r="R145" s="13"/>
    </row>
    <row r="146" spans="1:18">
      <c r="A146" s="12" t="s">
        <v>89</v>
      </c>
      <c r="B146" s="12">
        <v>9</v>
      </c>
      <c r="C146" s="13">
        <v>1.572781</v>
      </c>
      <c r="D146" s="24">
        <v>2617733000</v>
      </c>
      <c r="E146" s="13">
        <v>0.20881910000000001</v>
      </c>
      <c r="F146" s="24">
        <v>5311538</v>
      </c>
      <c r="G146" s="13">
        <v>0.20723739999999999</v>
      </c>
      <c r="H146" s="24">
        <f t="shared" si="6"/>
        <v>1664397649.7681496</v>
      </c>
      <c r="I146" s="25">
        <v>2.029117E-3</v>
      </c>
      <c r="J146" s="13">
        <v>5.4713339999999996E-3</v>
      </c>
      <c r="K146" s="12"/>
      <c r="L146" s="13">
        <f t="shared" si="8"/>
        <v>-18.42250386996902</v>
      </c>
      <c r="M146" s="13"/>
      <c r="N146" s="13"/>
      <c r="O146" s="12"/>
      <c r="P146" s="13"/>
      <c r="Q146" s="13">
        <f t="shared" si="7"/>
        <v>-16.505154664928856</v>
      </c>
      <c r="R146" s="13"/>
    </row>
    <row r="147" spans="1:18">
      <c r="A147" s="12" t="s">
        <v>90</v>
      </c>
      <c r="B147" s="12">
        <v>9</v>
      </c>
      <c r="C147" s="13">
        <v>1.5634710000000001</v>
      </c>
      <c r="D147" s="24">
        <v>2611588000</v>
      </c>
      <c r="E147" s="13">
        <v>0.1761905</v>
      </c>
      <c r="F147" s="24">
        <v>5301132</v>
      </c>
      <c r="G147" s="13">
        <v>0.1738557</v>
      </c>
      <c r="H147" s="24">
        <f t="shared" si="6"/>
        <v>1670378280.1216011</v>
      </c>
      <c r="I147" s="25">
        <v>2.0297570000000001E-3</v>
      </c>
      <c r="J147" s="13">
        <v>7.7793259999999996E-3</v>
      </c>
      <c r="K147" s="12"/>
      <c r="L147" s="13">
        <f t="shared" si="8"/>
        <v>-18.112906346749114</v>
      </c>
      <c r="M147" s="13"/>
      <c r="N147" s="13"/>
      <c r="O147" s="12"/>
      <c r="P147" s="13"/>
      <c r="Q147" s="13">
        <f t="shared" si="7"/>
        <v>-16.194952394180227</v>
      </c>
      <c r="R147" s="13"/>
    </row>
    <row r="148" spans="1:18">
      <c r="A148" s="12" t="s">
        <v>91</v>
      </c>
      <c r="B148" s="12">
        <v>9</v>
      </c>
      <c r="C148" s="13">
        <v>1.574972</v>
      </c>
      <c r="D148" s="24">
        <v>2600505000</v>
      </c>
      <c r="E148" s="13">
        <v>0.1884854</v>
      </c>
      <c r="F148" s="24">
        <v>5280242</v>
      </c>
      <c r="G148" s="13">
        <v>0.18467739999999999</v>
      </c>
      <c r="H148" s="24">
        <f t="shared" si="6"/>
        <v>1651143639.3789856</v>
      </c>
      <c r="I148" s="25">
        <v>2.0304699999999999E-3</v>
      </c>
      <c r="J148" s="13">
        <v>7.8613020000000006E-3</v>
      </c>
      <c r="K148" s="12"/>
      <c r="L148" s="13">
        <f t="shared" si="8"/>
        <v>-17.767995356037126</v>
      </c>
      <c r="M148" s="13"/>
      <c r="N148" s="13"/>
      <c r="O148" s="12"/>
      <c r="P148" s="13"/>
      <c r="Q148" s="13">
        <f t="shared" si="7"/>
        <v>-15.849367676924464</v>
      </c>
      <c r="R148" s="13"/>
    </row>
    <row r="149" spans="1:18">
      <c r="A149" s="12" t="s">
        <v>92</v>
      </c>
      <c r="B149" s="12">
        <v>9</v>
      </c>
      <c r="C149" s="13">
        <v>1.579196</v>
      </c>
      <c r="D149" s="24">
        <v>2626672000</v>
      </c>
      <c r="E149" s="13">
        <v>0.18268319999999999</v>
      </c>
      <c r="F149" s="24">
        <v>5330792</v>
      </c>
      <c r="G149" s="13">
        <v>0.1803034</v>
      </c>
      <c r="H149" s="24">
        <f t="shared" si="6"/>
        <v>1663297019.4959967</v>
      </c>
      <c r="I149" s="25">
        <v>2.0294200000000001E-3</v>
      </c>
      <c r="J149" s="13">
        <v>5.4614399999999997E-3</v>
      </c>
      <c r="K149" s="12"/>
      <c r="L149" s="13">
        <f t="shared" si="8"/>
        <v>-18.275928792569562</v>
      </c>
      <c r="M149" s="13"/>
      <c r="N149" s="13"/>
      <c r="O149" s="12"/>
      <c r="P149" s="13"/>
      <c r="Q149" s="13">
        <f t="shared" si="7"/>
        <v>-16.35829327737126</v>
      </c>
      <c r="R149" s="13"/>
    </row>
    <row r="150" spans="1:18">
      <c r="A150" s="12" t="s">
        <v>93</v>
      </c>
      <c r="B150" s="12">
        <v>9</v>
      </c>
      <c r="C150" s="13">
        <v>1.5705119999999999</v>
      </c>
      <c r="D150" s="24">
        <v>2625504000</v>
      </c>
      <c r="E150" s="13">
        <v>0.19040670000000001</v>
      </c>
      <c r="F150" s="24">
        <v>5325870</v>
      </c>
      <c r="G150" s="13">
        <v>0.18922120000000001</v>
      </c>
      <c r="H150" s="24">
        <f t="shared" si="6"/>
        <v>1671750359.1185551</v>
      </c>
      <c r="I150" s="25">
        <v>2.0285139999999999E-3</v>
      </c>
      <c r="J150" s="13">
        <v>7.475059E-3</v>
      </c>
      <c r="K150" s="12"/>
      <c r="L150" s="13">
        <f t="shared" si="8"/>
        <v>-18.714202786377697</v>
      </c>
      <c r="M150" s="13"/>
      <c r="N150" s="13"/>
      <c r="O150" s="12"/>
      <c r="P150" s="13"/>
      <c r="Q150" s="13">
        <f t="shared" si="7"/>
        <v>-16.797423366899711</v>
      </c>
      <c r="R150" s="13"/>
    </row>
    <row r="151" spans="1:18" ht="15" thickBot="1">
      <c r="A151" s="12"/>
      <c r="B151" s="12"/>
      <c r="C151" s="13"/>
      <c r="D151" s="24"/>
      <c r="E151" s="13"/>
      <c r="F151" s="24"/>
      <c r="G151" s="13"/>
      <c r="H151" s="13"/>
      <c r="I151" s="25"/>
      <c r="J151" s="13"/>
      <c r="K151" s="12"/>
      <c r="L151" s="13"/>
      <c r="M151" s="13"/>
      <c r="N151" s="13"/>
      <c r="O151" s="12"/>
      <c r="P151" s="13"/>
      <c r="Q151" s="13"/>
      <c r="R151" s="13"/>
    </row>
    <row r="152" spans="1:18" ht="17">
      <c r="A152" s="7"/>
      <c r="B152" s="7"/>
      <c r="C152" s="6" t="s">
        <v>0</v>
      </c>
      <c r="D152" s="21" t="s">
        <v>1</v>
      </c>
      <c r="E152" s="6"/>
      <c r="F152" s="21" t="s">
        <v>2</v>
      </c>
      <c r="G152" s="6"/>
      <c r="H152" s="6" t="s">
        <v>260</v>
      </c>
      <c r="I152" s="22" t="s">
        <v>3</v>
      </c>
      <c r="J152" s="6"/>
      <c r="K152" s="7"/>
      <c r="L152" s="5" t="s">
        <v>4</v>
      </c>
      <c r="M152" s="6"/>
      <c r="N152" s="6"/>
      <c r="O152" s="7"/>
      <c r="P152" s="6"/>
      <c r="Q152" s="9" t="s">
        <v>5</v>
      </c>
      <c r="R152" s="6"/>
    </row>
    <row r="153" spans="1:18" ht="16" thickBot="1">
      <c r="A153" s="2" t="s">
        <v>94</v>
      </c>
      <c r="B153" s="2" t="s">
        <v>7</v>
      </c>
      <c r="C153" s="3" t="s">
        <v>8</v>
      </c>
      <c r="D153" s="4" t="s">
        <v>9</v>
      </c>
      <c r="E153" s="3"/>
      <c r="F153" s="4" t="s">
        <v>10</v>
      </c>
      <c r="G153" s="3"/>
      <c r="H153" s="3" t="s">
        <v>261</v>
      </c>
      <c r="I153" s="8" t="s">
        <v>11</v>
      </c>
      <c r="J153" s="3" t="s">
        <v>12</v>
      </c>
      <c r="K153" s="2"/>
      <c r="L153" s="3" t="s">
        <v>13</v>
      </c>
      <c r="M153" s="3" t="s">
        <v>14</v>
      </c>
      <c r="N153" s="3" t="s">
        <v>15</v>
      </c>
      <c r="O153" s="2"/>
      <c r="P153" s="3" t="s">
        <v>16</v>
      </c>
      <c r="Q153" s="3" t="s">
        <v>13</v>
      </c>
      <c r="R153" s="3" t="s">
        <v>17</v>
      </c>
    </row>
    <row r="154" spans="1:18">
      <c r="A154" s="12"/>
      <c r="B154" s="12"/>
      <c r="C154" s="13"/>
      <c r="D154" s="24"/>
      <c r="E154" s="13"/>
      <c r="F154" s="24"/>
      <c r="G154" s="13"/>
      <c r="H154" s="13"/>
      <c r="I154" s="25"/>
      <c r="J154" s="13"/>
      <c r="K154" s="12"/>
      <c r="L154" s="13"/>
      <c r="M154" s="13"/>
      <c r="N154" s="13"/>
      <c r="O154" s="12"/>
      <c r="P154" s="13">
        <f>((1+M162/1000)/(1-12.41/1000)-1)*1000</f>
        <v>-1.5362649769179448</v>
      </c>
      <c r="Q154" s="13"/>
      <c r="R154" s="13"/>
    </row>
    <row r="155" spans="1:18">
      <c r="A155" s="12" t="s">
        <v>18</v>
      </c>
      <c r="B155" s="12"/>
      <c r="C155" s="13">
        <v>1.551971</v>
      </c>
      <c r="D155" s="24">
        <v>2565402000</v>
      </c>
      <c r="E155" s="13">
        <v>0.18123429999999999</v>
      </c>
      <c r="F155" s="24">
        <v>5171035</v>
      </c>
      <c r="G155" s="13">
        <v>0.1794239</v>
      </c>
      <c r="H155" s="24">
        <f>D155/C155</f>
        <v>1652996093.3548372</v>
      </c>
      <c r="I155" s="25">
        <v>2.0155529999999998E-3</v>
      </c>
      <c r="J155" s="13">
        <v>9.8941299999999992E-3</v>
      </c>
      <c r="K155" s="12"/>
      <c r="L155" s="13">
        <v>-24.984036377709099</v>
      </c>
      <c r="M155" s="13">
        <f>AVERAGE(L155,L156:L161)</f>
        <v>-24.891364440513055</v>
      </c>
      <c r="N155" s="13">
        <f>STDEVA((L155,L156:L161))</f>
        <v>0.17802051633388047</v>
      </c>
      <c r="O155" s="12"/>
      <c r="P155" s="13"/>
      <c r="Q155" s="13">
        <f>((1+L155/1000)/(1+$P$154/1000)-1)*1000</f>
        <v>-23.483848815249232</v>
      </c>
      <c r="R155" s="13">
        <f>AVERAGE(Q155:Q161)</f>
        <v>-23.391034290349246</v>
      </c>
    </row>
    <row r="156" spans="1:18">
      <c r="A156" s="12" t="s">
        <v>19</v>
      </c>
      <c r="B156" s="12"/>
      <c r="C156" s="13">
        <v>1.49674</v>
      </c>
      <c r="D156" s="24">
        <v>2556747000</v>
      </c>
      <c r="E156" s="13">
        <v>0.1435652</v>
      </c>
      <c r="F156" s="24">
        <v>5154228</v>
      </c>
      <c r="G156" s="13">
        <v>0.13946919999999999</v>
      </c>
      <c r="H156" s="24">
        <f t="shared" ref="H156:H217" si="9">D156/C156</f>
        <v>1708210510.8435667</v>
      </c>
      <c r="I156" s="25">
        <v>2.0160149999999999E-3</v>
      </c>
      <c r="J156" s="13">
        <v>5.554214E-3</v>
      </c>
      <c r="K156" s="12"/>
      <c r="L156" s="13">
        <v>-24.760545665634702</v>
      </c>
      <c r="M156" s="13"/>
      <c r="N156" s="13"/>
      <c r="O156" s="12"/>
      <c r="P156" s="13"/>
      <c r="Q156" s="13">
        <f t="shared" ref="Q156:Q217" si="10">((1+L156/1000)/(1+$P$154/1000)-1)*1000</f>
        <v>-23.260014233946968</v>
      </c>
      <c r="R156" s="13"/>
    </row>
    <row r="157" spans="1:18">
      <c r="A157" s="12" t="s">
        <v>20</v>
      </c>
      <c r="B157" s="12"/>
      <c r="C157" s="13">
        <v>1.4913419999999999</v>
      </c>
      <c r="D157" s="24">
        <v>2547157000</v>
      </c>
      <c r="E157" s="13">
        <v>0.1916725</v>
      </c>
      <c r="F157" s="24">
        <v>5135957</v>
      </c>
      <c r="G157" s="13">
        <v>0.18994759999999999</v>
      </c>
      <c r="H157" s="24">
        <f t="shared" si="9"/>
        <v>1707963029.2716224</v>
      </c>
      <c r="I157" s="25">
        <v>2.0163500000000001E-3</v>
      </c>
      <c r="J157" s="13">
        <v>5.8125570000000003E-3</v>
      </c>
      <c r="K157" s="12"/>
      <c r="L157" s="13">
        <v>-24.598490712074199</v>
      </c>
      <c r="M157" s="13"/>
      <c r="N157" s="13"/>
      <c r="O157" s="12"/>
      <c r="P157" s="13"/>
      <c r="Q157" s="13">
        <f t="shared" si="10"/>
        <v>-23.097709937980994</v>
      </c>
      <c r="R157" s="13"/>
    </row>
    <row r="158" spans="1:18">
      <c r="A158" s="12" t="s">
        <v>21</v>
      </c>
      <c r="B158" s="12"/>
      <c r="C158" s="13">
        <v>1.4496450000000001</v>
      </c>
      <c r="D158" s="24">
        <v>2485846000</v>
      </c>
      <c r="E158" s="13">
        <v>0.18885640000000001</v>
      </c>
      <c r="F158" s="24">
        <v>5011190</v>
      </c>
      <c r="G158" s="13">
        <v>0.18314739999999999</v>
      </c>
      <c r="H158" s="24">
        <f t="shared" si="9"/>
        <v>1714796381.1829791</v>
      </c>
      <c r="I158" s="25">
        <v>2.0156169999999999E-3</v>
      </c>
      <c r="J158" s="13">
        <v>1.162611E-2</v>
      </c>
      <c r="K158" s="12"/>
      <c r="L158" s="13">
        <v>-24.953076625386998</v>
      </c>
      <c r="M158" s="13"/>
      <c r="N158" s="13"/>
      <c r="O158" s="12"/>
      <c r="P158" s="13"/>
      <c r="Q158" s="13">
        <f t="shared" si="10"/>
        <v>-23.452841427363147</v>
      </c>
      <c r="R158" s="13"/>
    </row>
    <row r="159" spans="1:18">
      <c r="A159" s="12" t="s">
        <v>95</v>
      </c>
      <c r="B159" s="12"/>
      <c r="C159" s="13">
        <v>1.4469069999999999</v>
      </c>
      <c r="D159" s="24">
        <v>2439334000</v>
      </c>
      <c r="E159" s="13">
        <v>0.17314560000000001</v>
      </c>
      <c r="F159" s="24">
        <v>4915631</v>
      </c>
      <c r="G159" s="13">
        <v>0.1703904</v>
      </c>
      <c r="H159" s="24">
        <f t="shared" si="9"/>
        <v>1685895499.8489883</v>
      </c>
      <c r="I159" s="25">
        <v>2.0153699999999998E-3</v>
      </c>
      <c r="J159" s="13">
        <v>7.5821040000000001E-3</v>
      </c>
      <c r="K159" s="12"/>
      <c r="L159" s="13">
        <v>-25.0725619195047</v>
      </c>
      <c r="M159" s="13"/>
      <c r="N159" s="13"/>
      <c r="O159" s="12"/>
      <c r="P159" s="13"/>
      <c r="Q159" s="13">
        <f t="shared" si="10"/>
        <v>-23.57251056498577</v>
      </c>
      <c r="R159" s="13"/>
    </row>
    <row r="160" spans="1:18">
      <c r="A160" s="12" t="s">
        <v>22</v>
      </c>
      <c r="B160" s="12"/>
      <c r="C160" s="13">
        <v>1.4167879999999999</v>
      </c>
      <c r="D160" s="24">
        <v>2440378000</v>
      </c>
      <c r="E160" s="13">
        <v>0.1088934</v>
      </c>
      <c r="F160" s="24">
        <v>4921508</v>
      </c>
      <c r="G160" s="13">
        <v>0.1216246</v>
      </c>
      <c r="H160" s="24">
        <f t="shared" si="9"/>
        <v>1722472240.0246191</v>
      </c>
      <c r="I160" s="25">
        <v>2.015368E-3</v>
      </c>
      <c r="J160" s="13">
        <v>5.6840950000000001E-3</v>
      </c>
      <c r="K160" s="12"/>
      <c r="L160" s="13">
        <v>-25.073529411764699</v>
      </c>
      <c r="M160" s="13"/>
      <c r="N160" s="13"/>
      <c r="O160" s="12"/>
      <c r="P160" s="13"/>
      <c r="Q160" s="13">
        <f t="shared" si="10"/>
        <v>-23.57347954585709</v>
      </c>
      <c r="R160" s="13"/>
    </row>
    <row r="161" spans="1:115" s="30" customFormat="1">
      <c r="A161" s="26" t="s">
        <v>23</v>
      </c>
      <c r="B161" s="26"/>
      <c r="C161" s="27">
        <v>1.4202300000000001</v>
      </c>
      <c r="D161" s="28">
        <v>2450248000</v>
      </c>
      <c r="E161" s="27">
        <v>0.15221480000000001</v>
      </c>
      <c r="F161" s="28">
        <v>4939330</v>
      </c>
      <c r="G161" s="27">
        <v>0.15046870000000001</v>
      </c>
      <c r="H161" s="28">
        <f t="shared" si="9"/>
        <v>1725247319.0962026</v>
      </c>
      <c r="I161" s="29">
        <v>2.015939E-3</v>
      </c>
      <c r="J161" s="27">
        <v>6.0991910000000003E-3</v>
      </c>
      <c r="K161" s="26"/>
      <c r="L161" s="27">
        <v>-24.797310371517</v>
      </c>
      <c r="M161" s="27"/>
      <c r="N161" s="27"/>
      <c r="O161" s="26"/>
      <c r="P161" s="27"/>
      <c r="Q161" s="27">
        <f t="shared" si="10"/>
        <v>-23.29683550706152</v>
      </c>
      <c r="R161" s="27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</row>
    <row r="162" spans="1:115">
      <c r="A162" s="12" t="s">
        <v>29</v>
      </c>
      <c r="B162" s="12"/>
      <c r="C162" s="13">
        <v>1.5448519999999999</v>
      </c>
      <c r="D162" s="24">
        <v>2498675000</v>
      </c>
      <c r="E162" s="13">
        <v>0.18336920000000001</v>
      </c>
      <c r="F162" s="24">
        <v>5093344</v>
      </c>
      <c r="G162" s="13">
        <v>0.1811847</v>
      </c>
      <c r="H162" s="24">
        <f t="shared" si="9"/>
        <v>1617420309.5183229</v>
      </c>
      <c r="I162" s="25">
        <v>2.03842E-3</v>
      </c>
      <c r="J162" s="13">
        <v>6.2786200000000004E-3</v>
      </c>
      <c r="K162" s="12"/>
      <c r="L162" s="13">
        <v>-13.922213622291</v>
      </c>
      <c r="M162" s="13">
        <f>AVERAGE(L162:L166,L167:L174)</f>
        <v>-13.927199928554399</v>
      </c>
      <c r="N162" s="13">
        <f>STDEVA(L162:L174)</f>
        <v>0.22027801869405594</v>
      </c>
      <c r="O162" s="12"/>
      <c r="P162" s="13"/>
      <c r="Q162" s="13">
        <f t="shared" si="10"/>
        <v>-12.405006021662501</v>
      </c>
      <c r="R162" s="13">
        <f>AVERAGE(Q162:Q166,Q167:Q174)</f>
        <v>-12.409999999999979</v>
      </c>
    </row>
    <row r="163" spans="1:115">
      <c r="A163" s="12" t="s">
        <v>71</v>
      </c>
      <c r="B163" s="12"/>
      <c r="C163" s="13">
        <v>1.5407059999999999</v>
      </c>
      <c r="D163" s="24">
        <v>2500740000</v>
      </c>
      <c r="E163" s="13">
        <v>0.15620439999999999</v>
      </c>
      <c r="F163" s="24">
        <v>5095950</v>
      </c>
      <c r="G163" s="13">
        <v>0.15069630000000001</v>
      </c>
      <c r="H163" s="24">
        <f t="shared" si="9"/>
        <v>1623113040.3853819</v>
      </c>
      <c r="I163" s="25">
        <v>2.0377799999999999E-3</v>
      </c>
      <c r="J163" s="13">
        <v>7.8820490000000003E-3</v>
      </c>
      <c r="K163" s="12"/>
      <c r="L163" s="13">
        <v>-14.2318111455109</v>
      </c>
      <c r="M163" s="13"/>
      <c r="N163" s="13"/>
      <c r="O163" s="12"/>
      <c r="P163" s="13"/>
      <c r="Q163" s="13">
        <f t="shared" si="10"/>
        <v>-12.715079900522785</v>
      </c>
      <c r="R163" s="13"/>
    </row>
    <row r="164" spans="1:115">
      <c r="A164" s="12" t="s">
        <v>33</v>
      </c>
      <c r="B164" s="12"/>
      <c r="C164" s="13">
        <v>1.5309269999999999</v>
      </c>
      <c r="D164" s="24">
        <v>2432142000</v>
      </c>
      <c r="E164" s="13">
        <v>0.14543970000000001</v>
      </c>
      <c r="F164" s="24">
        <v>4956524</v>
      </c>
      <c r="G164" s="13">
        <v>0.14281959999999999</v>
      </c>
      <c r="H164" s="24">
        <f t="shared" si="9"/>
        <v>1588672745.3366489</v>
      </c>
      <c r="I164" s="25">
        <v>2.0380329999999999E-3</v>
      </c>
      <c r="J164" s="13">
        <v>7.5364230000000004E-3</v>
      </c>
      <c r="K164" s="12"/>
      <c r="L164" s="13">
        <v>-14.109423374613099</v>
      </c>
      <c r="M164" s="13"/>
      <c r="N164" s="13"/>
      <c r="O164" s="12"/>
      <c r="P164" s="13"/>
      <c r="Q164" s="13">
        <f t="shared" si="10"/>
        <v>-12.592503820285984</v>
      </c>
      <c r="R164" s="13"/>
    </row>
    <row r="165" spans="1:115">
      <c r="A165" s="12" t="s">
        <v>34</v>
      </c>
      <c r="B165" s="12"/>
      <c r="C165" s="13">
        <v>1.5000260000000001</v>
      </c>
      <c r="D165" s="24">
        <v>2430131000</v>
      </c>
      <c r="E165" s="13">
        <v>0.1448342</v>
      </c>
      <c r="F165" s="24">
        <v>4953936</v>
      </c>
      <c r="G165" s="13">
        <v>0.13777449999999999</v>
      </c>
      <c r="H165" s="24">
        <f t="shared" si="9"/>
        <v>1620059252.3062932</v>
      </c>
      <c r="I165" s="25">
        <v>2.0385500000000001E-3</v>
      </c>
      <c r="J165" s="13">
        <v>1.1157739999999999E-2</v>
      </c>
      <c r="K165" s="12"/>
      <c r="L165" s="13">
        <v>-13.859326625386901</v>
      </c>
      <c r="M165" s="13"/>
      <c r="N165" s="13"/>
      <c r="O165" s="12"/>
      <c r="P165" s="13"/>
      <c r="Q165" s="13">
        <f t="shared" si="10"/>
        <v>-12.342022265019015</v>
      </c>
      <c r="R165" s="13"/>
    </row>
    <row r="166" spans="1:115">
      <c r="A166" s="12" t="s">
        <v>65</v>
      </c>
      <c r="B166" s="12"/>
      <c r="C166" s="13">
        <v>1.4893080000000001</v>
      </c>
      <c r="D166" s="24">
        <v>2441886000</v>
      </c>
      <c r="E166" s="13">
        <v>0.15128839999999999</v>
      </c>
      <c r="F166" s="24">
        <v>4978151</v>
      </c>
      <c r="G166" s="13">
        <v>0.1476623</v>
      </c>
      <c r="H166" s="24">
        <f t="shared" si="9"/>
        <v>1639611148.2648315</v>
      </c>
      <c r="I166" s="25">
        <v>2.0387389999999999E-3</v>
      </c>
      <c r="J166" s="13">
        <v>6.5079209999999998E-3</v>
      </c>
      <c r="K166" s="12"/>
      <c r="L166" s="13">
        <v>-13.767898606811199</v>
      </c>
      <c r="M166" s="13"/>
      <c r="N166" s="13"/>
      <c r="O166" s="12"/>
      <c r="P166" s="13"/>
      <c r="Q166" s="13">
        <f t="shared" si="10"/>
        <v>-12.250453572668295</v>
      </c>
      <c r="R166" s="13"/>
    </row>
    <row r="167" spans="1:115">
      <c r="A167" s="12" t="s">
        <v>72</v>
      </c>
      <c r="B167" s="12"/>
      <c r="C167" s="13">
        <v>1.4905600000000001</v>
      </c>
      <c r="D167" s="24">
        <v>2432608000</v>
      </c>
      <c r="E167" s="13">
        <v>0.1607874</v>
      </c>
      <c r="F167" s="24">
        <v>4959975</v>
      </c>
      <c r="G167" s="13">
        <v>0.15562400000000001</v>
      </c>
      <c r="H167" s="24">
        <f t="shared" si="9"/>
        <v>1632009446.114212</v>
      </c>
      <c r="I167" s="25">
        <v>2.0389570000000001E-3</v>
      </c>
      <c r="J167" s="13">
        <v>7.3989299999999997E-3</v>
      </c>
      <c r="K167" s="12"/>
      <c r="L167" s="13">
        <v>-13.6624419504643</v>
      </c>
      <c r="M167" s="13"/>
      <c r="N167" s="13"/>
      <c r="O167" s="12"/>
      <c r="P167" s="13"/>
      <c r="Q167" s="13">
        <f t="shared" si="10"/>
        <v>-12.144834657681347</v>
      </c>
      <c r="R167" s="13"/>
    </row>
    <row r="168" spans="1:115">
      <c r="A168" s="12" t="s">
        <v>36</v>
      </c>
      <c r="B168" s="12"/>
      <c r="C168" s="13">
        <v>1.482424</v>
      </c>
      <c r="D168" s="24">
        <v>2425024000</v>
      </c>
      <c r="E168" s="13">
        <v>0.17998520000000001</v>
      </c>
      <c r="F168" s="24">
        <v>4942482</v>
      </c>
      <c r="G168" s="13">
        <v>0.17403550000000001</v>
      </c>
      <c r="H168" s="24">
        <f t="shared" si="9"/>
        <v>1635850471.9297583</v>
      </c>
      <c r="I168" s="25">
        <v>2.0382540000000002E-3</v>
      </c>
      <c r="J168" s="13">
        <v>8.2494219999999993E-3</v>
      </c>
      <c r="K168" s="12"/>
      <c r="L168" s="13">
        <v>-14.0025154798761</v>
      </c>
      <c r="M168" s="13"/>
      <c r="N168" s="13"/>
      <c r="O168" s="12"/>
      <c r="P168" s="13"/>
      <c r="Q168" s="13">
        <f t="shared" si="10"/>
        <v>-12.485431433991835</v>
      </c>
      <c r="R168" s="13"/>
    </row>
    <row r="169" spans="1:115">
      <c r="A169" s="12" t="s">
        <v>37</v>
      </c>
      <c r="B169" s="12"/>
      <c r="C169" s="13">
        <v>1.457937</v>
      </c>
      <c r="D169" s="24">
        <v>2384224000</v>
      </c>
      <c r="E169" s="13">
        <v>0.16705600000000001</v>
      </c>
      <c r="F169" s="24">
        <v>4860360</v>
      </c>
      <c r="G169" s="13">
        <v>0.1646378</v>
      </c>
      <c r="H169" s="24">
        <f t="shared" si="9"/>
        <v>1635340896.0743845</v>
      </c>
      <c r="I169" s="25">
        <v>2.0386430000000001E-3</v>
      </c>
      <c r="J169" s="13">
        <v>7.2169740000000001E-3</v>
      </c>
      <c r="K169" s="12"/>
      <c r="L169" s="13">
        <v>-13.814338235294001</v>
      </c>
      <c r="M169" s="13"/>
      <c r="N169" s="13"/>
      <c r="O169" s="12"/>
      <c r="P169" s="13"/>
      <c r="Q169" s="13">
        <f t="shared" si="10"/>
        <v>-12.296964654497145</v>
      </c>
      <c r="R169" s="13"/>
    </row>
    <row r="170" spans="1:115">
      <c r="A170" s="12" t="s">
        <v>73</v>
      </c>
      <c r="B170" s="12"/>
      <c r="C170" s="13">
        <v>1.4392400000000001</v>
      </c>
      <c r="D170" s="24">
        <v>2403072000</v>
      </c>
      <c r="E170" s="13">
        <v>0.10787090000000001</v>
      </c>
      <c r="F170" s="24">
        <v>4898209</v>
      </c>
      <c r="G170" s="13">
        <v>0.10849350000000001</v>
      </c>
      <c r="H170" s="24">
        <f t="shared" si="9"/>
        <v>1669681220.6442287</v>
      </c>
      <c r="I170" s="25">
        <v>2.0383749999999998E-3</v>
      </c>
      <c r="J170" s="13">
        <v>5.6976700000000002E-3</v>
      </c>
      <c r="K170" s="12"/>
      <c r="L170" s="13">
        <v>-13.9439821981425</v>
      </c>
      <c r="M170" s="13"/>
      <c r="N170" s="13"/>
      <c r="O170" s="12"/>
      <c r="P170" s="13"/>
      <c r="Q170" s="13">
        <f t="shared" si="10"/>
        <v>-12.426808091270058</v>
      </c>
      <c r="R170" s="13"/>
    </row>
    <row r="171" spans="1:115">
      <c r="A171" s="12" t="s">
        <v>74</v>
      </c>
      <c r="B171" s="12"/>
      <c r="C171" s="13">
        <v>1.4498800000000001</v>
      </c>
      <c r="D171" s="24">
        <v>2395914000</v>
      </c>
      <c r="E171" s="13">
        <v>0.17327880000000001</v>
      </c>
      <c r="F171" s="24">
        <v>4884553</v>
      </c>
      <c r="G171" s="13">
        <v>0.1684235</v>
      </c>
      <c r="H171" s="24">
        <f t="shared" si="9"/>
        <v>1652491240.6543989</v>
      </c>
      <c r="I171" s="25">
        <v>2.038551E-3</v>
      </c>
      <c r="J171" s="13">
        <v>1.231603E-2</v>
      </c>
      <c r="K171" s="12"/>
      <c r="L171" s="13">
        <v>-13.858842879257001</v>
      </c>
      <c r="M171" s="13"/>
      <c r="N171" s="13"/>
      <c r="O171" s="12"/>
      <c r="P171" s="13"/>
      <c r="Q171" s="13">
        <f t="shared" si="10"/>
        <v>-12.341537774583466</v>
      </c>
      <c r="R171" s="13"/>
    </row>
    <row r="172" spans="1:115">
      <c r="A172" s="12" t="s">
        <v>75</v>
      </c>
      <c r="B172" s="12"/>
      <c r="C172" s="13">
        <v>1.447454</v>
      </c>
      <c r="D172" s="24">
        <v>2372119000</v>
      </c>
      <c r="E172" s="13">
        <v>0.14833869999999999</v>
      </c>
      <c r="F172" s="24">
        <v>4837324</v>
      </c>
      <c r="G172" s="13">
        <v>0.14966789999999999</v>
      </c>
      <c r="H172" s="24">
        <f t="shared" si="9"/>
        <v>1638821682.7615938</v>
      </c>
      <c r="I172" s="25">
        <v>2.0392409999999998E-3</v>
      </c>
      <c r="J172" s="13">
        <v>8.2841600000000005E-3</v>
      </c>
      <c r="K172" s="12"/>
      <c r="L172" s="13">
        <v>-13.5250580495356</v>
      </c>
      <c r="M172" s="13"/>
      <c r="N172" s="13"/>
      <c r="O172" s="12"/>
      <c r="P172" s="13"/>
      <c r="Q172" s="13">
        <f t="shared" si="10"/>
        <v>-12.007239373937328</v>
      </c>
      <c r="R172" s="13"/>
    </row>
    <row r="173" spans="1:115">
      <c r="A173" s="12" t="s">
        <v>76</v>
      </c>
      <c r="B173" s="12"/>
      <c r="C173" s="13">
        <v>1.4045840000000001</v>
      </c>
      <c r="D173" s="24">
        <v>2317209000</v>
      </c>
      <c r="E173" s="13">
        <v>0.2229225</v>
      </c>
      <c r="F173" s="24">
        <v>4721511</v>
      </c>
      <c r="G173" s="13">
        <v>0.21932209999999999</v>
      </c>
      <c r="H173" s="24">
        <f t="shared" si="9"/>
        <v>1649747540.9089096</v>
      </c>
      <c r="I173" s="25">
        <v>2.0375800000000002E-3</v>
      </c>
      <c r="J173" s="13">
        <v>6.5018330000000003E-3</v>
      </c>
      <c r="K173" s="12"/>
      <c r="L173" s="13">
        <v>-14.3285603715169</v>
      </c>
      <c r="M173" s="13"/>
      <c r="N173" s="13"/>
      <c r="O173" s="12"/>
      <c r="P173" s="13"/>
      <c r="Q173" s="13">
        <f t="shared" si="10"/>
        <v>-12.811977987666424</v>
      </c>
      <c r="R173" s="13"/>
    </row>
    <row r="174" spans="1:115" s="30" customFormat="1">
      <c r="A174" s="26" t="s">
        <v>38</v>
      </c>
      <c r="B174" s="26"/>
      <c r="C174" s="27">
        <v>1.427271</v>
      </c>
      <c r="D174" s="28">
        <v>2384180000</v>
      </c>
      <c r="E174" s="27">
        <v>0.1691705</v>
      </c>
      <c r="F174" s="28">
        <v>4858943</v>
      </c>
      <c r="G174" s="27">
        <v>0.1666009</v>
      </c>
      <c r="H174" s="28">
        <f t="shared" si="9"/>
        <v>1670446607.54685</v>
      </c>
      <c r="I174" s="29">
        <v>2.0382030000000002E-3</v>
      </c>
      <c r="J174" s="27">
        <v>6.8632140000000003E-3</v>
      </c>
      <c r="K174" s="26"/>
      <c r="L174" s="27">
        <v>-14.027186532507701</v>
      </c>
      <c r="M174" s="27"/>
      <c r="N174" s="27"/>
      <c r="O174" s="26"/>
      <c r="P174" s="27"/>
      <c r="Q174" s="27">
        <f t="shared" si="10"/>
        <v>-12.510140446213569</v>
      </c>
      <c r="R174" s="27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</row>
    <row r="175" spans="1:115">
      <c r="A175" s="12" t="s">
        <v>42</v>
      </c>
      <c r="B175" s="12">
        <v>10</v>
      </c>
      <c r="C175" s="13">
        <v>1.557682</v>
      </c>
      <c r="D175" s="24">
        <v>2616609000</v>
      </c>
      <c r="E175" s="13">
        <v>0.19288079999999999</v>
      </c>
      <c r="F175" s="24">
        <v>5313782</v>
      </c>
      <c r="G175" s="13">
        <v>0.18697549999999999</v>
      </c>
      <c r="H175" s="24">
        <f t="shared" si="9"/>
        <v>1679809486.146723</v>
      </c>
      <c r="I175" s="25">
        <v>2.0307929999999999E-3</v>
      </c>
      <c r="J175" s="13">
        <v>9.2487820000000005E-3</v>
      </c>
      <c r="K175" s="12"/>
      <c r="L175" s="13">
        <f t="shared" ref="L175:L238" si="11">(I175/0.0020672-1)*1000</f>
        <v>-17.611745356037154</v>
      </c>
      <c r="M175" s="13">
        <f>AVERAGE(L175:L231)</f>
        <v>-17.814350116777987</v>
      </c>
      <c r="N175" s="13">
        <f>STDEVA(L175:L231)</f>
        <v>0.18441908916264482</v>
      </c>
      <c r="O175" s="12"/>
      <c r="P175" s="13"/>
      <c r="Q175" s="13">
        <f>((1+L175/1000)/(1+$P$154/1000)-1)*1000</f>
        <v>-16.100214574891524</v>
      </c>
      <c r="R175" s="13">
        <f>AVERAGE(Q175:Q231)</f>
        <v>-16.303131069135659</v>
      </c>
    </row>
    <row r="176" spans="1:115">
      <c r="A176" s="12" t="s">
        <v>43</v>
      </c>
      <c r="B176" s="12">
        <v>10</v>
      </c>
      <c r="C176" s="13">
        <v>1.5607329999999999</v>
      </c>
      <c r="D176" s="24">
        <v>2583292000</v>
      </c>
      <c r="E176" s="13">
        <v>0.15268090000000001</v>
      </c>
      <c r="F176" s="24">
        <v>5245471</v>
      </c>
      <c r="G176" s="13">
        <v>0.1465245</v>
      </c>
      <c r="H176" s="24">
        <f t="shared" si="9"/>
        <v>1655178688.4752228</v>
      </c>
      <c r="I176" s="25">
        <v>2.0305409999999999E-3</v>
      </c>
      <c r="J176" s="13">
        <v>8.0211710000000006E-3</v>
      </c>
      <c r="K176" s="12"/>
      <c r="L176" s="13">
        <f t="shared" si="11"/>
        <v>-17.733649380805016</v>
      </c>
      <c r="M176" s="13"/>
      <c r="N176" s="13"/>
      <c r="O176" s="12"/>
      <c r="P176" s="13"/>
      <c r="Q176" s="13">
        <f t="shared" si="10"/>
        <v>-16.222306164692778</v>
      </c>
      <c r="R176" s="13"/>
    </row>
    <row r="177" spans="1:18">
      <c r="A177" s="12" t="s">
        <v>44</v>
      </c>
      <c r="B177" s="12">
        <v>10</v>
      </c>
      <c r="C177" s="13">
        <v>1.5586990000000001</v>
      </c>
      <c r="D177" s="24">
        <v>2575227000</v>
      </c>
      <c r="E177" s="13">
        <v>0.17504320000000001</v>
      </c>
      <c r="F177" s="24">
        <v>5227656</v>
      </c>
      <c r="G177" s="13">
        <v>0.17148469999999999</v>
      </c>
      <c r="H177" s="24">
        <f t="shared" si="9"/>
        <v>1652164401.208957</v>
      </c>
      <c r="I177" s="25">
        <v>2.0299799999999998E-3</v>
      </c>
      <c r="J177" s="13">
        <v>5.8041459999999996E-3</v>
      </c>
      <c r="K177" s="12"/>
      <c r="L177" s="13">
        <f t="shared" si="11"/>
        <v>-18.005030959752368</v>
      </c>
      <c r="M177" s="13"/>
      <c r="N177" s="13"/>
      <c r="O177" s="12"/>
      <c r="P177" s="13"/>
      <c r="Q177" s="13">
        <f t="shared" si="10"/>
        <v>-16.494105299131089</v>
      </c>
      <c r="R177" s="13"/>
    </row>
    <row r="178" spans="1:18">
      <c r="A178" s="12" t="s">
        <v>45</v>
      </c>
      <c r="B178" s="12">
        <v>10</v>
      </c>
      <c r="C178" s="13">
        <v>1.544227</v>
      </c>
      <c r="D178" s="24">
        <v>2578672000</v>
      </c>
      <c r="E178" s="13">
        <v>0.1282904</v>
      </c>
      <c r="F178" s="24">
        <v>5235341</v>
      </c>
      <c r="G178" s="13">
        <v>0.1258155</v>
      </c>
      <c r="H178" s="24">
        <f t="shared" si="9"/>
        <v>1669878845.5324249</v>
      </c>
      <c r="I178" s="25">
        <v>2.0301759999999999E-3</v>
      </c>
      <c r="J178" s="13">
        <v>5.9609679999999996E-3</v>
      </c>
      <c r="K178" s="12"/>
      <c r="L178" s="13">
        <f t="shared" si="11"/>
        <v>-17.910216718266312</v>
      </c>
      <c r="M178" s="13"/>
      <c r="N178" s="13"/>
      <c r="O178" s="12"/>
      <c r="P178" s="13"/>
      <c r="Q178" s="13">
        <f t="shared" si="10"/>
        <v>-16.399145173730201</v>
      </c>
      <c r="R178" s="13"/>
    </row>
    <row r="179" spans="1:18">
      <c r="A179" s="12" t="s">
        <v>46</v>
      </c>
      <c r="B179" s="12">
        <v>10</v>
      </c>
      <c r="C179" s="13">
        <v>1.528189</v>
      </c>
      <c r="D179" s="24">
        <v>2567257000</v>
      </c>
      <c r="E179" s="13">
        <v>0.17886340000000001</v>
      </c>
      <c r="F179" s="24">
        <v>5212407</v>
      </c>
      <c r="G179" s="13">
        <v>0.17341609999999999</v>
      </c>
      <c r="H179" s="24">
        <f t="shared" si="9"/>
        <v>1679934222.7957406</v>
      </c>
      <c r="I179" s="25">
        <v>2.0304759999999998E-3</v>
      </c>
      <c r="J179" s="13">
        <v>6.8273650000000002E-3</v>
      </c>
      <c r="K179" s="12"/>
      <c r="L179" s="13">
        <f t="shared" si="11"/>
        <v>-17.765092879256983</v>
      </c>
      <c r="M179" s="13"/>
      <c r="N179" s="13"/>
      <c r="O179" s="12"/>
      <c r="P179" s="13"/>
      <c r="Q179" s="13">
        <f t="shared" si="10"/>
        <v>-16.253798043014413</v>
      </c>
      <c r="R179" s="13"/>
    </row>
    <row r="180" spans="1:18">
      <c r="A180" s="12" t="s">
        <v>47</v>
      </c>
      <c r="B180" s="12">
        <v>10</v>
      </c>
      <c r="C180" s="13">
        <v>1.5401590000000001</v>
      </c>
      <c r="D180" s="24">
        <v>2569309000</v>
      </c>
      <c r="E180" s="13">
        <v>0.17145270000000001</v>
      </c>
      <c r="F180" s="24">
        <v>5216060</v>
      </c>
      <c r="G180" s="13">
        <v>0.16450909999999999</v>
      </c>
      <c r="H180" s="24">
        <f t="shared" si="9"/>
        <v>1668210230.2424619</v>
      </c>
      <c r="I180" s="25">
        <v>2.0301479999999998E-3</v>
      </c>
      <c r="J180" s="13">
        <v>6.5768290000000002E-3</v>
      </c>
      <c r="K180" s="12"/>
      <c r="L180" s="13">
        <f t="shared" si="11"/>
        <v>-17.923761609907164</v>
      </c>
      <c r="M180" s="13"/>
      <c r="N180" s="13"/>
      <c r="O180" s="12"/>
      <c r="P180" s="13"/>
      <c r="Q180" s="13">
        <f t="shared" si="10"/>
        <v>-16.412710905930329</v>
      </c>
      <c r="R180" s="13"/>
    </row>
    <row r="181" spans="1:18">
      <c r="A181" s="12" t="s">
        <v>48</v>
      </c>
      <c r="B181" s="12">
        <v>10</v>
      </c>
      <c r="C181" s="13">
        <v>1.532492</v>
      </c>
      <c r="D181" s="24">
        <v>2586395000</v>
      </c>
      <c r="E181" s="13">
        <v>0.18607509999999999</v>
      </c>
      <c r="F181" s="24">
        <v>5250740</v>
      </c>
      <c r="G181" s="13">
        <v>0.18241689999999999</v>
      </c>
      <c r="H181" s="24">
        <f t="shared" si="9"/>
        <v>1687705384.4326756</v>
      </c>
      <c r="I181" s="25">
        <v>2.030287E-3</v>
      </c>
      <c r="J181" s="13">
        <v>1.1716249999999999E-2</v>
      </c>
      <c r="K181" s="12"/>
      <c r="L181" s="13">
        <f t="shared" si="11"/>
        <v>-17.856520897832851</v>
      </c>
      <c r="M181" s="13"/>
      <c r="N181" s="13"/>
      <c r="O181" s="12"/>
      <c r="P181" s="13"/>
      <c r="Q181" s="13">
        <f t="shared" si="10"/>
        <v>-16.345366735365353</v>
      </c>
      <c r="R181" s="13"/>
    </row>
    <row r="182" spans="1:18">
      <c r="A182" s="12" t="s">
        <v>49</v>
      </c>
      <c r="B182" s="12">
        <v>10</v>
      </c>
      <c r="C182" s="13">
        <v>1.5340560000000001</v>
      </c>
      <c r="D182" s="24">
        <v>2545743000</v>
      </c>
      <c r="E182" s="13">
        <v>0.14447270000000001</v>
      </c>
      <c r="F182" s="24">
        <v>5168666</v>
      </c>
      <c r="G182" s="13">
        <v>0.1376308</v>
      </c>
      <c r="H182" s="24">
        <f t="shared" si="9"/>
        <v>1659485051.3931694</v>
      </c>
      <c r="I182" s="25">
        <v>2.03032E-3</v>
      </c>
      <c r="J182" s="13">
        <v>1.0609199999999999E-2</v>
      </c>
      <c r="K182" s="12"/>
      <c r="L182" s="13">
        <f t="shared" si="11"/>
        <v>-17.840557275541791</v>
      </c>
      <c r="M182" s="13"/>
      <c r="N182" s="13"/>
      <c r="O182" s="12"/>
      <c r="P182" s="13"/>
      <c r="Q182" s="13">
        <f t="shared" si="10"/>
        <v>-16.329378550986597</v>
      </c>
      <c r="R182" s="13"/>
    </row>
    <row r="183" spans="1:18">
      <c r="A183" s="12" t="s">
        <v>50</v>
      </c>
      <c r="B183" s="12">
        <v>11</v>
      </c>
      <c r="C183" s="13">
        <v>1.547512</v>
      </c>
      <c r="D183" s="24">
        <v>2568840000</v>
      </c>
      <c r="E183" s="13">
        <v>0.17614360000000001</v>
      </c>
      <c r="F183" s="24">
        <v>5215394</v>
      </c>
      <c r="G183" s="13">
        <v>0.1718384</v>
      </c>
      <c r="H183" s="24">
        <f t="shared" si="9"/>
        <v>1659980665.7395871</v>
      </c>
      <c r="I183" s="25">
        <v>2.0302549999999999E-3</v>
      </c>
      <c r="J183" s="13">
        <v>6.7245600000000001E-3</v>
      </c>
      <c r="K183" s="12"/>
      <c r="L183" s="13">
        <f t="shared" si="11"/>
        <v>-17.872000773993868</v>
      </c>
      <c r="M183" s="13"/>
      <c r="N183" s="13"/>
      <c r="O183" s="12"/>
      <c r="P183" s="13"/>
      <c r="Q183" s="13">
        <f t="shared" si="10"/>
        <v>-16.360870429308338</v>
      </c>
      <c r="R183" s="13"/>
    </row>
    <row r="184" spans="1:18">
      <c r="A184" s="12" t="s">
        <v>51</v>
      </c>
      <c r="B184" s="12">
        <v>11</v>
      </c>
      <c r="C184" s="13">
        <v>1.5312399999999999</v>
      </c>
      <c r="D184" s="24">
        <v>2565740000</v>
      </c>
      <c r="E184" s="13">
        <v>0.17076179999999999</v>
      </c>
      <c r="F184" s="24">
        <v>5209776</v>
      </c>
      <c r="G184" s="13">
        <v>0.16502149999999999</v>
      </c>
      <c r="H184" s="24">
        <f t="shared" si="9"/>
        <v>1675596248.7918289</v>
      </c>
      <c r="I184" s="25">
        <v>2.0305190000000002E-3</v>
      </c>
      <c r="J184" s="13">
        <v>7.251703E-3</v>
      </c>
      <c r="K184" s="12"/>
      <c r="L184" s="13">
        <f t="shared" si="11"/>
        <v>-17.7442917956655</v>
      </c>
      <c r="M184" s="13"/>
      <c r="N184" s="13"/>
      <c r="O184" s="12"/>
      <c r="P184" s="13"/>
      <c r="Q184" s="13">
        <f t="shared" si="10"/>
        <v>-16.232964954278394</v>
      </c>
      <c r="R184" s="13"/>
    </row>
    <row r="185" spans="1:18">
      <c r="A185" s="12" t="s">
        <v>52</v>
      </c>
      <c r="B185" s="12">
        <v>11</v>
      </c>
      <c r="C185" s="13">
        <v>1.51888</v>
      </c>
      <c r="D185" s="24">
        <v>2550452000</v>
      </c>
      <c r="E185" s="13">
        <v>0.1511285</v>
      </c>
      <c r="F185" s="24">
        <v>5177730</v>
      </c>
      <c r="G185" s="13">
        <v>0.14400170000000001</v>
      </c>
      <c r="H185" s="24">
        <f t="shared" si="9"/>
        <v>1679166227.7467608</v>
      </c>
      <c r="I185" s="25">
        <v>2.0300069999999999E-3</v>
      </c>
      <c r="J185" s="13">
        <v>9.5600270000000005E-3</v>
      </c>
      <c r="K185" s="12"/>
      <c r="L185" s="13">
        <f t="shared" si="11"/>
        <v>-17.99196981424145</v>
      </c>
      <c r="M185" s="13"/>
      <c r="N185" s="13"/>
      <c r="O185" s="12"/>
      <c r="P185" s="13"/>
      <c r="Q185" s="13">
        <f t="shared" si="10"/>
        <v>-16.481024057366621</v>
      </c>
      <c r="R185" s="13"/>
    </row>
    <row r="186" spans="1:18">
      <c r="A186" s="12" t="s">
        <v>53</v>
      </c>
      <c r="B186" s="12">
        <v>11</v>
      </c>
      <c r="C186" s="13">
        <v>1.513795</v>
      </c>
      <c r="D186" s="24">
        <v>2541312000</v>
      </c>
      <c r="E186" s="13">
        <v>0.135961</v>
      </c>
      <c r="F186" s="24">
        <v>5160063</v>
      </c>
      <c r="G186" s="13">
        <v>0.13221749999999999</v>
      </c>
      <c r="H186" s="24">
        <f t="shared" si="9"/>
        <v>1678768921.8157015</v>
      </c>
      <c r="I186" s="25">
        <v>2.030474E-3</v>
      </c>
      <c r="J186" s="13">
        <v>7.4523109999999997E-3</v>
      </c>
      <c r="K186" s="12"/>
      <c r="L186" s="13">
        <f t="shared" si="11"/>
        <v>-17.766060371516957</v>
      </c>
      <c r="M186" s="13"/>
      <c r="N186" s="13"/>
      <c r="O186" s="12"/>
      <c r="P186" s="13"/>
      <c r="Q186" s="13">
        <f t="shared" si="10"/>
        <v>-16.25476702388573</v>
      </c>
      <c r="R186" s="13"/>
    </row>
    <row r="187" spans="1:18">
      <c r="A187" s="12" t="s">
        <v>54</v>
      </c>
      <c r="B187" s="12">
        <v>11</v>
      </c>
      <c r="C187" s="13">
        <v>1.513325</v>
      </c>
      <c r="D187" s="24">
        <v>2532862000</v>
      </c>
      <c r="E187" s="13">
        <v>0.17649480000000001</v>
      </c>
      <c r="F187" s="24">
        <v>5142885</v>
      </c>
      <c r="G187" s="13">
        <v>0.1736664</v>
      </c>
      <c r="H187" s="24">
        <f t="shared" si="9"/>
        <v>1673706573.2740819</v>
      </c>
      <c r="I187" s="25">
        <v>2.030465E-3</v>
      </c>
      <c r="J187" s="13">
        <v>5.817928E-3</v>
      </c>
      <c r="K187" s="12"/>
      <c r="L187" s="13">
        <f t="shared" si="11"/>
        <v>-17.770414086687335</v>
      </c>
      <c r="M187" s="13"/>
      <c r="N187" s="13"/>
      <c r="O187" s="12"/>
      <c r="P187" s="13"/>
      <c r="Q187" s="13">
        <f t="shared" si="10"/>
        <v>-16.259127437807329</v>
      </c>
      <c r="R187" s="13"/>
    </row>
    <row r="188" spans="1:18">
      <c r="A188" s="12" t="s">
        <v>55</v>
      </c>
      <c r="B188" s="12">
        <v>11</v>
      </c>
      <c r="C188" s="13">
        <v>1.5104310000000001</v>
      </c>
      <c r="D188" s="24">
        <v>2553543000</v>
      </c>
      <c r="E188" s="13">
        <v>0.18286179999999999</v>
      </c>
      <c r="F188" s="24">
        <v>5183998</v>
      </c>
      <c r="G188" s="13">
        <v>0.17778040000000001</v>
      </c>
      <c r="H188" s="24">
        <f t="shared" si="9"/>
        <v>1690605529.1502888</v>
      </c>
      <c r="I188" s="25">
        <v>2.030011E-3</v>
      </c>
      <c r="J188" s="13">
        <v>7.4353199999999996E-3</v>
      </c>
      <c r="K188" s="12"/>
      <c r="L188" s="13">
        <f t="shared" si="11"/>
        <v>-17.990034829721392</v>
      </c>
      <c r="M188" s="13"/>
      <c r="N188" s="13"/>
      <c r="O188" s="12"/>
      <c r="P188" s="13"/>
      <c r="Q188" s="13">
        <f t="shared" si="10"/>
        <v>-16.479086095623764</v>
      </c>
      <c r="R188" s="13"/>
    </row>
    <row r="189" spans="1:18">
      <c r="A189" s="12" t="s">
        <v>56</v>
      </c>
      <c r="B189" s="12">
        <v>11</v>
      </c>
      <c r="C189" s="13">
        <v>1.4698290000000001</v>
      </c>
      <c r="D189" s="24">
        <v>2489103000</v>
      </c>
      <c r="E189" s="13">
        <v>0.18194949999999999</v>
      </c>
      <c r="F189" s="24">
        <v>5054020</v>
      </c>
      <c r="G189" s="13">
        <v>0.1778824</v>
      </c>
      <c r="H189" s="24">
        <f t="shared" si="9"/>
        <v>1693464341.7703691</v>
      </c>
      <c r="I189" s="25">
        <v>2.0304609999999999E-3</v>
      </c>
      <c r="J189" s="13">
        <v>8.0174040000000005E-3</v>
      </c>
      <c r="K189" s="12"/>
      <c r="L189" s="13">
        <f t="shared" si="11"/>
        <v>-17.772349071207504</v>
      </c>
      <c r="M189" s="13"/>
      <c r="N189" s="13"/>
      <c r="O189" s="12"/>
      <c r="P189" s="13"/>
      <c r="Q189" s="13">
        <f t="shared" si="10"/>
        <v>-16.261065399550301</v>
      </c>
      <c r="R189" s="13"/>
    </row>
    <row r="190" spans="1:18">
      <c r="A190" s="12" t="s">
        <v>57</v>
      </c>
      <c r="B190" s="12">
        <v>11</v>
      </c>
      <c r="C190" s="13">
        <v>1.467403</v>
      </c>
      <c r="D190" s="24">
        <v>2505928000</v>
      </c>
      <c r="E190" s="13">
        <v>0.1697215</v>
      </c>
      <c r="F190" s="24">
        <v>5088457</v>
      </c>
      <c r="G190" s="13">
        <v>0.1653309</v>
      </c>
      <c r="H190" s="24">
        <f t="shared" si="9"/>
        <v>1707729914.6860132</v>
      </c>
      <c r="I190" s="25">
        <v>2.0305710000000001E-3</v>
      </c>
      <c r="J190" s="13">
        <v>1.094732E-2</v>
      </c>
      <c r="K190" s="12"/>
      <c r="L190" s="13">
        <f t="shared" si="11"/>
        <v>-17.719136996903973</v>
      </c>
      <c r="M190" s="13"/>
      <c r="N190" s="13"/>
      <c r="O190" s="12"/>
      <c r="P190" s="13"/>
      <c r="Q190" s="13">
        <f t="shared" si="10"/>
        <v>-16.207771451620999</v>
      </c>
      <c r="R190" s="13"/>
    </row>
    <row r="191" spans="1:18">
      <c r="A191" s="12" t="s">
        <v>58</v>
      </c>
      <c r="B191" s="12">
        <v>12</v>
      </c>
      <c r="C191" s="13">
        <v>1.467325</v>
      </c>
      <c r="D191" s="24">
        <v>2502045000</v>
      </c>
      <c r="E191" s="13">
        <v>0.18619520000000001</v>
      </c>
      <c r="F191" s="24">
        <v>5080611</v>
      </c>
      <c r="G191" s="13">
        <v>0.1809528</v>
      </c>
      <c r="H191" s="24">
        <f t="shared" si="9"/>
        <v>1705174381.9535549</v>
      </c>
      <c r="I191" s="25">
        <v>2.030586E-3</v>
      </c>
      <c r="J191" s="13">
        <v>7.6245189999999997E-3</v>
      </c>
      <c r="K191" s="12"/>
      <c r="L191" s="13">
        <f t="shared" si="11"/>
        <v>-17.711880804953562</v>
      </c>
      <c r="M191" s="13"/>
      <c r="N191" s="13"/>
      <c r="O191" s="12"/>
      <c r="P191" s="13"/>
      <c r="Q191" s="13">
        <f t="shared" si="10"/>
        <v>-16.200504095085332</v>
      </c>
      <c r="R191" s="13"/>
    </row>
    <row r="192" spans="1:18">
      <c r="A192" s="12" t="s">
        <v>66</v>
      </c>
      <c r="B192" s="12">
        <v>12</v>
      </c>
      <c r="C192" s="13">
        <v>1.4953320000000001</v>
      </c>
      <c r="D192" s="24">
        <v>2507344000</v>
      </c>
      <c r="E192" s="13">
        <v>0.15555720000000001</v>
      </c>
      <c r="F192" s="24">
        <v>5091337</v>
      </c>
      <c r="G192" s="13">
        <v>0.1519181</v>
      </c>
      <c r="H192" s="24">
        <f t="shared" si="9"/>
        <v>1676780808.5428519</v>
      </c>
      <c r="I192" s="25">
        <v>2.0307139999999999E-3</v>
      </c>
      <c r="J192" s="13">
        <v>8.4009700000000007E-3</v>
      </c>
      <c r="K192" s="12"/>
      <c r="L192" s="13">
        <f t="shared" si="11"/>
        <v>-17.649961300309602</v>
      </c>
      <c r="M192" s="13"/>
      <c r="N192" s="13"/>
      <c r="O192" s="12"/>
      <c r="P192" s="13"/>
      <c r="Q192" s="13">
        <f t="shared" si="10"/>
        <v>-16.138489319313276</v>
      </c>
      <c r="R192" s="13"/>
    </row>
    <row r="193" spans="1:18">
      <c r="A193" s="12" t="s">
        <v>59</v>
      </c>
      <c r="B193" s="12">
        <v>12</v>
      </c>
      <c r="C193" s="13">
        <v>1.482189</v>
      </c>
      <c r="D193" s="24">
        <v>2507496000</v>
      </c>
      <c r="E193" s="13">
        <v>0.12619469999999999</v>
      </c>
      <c r="F193" s="24">
        <v>5091938</v>
      </c>
      <c r="G193" s="13">
        <v>0.12488299999999999</v>
      </c>
      <c r="H193" s="24">
        <f t="shared" si="9"/>
        <v>1691751861.6046941</v>
      </c>
      <c r="I193" s="25">
        <v>2.0307049999999998E-3</v>
      </c>
      <c r="J193" s="13">
        <v>6.1032949999999999E-3</v>
      </c>
      <c r="K193" s="12"/>
      <c r="L193" s="13">
        <f t="shared" si="11"/>
        <v>-17.65431501547998</v>
      </c>
      <c r="M193" s="13"/>
      <c r="N193" s="13"/>
      <c r="O193" s="12"/>
      <c r="P193" s="13"/>
      <c r="Q193" s="13">
        <f t="shared" si="10"/>
        <v>-16.142849733234875</v>
      </c>
      <c r="R193" s="13"/>
    </row>
    <row r="194" spans="1:18">
      <c r="A194" s="12" t="s">
        <v>60</v>
      </c>
      <c r="B194" s="12">
        <v>12</v>
      </c>
      <c r="C194" s="13">
        <v>1.4865699999999999</v>
      </c>
      <c r="D194" s="24">
        <v>2533010000</v>
      </c>
      <c r="E194" s="13">
        <v>0.20428779999999999</v>
      </c>
      <c r="F194" s="24">
        <v>5143507</v>
      </c>
      <c r="G194" s="13">
        <v>0.2010246</v>
      </c>
      <c r="H194" s="24">
        <f t="shared" si="9"/>
        <v>1703929179.2515657</v>
      </c>
      <c r="I194" s="25">
        <v>2.0305929999999998E-3</v>
      </c>
      <c r="J194" s="13">
        <v>6.9296310000000003E-3</v>
      </c>
      <c r="K194" s="12"/>
      <c r="L194" s="13">
        <f t="shared" si="11"/>
        <v>-17.708494582043379</v>
      </c>
      <c r="M194" s="13"/>
      <c r="N194" s="13"/>
      <c r="O194" s="12"/>
      <c r="P194" s="13"/>
      <c r="Q194" s="13">
        <f t="shared" si="10"/>
        <v>-16.197112662035273</v>
      </c>
      <c r="R194" s="13"/>
    </row>
    <row r="195" spans="1:18">
      <c r="A195" s="12" t="s">
        <v>61</v>
      </c>
      <c r="B195" s="12">
        <v>12</v>
      </c>
      <c r="C195" s="13">
        <v>1.4931410000000001</v>
      </c>
      <c r="D195" s="24">
        <v>2518347000</v>
      </c>
      <c r="E195" s="13">
        <v>0.15567400000000001</v>
      </c>
      <c r="F195" s="24">
        <v>5112073</v>
      </c>
      <c r="G195" s="13">
        <v>0.1517946</v>
      </c>
      <c r="H195" s="24">
        <f t="shared" si="9"/>
        <v>1686610306.7292371</v>
      </c>
      <c r="I195" s="25">
        <v>2.0300449999999999E-3</v>
      </c>
      <c r="J195" s="13">
        <v>8.6911349999999991E-3</v>
      </c>
      <c r="K195" s="12"/>
      <c r="L195" s="13">
        <f t="shared" si="11"/>
        <v>-17.973587461300401</v>
      </c>
      <c r="M195" s="13"/>
      <c r="N195" s="13"/>
      <c r="O195" s="12"/>
      <c r="P195" s="13"/>
      <c r="Q195" s="13">
        <f t="shared" si="10"/>
        <v>-16.462613420809348</v>
      </c>
      <c r="R195" s="13"/>
    </row>
    <row r="196" spans="1:18">
      <c r="A196" s="12" t="s">
        <v>62</v>
      </c>
      <c r="B196" s="12">
        <v>12</v>
      </c>
      <c r="C196" s="13">
        <v>1.4794510000000001</v>
      </c>
      <c r="D196" s="24">
        <v>2500480000</v>
      </c>
      <c r="E196" s="13">
        <v>0.1279486</v>
      </c>
      <c r="F196" s="24">
        <v>5076889</v>
      </c>
      <c r="G196" s="13">
        <v>0.1207675</v>
      </c>
      <c r="H196" s="24">
        <f t="shared" si="9"/>
        <v>1690140464.2668123</v>
      </c>
      <c r="I196" s="25">
        <v>2.0303700000000001E-3</v>
      </c>
      <c r="J196" s="13">
        <v>6.8969469999999996E-3</v>
      </c>
      <c r="K196" s="12"/>
      <c r="L196" s="13">
        <f t="shared" si="11"/>
        <v>-17.816369969040124</v>
      </c>
      <c r="M196" s="13"/>
      <c r="N196" s="13"/>
      <c r="O196" s="12"/>
      <c r="P196" s="13"/>
      <c r="Q196" s="13">
        <f t="shared" si="10"/>
        <v>-16.305154029200519</v>
      </c>
      <c r="R196" s="13"/>
    </row>
    <row r="197" spans="1:18">
      <c r="A197" s="12" t="s">
        <v>67</v>
      </c>
      <c r="B197" s="12">
        <v>12</v>
      </c>
      <c r="C197" s="13">
        <v>1.479295</v>
      </c>
      <c r="D197" s="24">
        <v>2478810000</v>
      </c>
      <c r="E197" s="13">
        <v>0.14365649999999999</v>
      </c>
      <c r="F197" s="24">
        <v>5032663</v>
      </c>
      <c r="G197" s="13">
        <v>0.13828199999999999</v>
      </c>
      <c r="H197" s="24">
        <f t="shared" si="9"/>
        <v>1675669829.2091842</v>
      </c>
      <c r="I197" s="25">
        <v>2.030408E-3</v>
      </c>
      <c r="J197" s="13">
        <v>6.6980420000000004E-3</v>
      </c>
      <c r="K197" s="12"/>
      <c r="L197" s="13">
        <f t="shared" si="11"/>
        <v>-17.797987616099075</v>
      </c>
      <c r="M197" s="13"/>
      <c r="N197" s="13"/>
      <c r="O197" s="12"/>
      <c r="P197" s="13"/>
      <c r="Q197" s="13">
        <f t="shared" si="10"/>
        <v>-16.286743392643245</v>
      </c>
      <c r="R197" s="13"/>
    </row>
    <row r="198" spans="1:18">
      <c r="A198" s="12" t="s">
        <v>68</v>
      </c>
      <c r="B198" s="12">
        <v>12</v>
      </c>
      <c r="C198" s="13">
        <v>1.4802329999999999</v>
      </c>
      <c r="D198" s="24">
        <v>2479188000</v>
      </c>
      <c r="E198" s="13">
        <v>0.1717032</v>
      </c>
      <c r="F198" s="24">
        <v>5032584</v>
      </c>
      <c r="G198" s="13">
        <v>0.16735949999999999</v>
      </c>
      <c r="H198" s="24">
        <f t="shared" si="9"/>
        <v>1674863349.2159681</v>
      </c>
      <c r="I198" s="25">
        <v>2.0300280000000001E-3</v>
      </c>
      <c r="J198" s="13">
        <v>7.7231050000000001E-3</v>
      </c>
      <c r="K198" s="12"/>
      <c r="L198" s="13">
        <f t="shared" si="11"/>
        <v>-17.981811145510783</v>
      </c>
      <c r="M198" s="13"/>
      <c r="N198" s="13"/>
      <c r="O198" s="12"/>
      <c r="P198" s="13"/>
      <c r="Q198" s="13">
        <f t="shared" si="10"/>
        <v>-16.470849758216445</v>
      </c>
      <c r="R198" s="13"/>
    </row>
    <row r="199" spans="1:18">
      <c r="A199" s="12" t="s">
        <v>69</v>
      </c>
      <c r="B199" s="12">
        <v>13</v>
      </c>
      <c r="C199" s="13">
        <v>1.4656819999999999</v>
      </c>
      <c r="D199" s="24">
        <v>2479762000</v>
      </c>
      <c r="E199" s="13">
        <v>0.12769520000000001</v>
      </c>
      <c r="F199" s="24">
        <v>5035540</v>
      </c>
      <c r="G199" s="13">
        <v>0.12645439999999999</v>
      </c>
      <c r="H199" s="24">
        <f t="shared" si="9"/>
        <v>1691882686.6946583</v>
      </c>
      <c r="I199" s="25">
        <v>2.0307120000000001E-3</v>
      </c>
      <c r="J199" s="13">
        <v>5.6193700000000003E-3</v>
      </c>
      <c r="K199" s="12"/>
      <c r="L199" s="13">
        <f t="shared" si="11"/>
        <v>-17.650928792569577</v>
      </c>
      <c r="M199" s="13"/>
      <c r="N199" s="13"/>
      <c r="O199" s="12"/>
      <c r="P199" s="13"/>
      <c r="Q199" s="13">
        <f t="shared" si="10"/>
        <v>-16.139458300184593</v>
      </c>
      <c r="R199" s="13"/>
    </row>
    <row r="200" spans="1:18">
      <c r="A200" s="12" t="s">
        <v>77</v>
      </c>
      <c r="B200" s="12">
        <v>13</v>
      </c>
      <c r="C200" s="13">
        <v>1.463179</v>
      </c>
      <c r="D200" s="24">
        <v>2454541000</v>
      </c>
      <c r="E200" s="13">
        <v>0.2265268</v>
      </c>
      <c r="F200" s="24">
        <v>4986415</v>
      </c>
      <c r="G200" s="13">
        <v>0.22635469999999999</v>
      </c>
      <c r="H200" s="24">
        <f t="shared" si="9"/>
        <v>1677539795.199357</v>
      </c>
      <c r="I200" s="25">
        <v>2.0312350000000002E-3</v>
      </c>
      <c r="J200" s="13">
        <v>8.2032010000000002E-3</v>
      </c>
      <c r="K200" s="12"/>
      <c r="L200" s="13">
        <f t="shared" si="11"/>
        <v>-17.397929566563384</v>
      </c>
      <c r="M200" s="13"/>
      <c r="N200" s="13"/>
      <c r="O200" s="12"/>
      <c r="P200" s="13"/>
      <c r="Q200" s="13">
        <f t="shared" si="10"/>
        <v>-15.88606980230356</v>
      </c>
      <c r="R200" s="13"/>
    </row>
    <row r="201" spans="1:18">
      <c r="A201" s="12" t="s">
        <v>78</v>
      </c>
      <c r="B201" s="12">
        <v>13</v>
      </c>
      <c r="C201" s="13">
        <v>1.4671689999999999</v>
      </c>
      <c r="D201" s="24">
        <v>2495225000</v>
      </c>
      <c r="E201" s="13">
        <v>0.14494299999999999</v>
      </c>
      <c r="F201" s="24">
        <v>5066447</v>
      </c>
      <c r="G201" s="13">
        <v>0.1413633</v>
      </c>
      <c r="H201" s="24">
        <f t="shared" si="9"/>
        <v>1700707280.4837072</v>
      </c>
      <c r="I201" s="25">
        <v>2.0304920000000001E-3</v>
      </c>
      <c r="J201" s="13">
        <v>6.6434370000000003E-3</v>
      </c>
      <c r="K201" s="12"/>
      <c r="L201" s="13">
        <f t="shared" si="11"/>
        <v>-17.757352941176418</v>
      </c>
      <c r="M201" s="13"/>
      <c r="N201" s="13"/>
      <c r="O201" s="12"/>
      <c r="P201" s="13"/>
      <c r="Q201" s="13">
        <f t="shared" si="10"/>
        <v>-16.246046196042862</v>
      </c>
      <c r="R201" s="13"/>
    </row>
    <row r="202" spans="1:18">
      <c r="A202" s="12" t="s">
        <v>79</v>
      </c>
      <c r="B202" s="12">
        <v>13</v>
      </c>
      <c r="C202" s="13">
        <v>1.472645</v>
      </c>
      <c r="D202" s="24">
        <v>2488277000</v>
      </c>
      <c r="E202" s="13">
        <v>0.1578793</v>
      </c>
      <c r="F202" s="24">
        <v>5053874</v>
      </c>
      <c r="G202" s="13">
        <v>0.1543996</v>
      </c>
      <c r="H202" s="24">
        <f t="shared" si="9"/>
        <v>1689665194.2593091</v>
      </c>
      <c r="I202" s="25">
        <v>2.0308990000000001E-3</v>
      </c>
      <c r="J202" s="13">
        <v>7.7434460000000002E-3</v>
      </c>
      <c r="K202" s="12"/>
      <c r="L202" s="13">
        <f t="shared" si="11"/>
        <v>-17.560468266253793</v>
      </c>
      <c r="M202" s="13"/>
      <c r="N202" s="13"/>
      <c r="O202" s="12"/>
      <c r="P202" s="13"/>
      <c r="Q202" s="13">
        <f t="shared" si="10"/>
        <v>-16.048858588705194</v>
      </c>
      <c r="R202" s="13"/>
    </row>
    <row r="203" spans="1:18">
      <c r="A203" s="12" t="s">
        <v>80</v>
      </c>
      <c r="B203" s="12">
        <v>13</v>
      </c>
      <c r="C203" s="13">
        <v>1.4639610000000001</v>
      </c>
      <c r="D203" s="24">
        <v>2497857000</v>
      </c>
      <c r="E203" s="13">
        <v>0.1746993</v>
      </c>
      <c r="F203" s="24">
        <v>5073110</v>
      </c>
      <c r="G203" s="13">
        <v>0.1690363</v>
      </c>
      <c r="H203" s="24">
        <f t="shared" si="9"/>
        <v>1706231928.3095655</v>
      </c>
      <c r="I203" s="25">
        <v>2.0313340000000001E-3</v>
      </c>
      <c r="J203" s="13">
        <v>1.2213709999999999E-2</v>
      </c>
      <c r="K203" s="12"/>
      <c r="L203" s="13">
        <f t="shared" si="11"/>
        <v>-17.350038699690316</v>
      </c>
      <c r="M203" s="13"/>
      <c r="N203" s="13"/>
      <c r="O203" s="12"/>
      <c r="P203" s="13"/>
      <c r="Q203" s="13">
        <f t="shared" si="10"/>
        <v>-15.8381052491674</v>
      </c>
      <c r="R203" s="13"/>
    </row>
    <row r="204" spans="1:18">
      <c r="A204" s="12" t="s">
        <v>81</v>
      </c>
      <c r="B204" s="12">
        <v>13</v>
      </c>
      <c r="C204" s="13">
        <v>1.4601280000000001</v>
      </c>
      <c r="D204" s="24">
        <v>2477165000</v>
      </c>
      <c r="E204" s="13">
        <v>0.1617671</v>
      </c>
      <c r="F204" s="24">
        <v>5030102</v>
      </c>
      <c r="G204" s="13">
        <v>0.1586562</v>
      </c>
      <c r="H204" s="24">
        <f t="shared" si="9"/>
        <v>1696539618.4444103</v>
      </c>
      <c r="I204" s="25">
        <v>2.0306640000000002E-3</v>
      </c>
      <c r="J204" s="13">
        <v>5.6224079999999997E-3</v>
      </c>
      <c r="K204" s="12"/>
      <c r="L204" s="13">
        <f t="shared" si="11"/>
        <v>-17.674148606811045</v>
      </c>
      <c r="M204" s="13"/>
      <c r="N204" s="13"/>
      <c r="O204" s="12"/>
      <c r="P204" s="13"/>
      <c r="Q204" s="13">
        <f t="shared" si="10"/>
        <v>-16.16271384109913</v>
      </c>
      <c r="R204" s="13"/>
    </row>
    <row r="205" spans="1:18">
      <c r="A205" s="12" t="s">
        <v>82</v>
      </c>
      <c r="B205" s="12">
        <v>13</v>
      </c>
      <c r="C205" s="13">
        <v>1.4705330000000001</v>
      </c>
      <c r="D205" s="24">
        <v>2496540000</v>
      </c>
      <c r="E205" s="13">
        <v>0.14829870000000001</v>
      </c>
      <c r="F205" s="24">
        <v>5068601</v>
      </c>
      <c r="G205" s="13">
        <v>0.1515348</v>
      </c>
      <c r="H205" s="24">
        <f t="shared" si="9"/>
        <v>1697710966.0238838</v>
      </c>
      <c r="I205" s="25">
        <v>2.030249E-3</v>
      </c>
      <c r="J205" s="13">
        <v>7.5322719999999996E-3</v>
      </c>
      <c r="K205" s="12"/>
      <c r="L205" s="13">
        <f t="shared" si="11"/>
        <v>-17.874903250773897</v>
      </c>
      <c r="M205" s="13"/>
      <c r="N205" s="13"/>
      <c r="O205" s="12"/>
      <c r="P205" s="13"/>
      <c r="Q205" s="13">
        <f t="shared" si="10"/>
        <v>-16.363777371922517</v>
      </c>
      <c r="R205" s="13"/>
    </row>
    <row r="206" spans="1:18">
      <c r="A206" s="12" t="s">
        <v>83</v>
      </c>
      <c r="B206" s="12">
        <v>13</v>
      </c>
      <c r="C206" s="13">
        <v>1.4814849999999999</v>
      </c>
      <c r="D206" s="24">
        <v>2499166000</v>
      </c>
      <c r="E206" s="13">
        <v>0.16798379999999999</v>
      </c>
      <c r="F206" s="24">
        <v>5074077</v>
      </c>
      <c r="G206" s="13">
        <v>0.16462750000000001</v>
      </c>
      <c r="H206" s="24">
        <f t="shared" si="9"/>
        <v>1686933043.5340216</v>
      </c>
      <c r="I206" s="25">
        <v>2.0302290000000001E-3</v>
      </c>
      <c r="J206" s="13">
        <v>6.3991370000000001E-3</v>
      </c>
      <c r="K206" s="12"/>
      <c r="L206" s="13">
        <f t="shared" si="11"/>
        <v>-17.884578173374521</v>
      </c>
      <c r="M206" s="13"/>
      <c r="N206" s="13"/>
      <c r="O206" s="12"/>
      <c r="P206" s="13"/>
      <c r="Q206" s="13">
        <f t="shared" si="10"/>
        <v>-16.373467180636926</v>
      </c>
      <c r="R206" s="13"/>
    </row>
    <row r="207" spans="1:18">
      <c r="A207" s="12" t="s">
        <v>84</v>
      </c>
      <c r="B207" s="12">
        <v>14</v>
      </c>
      <c r="C207" s="13">
        <v>1.4789030000000001</v>
      </c>
      <c r="D207" s="24">
        <v>2491261000</v>
      </c>
      <c r="E207" s="13">
        <v>0.16150049999999999</v>
      </c>
      <c r="F207" s="24">
        <v>5057976</v>
      </c>
      <c r="G207" s="13">
        <v>0.1575087</v>
      </c>
      <c r="H207" s="24">
        <f t="shared" si="9"/>
        <v>1684533062.6822717</v>
      </c>
      <c r="I207" s="25">
        <v>2.0302900000000001E-3</v>
      </c>
      <c r="J207" s="13">
        <v>5.9314329999999998E-3</v>
      </c>
      <c r="K207" s="12"/>
      <c r="L207" s="13">
        <f t="shared" si="11"/>
        <v>-17.855069659442613</v>
      </c>
      <c r="M207" s="13"/>
      <c r="N207" s="13"/>
      <c r="O207" s="12"/>
      <c r="P207" s="13"/>
      <c r="Q207" s="13">
        <f t="shared" si="10"/>
        <v>-16.343913264058042</v>
      </c>
      <c r="R207" s="13"/>
    </row>
    <row r="208" spans="1:18">
      <c r="A208" s="12" t="s">
        <v>85</v>
      </c>
      <c r="B208" s="12">
        <v>14</v>
      </c>
      <c r="C208" s="13">
        <v>1.478747</v>
      </c>
      <c r="D208" s="24">
        <v>2488100000</v>
      </c>
      <c r="E208" s="13">
        <v>0.14162340000000001</v>
      </c>
      <c r="F208" s="24">
        <v>5053252</v>
      </c>
      <c r="G208" s="13">
        <v>0.13443469999999999</v>
      </c>
      <c r="H208" s="24">
        <f t="shared" si="9"/>
        <v>1682573151.4586334</v>
      </c>
      <c r="I208" s="25">
        <v>2.0307379999999998E-3</v>
      </c>
      <c r="J208" s="13">
        <v>7.8311560000000006E-3</v>
      </c>
      <c r="K208" s="12"/>
      <c r="L208" s="13">
        <f t="shared" si="11"/>
        <v>-17.638351393188923</v>
      </c>
      <c r="M208" s="13"/>
      <c r="N208" s="13"/>
      <c r="O208" s="12"/>
      <c r="P208" s="13"/>
      <c r="Q208" s="13">
        <f t="shared" si="10"/>
        <v>-16.12686154885612</v>
      </c>
      <c r="R208" s="13"/>
    </row>
    <row r="209" spans="1:18">
      <c r="A209" s="12" t="s">
        <v>86</v>
      </c>
      <c r="B209" s="12">
        <v>14</v>
      </c>
      <c r="C209" s="13">
        <v>1.472019</v>
      </c>
      <c r="D209" s="24">
        <v>2484720000</v>
      </c>
      <c r="E209" s="13">
        <v>0.17275670000000001</v>
      </c>
      <c r="F209" s="24">
        <v>5043801</v>
      </c>
      <c r="G209" s="13">
        <v>0.16912959999999999</v>
      </c>
      <c r="H209" s="24">
        <f t="shared" si="9"/>
        <v>1687967342.8128307</v>
      </c>
      <c r="I209" s="25">
        <v>2.0299290000000002E-3</v>
      </c>
      <c r="J209" s="13">
        <v>6.1357219999999997E-3</v>
      </c>
      <c r="K209" s="12"/>
      <c r="L209" s="13">
        <f t="shared" si="11"/>
        <v>-18.029702012383741</v>
      </c>
      <c r="M209" s="13"/>
      <c r="N209" s="13"/>
      <c r="O209" s="12"/>
      <c r="P209" s="13"/>
      <c r="Q209" s="13">
        <f t="shared" si="10"/>
        <v>-16.518814311352493</v>
      </c>
      <c r="R209" s="13"/>
    </row>
    <row r="210" spans="1:18">
      <c r="A210" s="12" t="s">
        <v>87</v>
      </c>
      <c r="B210" s="12">
        <v>14</v>
      </c>
      <c r="C210" s="13">
        <v>1.4505049999999999</v>
      </c>
      <c r="D210" s="24">
        <v>2475236000</v>
      </c>
      <c r="E210" s="13">
        <v>0.2065642</v>
      </c>
      <c r="F210" s="24">
        <v>5024819</v>
      </c>
      <c r="G210" s="13">
        <v>0.20140559999999999</v>
      </c>
      <c r="H210" s="24">
        <f t="shared" si="9"/>
        <v>1706464989.7794218</v>
      </c>
      <c r="I210" s="25">
        <v>2.0299250000000001E-3</v>
      </c>
      <c r="J210" s="13">
        <v>8.3863440000000004E-3</v>
      </c>
      <c r="K210" s="12"/>
      <c r="L210" s="13">
        <f t="shared" si="11"/>
        <v>-18.031636996903909</v>
      </c>
      <c r="M210" s="13"/>
      <c r="N210" s="13"/>
      <c r="O210" s="12"/>
      <c r="P210" s="13"/>
      <c r="Q210" s="13">
        <f t="shared" si="10"/>
        <v>-16.520752273095461</v>
      </c>
      <c r="R210" s="13"/>
    </row>
    <row r="211" spans="1:18">
      <c r="A211" s="12" t="s">
        <v>88</v>
      </c>
      <c r="B211" s="12">
        <v>14</v>
      </c>
      <c r="C211" s="13">
        <v>1.452774</v>
      </c>
      <c r="D211" s="24">
        <v>2475429000</v>
      </c>
      <c r="E211" s="13">
        <v>0.17515210000000001</v>
      </c>
      <c r="F211" s="24">
        <v>5026545</v>
      </c>
      <c r="G211" s="13">
        <v>0.16938239999999999</v>
      </c>
      <c r="H211" s="24">
        <f t="shared" si="9"/>
        <v>1703932614.4328024</v>
      </c>
      <c r="I211" s="25">
        <v>2.0305779999999999E-3</v>
      </c>
      <c r="J211" s="13">
        <v>8.2976749999999991E-3</v>
      </c>
      <c r="K211" s="12"/>
      <c r="L211" s="13">
        <f t="shared" si="11"/>
        <v>-17.71575077399379</v>
      </c>
      <c r="M211" s="13"/>
      <c r="N211" s="13"/>
      <c r="O211" s="12"/>
      <c r="P211" s="13"/>
      <c r="Q211" s="13">
        <f t="shared" si="10"/>
        <v>-16.204380018571051</v>
      </c>
      <c r="R211" s="13"/>
    </row>
    <row r="212" spans="1:18">
      <c r="A212" s="12" t="s">
        <v>89</v>
      </c>
      <c r="B212" s="12">
        <v>14</v>
      </c>
      <c r="C212" s="13">
        <v>1.442213</v>
      </c>
      <c r="D212" s="24">
        <v>2457132000</v>
      </c>
      <c r="E212" s="13">
        <v>0.15829360000000001</v>
      </c>
      <c r="F212" s="24">
        <v>4988391</v>
      </c>
      <c r="G212" s="13">
        <v>0.15471860000000001</v>
      </c>
      <c r="H212" s="24">
        <f t="shared" si="9"/>
        <v>1703723375.1186545</v>
      </c>
      <c r="I212" s="25">
        <v>2.0300449999999999E-3</v>
      </c>
      <c r="J212" s="13">
        <v>5.6458790000000003E-3</v>
      </c>
      <c r="K212" s="12"/>
      <c r="L212" s="13">
        <f t="shared" si="11"/>
        <v>-17.973587461300401</v>
      </c>
      <c r="M212" s="13"/>
      <c r="N212" s="13"/>
      <c r="O212" s="12"/>
      <c r="P212" s="13"/>
      <c r="Q212" s="13">
        <f t="shared" si="10"/>
        <v>-16.462613420809348</v>
      </c>
      <c r="R212" s="13"/>
    </row>
    <row r="213" spans="1:18">
      <c r="A213" s="12" t="s">
        <v>90</v>
      </c>
      <c r="B213" s="12">
        <v>14</v>
      </c>
      <c r="C213" s="13">
        <v>1.4400219999999999</v>
      </c>
      <c r="D213" s="24">
        <v>2454467000</v>
      </c>
      <c r="E213" s="13">
        <v>0.1691165</v>
      </c>
      <c r="F213" s="24">
        <v>4982722</v>
      </c>
      <c r="G213" s="13">
        <v>0.16733600000000001</v>
      </c>
      <c r="H213" s="24">
        <f t="shared" si="9"/>
        <v>1704464931.7857645</v>
      </c>
      <c r="I213" s="25">
        <v>2.0300639999999998E-3</v>
      </c>
      <c r="J213" s="13">
        <v>9.4420140000000003E-3</v>
      </c>
      <c r="K213" s="12"/>
      <c r="L213" s="13">
        <f t="shared" si="11"/>
        <v>-17.964396284829821</v>
      </c>
      <c r="M213" s="13"/>
      <c r="N213" s="13"/>
      <c r="O213" s="12"/>
      <c r="P213" s="13"/>
      <c r="Q213" s="13">
        <f t="shared" si="10"/>
        <v>-16.453408102530709</v>
      </c>
      <c r="R213" s="13"/>
    </row>
    <row r="214" spans="1:18">
      <c r="A214" s="12" t="s">
        <v>91</v>
      </c>
      <c r="B214" s="12">
        <v>14</v>
      </c>
      <c r="C214" s="13">
        <v>1.4400219999999999</v>
      </c>
      <c r="D214" s="24">
        <v>2442116000</v>
      </c>
      <c r="E214" s="13">
        <v>0.1678395</v>
      </c>
      <c r="F214" s="24">
        <v>4957917</v>
      </c>
      <c r="G214" s="13">
        <v>0.16568140000000001</v>
      </c>
      <c r="H214" s="24">
        <f t="shared" si="9"/>
        <v>1695887979.4892023</v>
      </c>
      <c r="I214" s="25">
        <v>2.0302430000000002E-3</v>
      </c>
      <c r="J214" s="13">
        <v>5.6632139999999997E-3</v>
      </c>
      <c r="K214" s="12"/>
      <c r="L214" s="13">
        <f t="shared" si="11"/>
        <v>-17.877805727554041</v>
      </c>
      <c r="M214" s="13"/>
      <c r="N214" s="13"/>
      <c r="O214" s="12"/>
      <c r="P214" s="13"/>
      <c r="Q214" s="13">
        <f t="shared" si="10"/>
        <v>-16.366684314536805</v>
      </c>
      <c r="R214" s="13"/>
    </row>
    <row r="215" spans="1:18">
      <c r="A215" s="12" t="s">
        <v>92</v>
      </c>
      <c r="B215" s="12">
        <v>15</v>
      </c>
      <c r="C215" s="13">
        <v>1.4458899999999999</v>
      </c>
      <c r="D215" s="24">
        <v>2449174000</v>
      </c>
      <c r="E215" s="13">
        <v>0.2198619</v>
      </c>
      <c r="F215" s="24">
        <v>4971159</v>
      </c>
      <c r="G215" s="13">
        <v>0.2173435</v>
      </c>
      <c r="H215" s="24">
        <f t="shared" si="9"/>
        <v>1693886810.1999462</v>
      </c>
      <c r="I215" s="25">
        <v>2.02973E-3</v>
      </c>
      <c r="J215" s="13">
        <v>8.8173169999999999E-3</v>
      </c>
      <c r="K215" s="12"/>
      <c r="L215" s="13">
        <f t="shared" si="11"/>
        <v>-18.125967492260031</v>
      </c>
      <c r="M215" s="13"/>
      <c r="N215" s="13"/>
      <c r="O215" s="12"/>
      <c r="P215" s="13"/>
      <c r="Q215" s="13">
        <f t="shared" si="10"/>
        <v>-16.615227908060803</v>
      </c>
      <c r="R215" s="13"/>
    </row>
    <row r="216" spans="1:18">
      <c r="A216" s="12" t="s">
        <v>93</v>
      </c>
      <c r="B216" s="12">
        <v>15</v>
      </c>
      <c r="C216" s="13">
        <v>1.446672</v>
      </c>
      <c r="D216" s="24">
        <v>2451224000</v>
      </c>
      <c r="E216" s="13">
        <v>0.15922459999999999</v>
      </c>
      <c r="F216" s="24">
        <v>4979042</v>
      </c>
      <c r="G216" s="13">
        <v>0.1562424</v>
      </c>
      <c r="H216" s="24">
        <f t="shared" si="9"/>
        <v>1694388223.4535542</v>
      </c>
      <c r="I216" s="25">
        <v>2.0313179999999998E-3</v>
      </c>
      <c r="J216" s="13">
        <v>5.6862060000000001E-3</v>
      </c>
      <c r="K216" s="12"/>
      <c r="L216" s="13">
        <f t="shared" si="11"/>
        <v>-17.357778637770991</v>
      </c>
      <c r="M216" s="13"/>
      <c r="N216" s="13"/>
      <c r="O216" s="12"/>
      <c r="P216" s="13"/>
      <c r="Q216" s="13">
        <f t="shared" si="10"/>
        <v>-15.84585709613906</v>
      </c>
      <c r="R216" s="13"/>
    </row>
    <row r="217" spans="1:18">
      <c r="A217" s="12" t="s">
        <v>96</v>
      </c>
      <c r="B217" s="12">
        <v>15</v>
      </c>
      <c r="C217" s="13">
        <v>1.443856</v>
      </c>
      <c r="D217" s="24">
        <v>2454361000</v>
      </c>
      <c r="E217" s="13">
        <v>0.20391699999999999</v>
      </c>
      <c r="F217" s="24">
        <v>4981418</v>
      </c>
      <c r="G217" s="13">
        <v>0.20328779999999999</v>
      </c>
      <c r="H217" s="24">
        <f t="shared" si="9"/>
        <v>1699865499.052537</v>
      </c>
      <c r="I217" s="25">
        <v>2.0296200000000002E-3</v>
      </c>
      <c r="J217" s="13">
        <v>5.6498290000000003E-3</v>
      </c>
      <c r="K217" s="12"/>
      <c r="L217" s="13">
        <f t="shared" si="11"/>
        <v>-18.179179566563342</v>
      </c>
      <c r="M217" s="13"/>
      <c r="N217" s="13"/>
      <c r="O217" s="12"/>
      <c r="P217" s="13"/>
      <c r="Q217" s="13">
        <f t="shared" si="10"/>
        <v>-16.66852185598977</v>
      </c>
      <c r="R217" s="13"/>
    </row>
    <row r="218" spans="1:18">
      <c r="A218" s="12" t="s">
        <v>97</v>
      </c>
      <c r="B218" s="12">
        <v>15</v>
      </c>
      <c r="C218" s="13">
        <v>1.431495</v>
      </c>
      <c r="D218" s="24">
        <v>2464147000</v>
      </c>
      <c r="E218" s="13">
        <v>0.1899342</v>
      </c>
      <c r="F218" s="24">
        <v>5002191</v>
      </c>
      <c r="G218" s="13">
        <v>0.19182089999999999</v>
      </c>
      <c r="H218" s="24">
        <f t="shared" ref="H218:H260" si="12">D218/C218</f>
        <v>1721380095.6342845</v>
      </c>
      <c r="I218" s="25">
        <v>2.0300930000000002E-3</v>
      </c>
      <c r="J218" s="13">
        <v>5.7911270000000001E-3</v>
      </c>
      <c r="K218" s="12"/>
      <c r="L218" s="13">
        <f t="shared" si="11"/>
        <v>-17.950367647058705</v>
      </c>
      <c r="M218" s="13"/>
      <c r="N218" s="13"/>
      <c r="O218" s="12"/>
      <c r="P218" s="13"/>
      <c r="Q218" s="13">
        <f t="shared" ref="Q218:Q230" si="13">((1+L218/1000)/(1+$P$154/1000)-1)*1000</f>
        <v>-16.4393578798947</v>
      </c>
      <c r="R218" s="13"/>
    </row>
    <row r="219" spans="1:18">
      <c r="A219" s="12" t="s">
        <v>98</v>
      </c>
      <c r="B219" s="12">
        <v>15</v>
      </c>
      <c r="C219" s="13">
        <v>1.438145</v>
      </c>
      <c r="D219" s="24">
        <v>2447769000</v>
      </c>
      <c r="E219" s="13">
        <v>0.1871999</v>
      </c>
      <c r="F219" s="24">
        <v>4970234</v>
      </c>
      <c r="G219" s="13">
        <v>0.18432229999999999</v>
      </c>
      <c r="H219" s="24">
        <f t="shared" si="12"/>
        <v>1702032131.669616</v>
      </c>
      <c r="I219" s="25">
        <v>2.0306E-3</v>
      </c>
      <c r="J219" s="13">
        <v>5.7678620000000003E-3</v>
      </c>
      <c r="K219" s="12"/>
      <c r="L219" s="13">
        <f t="shared" si="11"/>
        <v>-17.705108359133082</v>
      </c>
      <c r="M219" s="13"/>
      <c r="N219" s="13"/>
      <c r="O219" s="12"/>
      <c r="P219" s="13"/>
      <c r="Q219" s="13">
        <f t="shared" si="13"/>
        <v>-16.193721228985215</v>
      </c>
      <c r="R219" s="13"/>
    </row>
    <row r="220" spans="1:18">
      <c r="A220" s="12" t="s">
        <v>99</v>
      </c>
      <c r="B220" s="12">
        <v>15</v>
      </c>
      <c r="C220" s="13">
        <v>1.437754</v>
      </c>
      <c r="D220" s="24">
        <v>2465636000</v>
      </c>
      <c r="E220" s="13">
        <v>0.17911759999999999</v>
      </c>
      <c r="F220" s="24">
        <v>5006114</v>
      </c>
      <c r="G220" s="13">
        <v>0.17614160000000001</v>
      </c>
      <c r="H220" s="24">
        <f t="shared" si="12"/>
        <v>1714922024.2127652</v>
      </c>
      <c r="I220" s="25">
        <v>2.0304149999999998E-3</v>
      </c>
      <c r="J220" s="13">
        <v>5.6358700000000003E-3</v>
      </c>
      <c r="K220" s="12"/>
      <c r="L220" s="13">
        <f t="shared" si="11"/>
        <v>-17.794601393188891</v>
      </c>
      <c r="M220" s="13"/>
      <c r="N220" s="13"/>
      <c r="O220" s="12"/>
      <c r="P220" s="13"/>
      <c r="Q220" s="13">
        <f t="shared" si="13"/>
        <v>-16.283351959593297</v>
      </c>
      <c r="R220" s="13"/>
    </row>
    <row r="221" spans="1:18">
      <c r="A221" s="12" t="s">
        <v>100</v>
      </c>
      <c r="B221" s="12">
        <v>15</v>
      </c>
      <c r="C221" s="13">
        <v>1.432356</v>
      </c>
      <c r="D221" s="24">
        <v>2425155000</v>
      </c>
      <c r="E221" s="13">
        <v>0.14254610000000001</v>
      </c>
      <c r="F221" s="24">
        <v>4920280</v>
      </c>
      <c r="G221" s="13">
        <v>0.1264092</v>
      </c>
      <c r="H221" s="24">
        <f t="shared" si="12"/>
        <v>1693123078.3408594</v>
      </c>
      <c r="I221" s="25">
        <v>2.0303830000000002E-3</v>
      </c>
      <c r="J221" s="13">
        <v>8.0200219999999999E-3</v>
      </c>
      <c r="K221" s="12"/>
      <c r="L221" s="13">
        <f t="shared" si="11"/>
        <v>-17.810081269349688</v>
      </c>
      <c r="M221" s="13"/>
      <c r="N221" s="13"/>
      <c r="O221" s="12"/>
      <c r="P221" s="13"/>
      <c r="Q221" s="13">
        <f t="shared" si="13"/>
        <v>-16.298855653536059</v>
      </c>
      <c r="R221" s="13"/>
    </row>
    <row r="222" spans="1:18">
      <c r="A222" s="12" t="s">
        <v>101</v>
      </c>
      <c r="B222" s="12">
        <v>15</v>
      </c>
      <c r="C222" s="13">
        <v>1.4213249999999999</v>
      </c>
      <c r="D222" s="24">
        <v>2435946000</v>
      </c>
      <c r="E222" s="13">
        <v>0.1551247</v>
      </c>
      <c r="F222" s="24">
        <v>4945209</v>
      </c>
      <c r="G222" s="13">
        <v>0.152667</v>
      </c>
      <c r="H222" s="24">
        <f t="shared" si="12"/>
        <v>1713855733.206691</v>
      </c>
      <c r="I222" s="25">
        <v>2.0301759999999999E-3</v>
      </c>
      <c r="J222" s="13">
        <v>6.353722E-3</v>
      </c>
      <c r="K222" s="12"/>
      <c r="L222" s="13">
        <f t="shared" si="11"/>
        <v>-17.910216718266312</v>
      </c>
      <c r="M222" s="13"/>
      <c r="N222" s="13"/>
      <c r="O222" s="12"/>
      <c r="P222" s="13"/>
      <c r="Q222" s="13">
        <f t="shared" si="13"/>
        <v>-16.399145173730201</v>
      </c>
      <c r="R222" s="13"/>
    </row>
    <row r="223" spans="1:18">
      <c r="A223" s="12" t="s">
        <v>102</v>
      </c>
      <c r="B223" s="12">
        <v>15</v>
      </c>
      <c r="C223" s="13">
        <v>1.4106860000000001</v>
      </c>
      <c r="D223" s="24">
        <v>2434116000</v>
      </c>
      <c r="E223" s="13">
        <v>0.15422330000000001</v>
      </c>
      <c r="F223" s="24">
        <v>4941885</v>
      </c>
      <c r="G223" s="13">
        <v>0.1459386</v>
      </c>
      <c r="H223" s="24">
        <f t="shared" si="12"/>
        <v>1725483913.5002401</v>
      </c>
      <c r="I223" s="25">
        <v>2.030394E-3</v>
      </c>
      <c r="J223" s="13">
        <v>8.5103399999999999E-3</v>
      </c>
      <c r="K223" s="12"/>
      <c r="L223" s="13">
        <f t="shared" si="11"/>
        <v>-17.804760061919445</v>
      </c>
      <c r="M223" s="13"/>
      <c r="N223" s="13"/>
      <c r="O223" s="12"/>
      <c r="P223" s="13"/>
      <c r="Q223" s="13">
        <f t="shared" si="13"/>
        <v>-16.293526258743253</v>
      </c>
      <c r="R223" s="13"/>
    </row>
    <row r="224" spans="1:18">
      <c r="A224" s="12" t="s">
        <v>103</v>
      </c>
      <c r="B224" s="12">
        <v>16</v>
      </c>
      <c r="C224" s="13">
        <v>1.4157709999999999</v>
      </c>
      <c r="D224" s="24">
        <v>2430168000</v>
      </c>
      <c r="E224" s="13">
        <v>0.158305</v>
      </c>
      <c r="F224" s="24">
        <v>4934785</v>
      </c>
      <c r="G224" s="13">
        <v>0.15711040000000001</v>
      </c>
      <c r="H224" s="24">
        <f t="shared" si="12"/>
        <v>1716497936.4600632</v>
      </c>
      <c r="I224" s="25">
        <v>2.0307260000000001E-3</v>
      </c>
      <c r="J224" s="13">
        <v>7.2184320000000003E-3</v>
      </c>
      <c r="K224" s="12"/>
      <c r="L224" s="13">
        <f t="shared" si="11"/>
        <v>-17.644156346749206</v>
      </c>
      <c r="M224" s="13"/>
      <c r="N224" s="13"/>
      <c r="O224" s="12"/>
      <c r="P224" s="13"/>
      <c r="Q224" s="13">
        <f t="shared" si="13"/>
        <v>-16.132675434084586</v>
      </c>
      <c r="R224" s="13"/>
    </row>
    <row r="225" spans="1:115">
      <c r="A225" s="12" t="s">
        <v>104</v>
      </c>
      <c r="B225" s="12">
        <v>16</v>
      </c>
      <c r="C225" s="13">
        <v>1.407165</v>
      </c>
      <c r="D225" s="24">
        <v>2414964000</v>
      </c>
      <c r="E225" s="13">
        <v>0.12701019999999999</v>
      </c>
      <c r="F225" s="24">
        <v>4903664</v>
      </c>
      <c r="G225" s="13">
        <v>0.1248403</v>
      </c>
      <c r="H225" s="24">
        <f t="shared" si="12"/>
        <v>1716191065.0136979</v>
      </c>
      <c r="I225" s="25">
        <v>2.0305340000000001E-3</v>
      </c>
      <c r="J225" s="13">
        <v>6.9075780000000002E-3</v>
      </c>
      <c r="K225" s="12"/>
      <c r="L225" s="13">
        <f t="shared" si="11"/>
        <v>-17.737035603715089</v>
      </c>
      <c r="M225" s="13"/>
      <c r="N225" s="13"/>
      <c r="O225" s="12"/>
      <c r="P225" s="13"/>
      <c r="Q225" s="13">
        <f t="shared" si="13"/>
        <v>-16.225697597742617</v>
      </c>
      <c r="R225" s="13"/>
    </row>
    <row r="226" spans="1:115">
      <c r="A226" s="12" t="s">
        <v>105</v>
      </c>
      <c r="B226" s="12">
        <v>16</v>
      </c>
      <c r="C226" s="13">
        <v>1.3856520000000001</v>
      </c>
      <c r="D226" s="24">
        <v>2415824000</v>
      </c>
      <c r="E226" s="13">
        <v>0.17807210000000001</v>
      </c>
      <c r="F226" s="24">
        <v>4905840</v>
      </c>
      <c r="G226" s="13">
        <v>0.16998279999999999</v>
      </c>
      <c r="H226" s="24">
        <f t="shared" si="12"/>
        <v>1743456510.0039546</v>
      </c>
      <c r="I226" s="25">
        <v>2.0305869999999999E-3</v>
      </c>
      <c r="J226" s="13">
        <v>9.8470150000000006E-3</v>
      </c>
      <c r="K226" s="12"/>
      <c r="L226" s="13">
        <f t="shared" si="11"/>
        <v>-17.711397058823518</v>
      </c>
      <c r="M226" s="13"/>
      <c r="N226" s="13"/>
      <c r="O226" s="12"/>
      <c r="P226" s="13"/>
      <c r="Q226" s="13">
        <f t="shared" si="13"/>
        <v>-16.200019604649562</v>
      </c>
      <c r="R226" s="13"/>
    </row>
    <row r="227" spans="1:115">
      <c r="A227" s="12" t="s">
        <v>106</v>
      </c>
      <c r="B227" s="12">
        <v>16</v>
      </c>
      <c r="C227" s="13">
        <v>1.4019239999999999</v>
      </c>
      <c r="D227" s="24">
        <v>2424184000</v>
      </c>
      <c r="E227" s="13">
        <v>0.1315703</v>
      </c>
      <c r="F227" s="24">
        <v>4922199</v>
      </c>
      <c r="G227" s="13">
        <v>0.1304073</v>
      </c>
      <c r="H227" s="24">
        <f t="shared" si="12"/>
        <v>1729183607.6706014</v>
      </c>
      <c r="I227" s="25">
        <v>2.0305380000000001E-3</v>
      </c>
      <c r="J227" s="13">
        <v>6.7904439999999996E-3</v>
      </c>
      <c r="K227" s="12"/>
      <c r="L227" s="13">
        <f t="shared" si="11"/>
        <v>-17.73510061919492</v>
      </c>
      <c r="M227" s="13"/>
      <c r="N227" s="13"/>
      <c r="O227" s="12"/>
      <c r="P227" s="13"/>
      <c r="Q227" s="13">
        <f t="shared" si="13"/>
        <v>-16.223759635999645</v>
      </c>
      <c r="R227" s="13"/>
    </row>
    <row r="228" spans="1:115">
      <c r="A228" s="12" t="s">
        <v>107</v>
      </c>
      <c r="B228" s="12">
        <v>16</v>
      </c>
      <c r="C228" s="13">
        <v>1.381427</v>
      </c>
      <c r="D228" s="24">
        <v>2417117000</v>
      </c>
      <c r="E228" s="13">
        <v>0.14511370000000001</v>
      </c>
      <c r="F228" s="24">
        <v>4907864</v>
      </c>
      <c r="G228" s="13">
        <v>0.1392881</v>
      </c>
      <c r="H228" s="24">
        <f t="shared" si="12"/>
        <v>1749724741.1553416</v>
      </c>
      <c r="I228" s="25">
        <v>2.0305739999999998E-3</v>
      </c>
      <c r="J228" s="13">
        <v>8.4016430000000003E-3</v>
      </c>
      <c r="K228" s="12"/>
      <c r="L228" s="13">
        <f t="shared" si="11"/>
        <v>-17.717685758513959</v>
      </c>
      <c r="M228" s="13"/>
      <c r="N228" s="13"/>
      <c r="O228" s="12"/>
      <c r="P228" s="13"/>
      <c r="Q228" s="13">
        <f t="shared" si="13"/>
        <v>-16.206317980313912</v>
      </c>
      <c r="R228" s="13"/>
    </row>
    <row r="229" spans="1:115">
      <c r="A229" s="12" t="s">
        <v>108</v>
      </c>
      <c r="B229" s="12">
        <v>16</v>
      </c>
      <c r="C229" s="13">
        <v>1.3948050000000001</v>
      </c>
      <c r="D229" s="24">
        <v>2407245000</v>
      </c>
      <c r="E229" s="13">
        <v>0.1424919</v>
      </c>
      <c r="F229" s="24">
        <v>4885836</v>
      </c>
      <c r="G229" s="13">
        <v>0.1384146</v>
      </c>
      <c r="H229" s="24">
        <f t="shared" si="12"/>
        <v>1725864905.8470538</v>
      </c>
      <c r="I229" s="25">
        <v>2.0295930000000001E-3</v>
      </c>
      <c r="J229" s="13">
        <v>9.9649830000000002E-3</v>
      </c>
      <c r="K229" s="12"/>
      <c r="L229" s="13">
        <f t="shared" si="11"/>
        <v>-18.192240712074259</v>
      </c>
      <c r="M229" s="13"/>
      <c r="N229" s="13"/>
      <c r="O229" s="12"/>
      <c r="P229" s="13"/>
      <c r="Q229" s="13">
        <f t="shared" si="13"/>
        <v>-16.681603097754238</v>
      </c>
      <c r="R229" s="13"/>
    </row>
    <row r="230" spans="1:115">
      <c r="A230" s="12" t="s">
        <v>109</v>
      </c>
      <c r="B230" s="12">
        <v>16</v>
      </c>
      <c r="C230" s="13">
        <v>1.3955869999999999</v>
      </c>
      <c r="D230" s="24">
        <v>2423897000</v>
      </c>
      <c r="E230" s="13">
        <v>0.17626739999999999</v>
      </c>
      <c r="F230" s="24">
        <v>4920302</v>
      </c>
      <c r="G230" s="13">
        <v>0.1722901</v>
      </c>
      <c r="H230" s="24">
        <f t="shared" si="12"/>
        <v>1736829735.4446552</v>
      </c>
      <c r="I230" s="25">
        <v>2.0299089999999999E-3</v>
      </c>
      <c r="J230" s="13">
        <v>5.6848330000000002E-3</v>
      </c>
      <c r="K230" s="12"/>
      <c r="L230" s="13">
        <f t="shared" si="11"/>
        <v>-18.039376934984585</v>
      </c>
      <c r="M230" s="13"/>
      <c r="N230" s="13"/>
      <c r="O230" s="12"/>
      <c r="P230" s="13"/>
      <c r="Q230" s="13">
        <f t="shared" si="13"/>
        <v>-16.528504120067122</v>
      </c>
      <c r="R230" s="13"/>
    </row>
    <row r="231" spans="1:115" s="30" customFormat="1">
      <c r="A231" s="26" t="s">
        <v>110</v>
      </c>
      <c r="B231" s="26">
        <v>16</v>
      </c>
      <c r="C231" s="27">
        <v>1.4019239999999999</v>
      </c>
      <c r="D231" s="28">
        <v>2415721000</v>
      </c>
      <c r="E231" s="27">
        <v>0.18968950000000001</v>
      </c>
      <c r="F231" s="28">
        <v>4902666</v>
      </c>
      <c r="G231" s="27">
        <v>0.1873756</v>
      </c>
      <c r="H231" s="28">
        <f t="shared" si="12"/>
        <v>1723146903.8264556</v>
      </c>
      <c r="I231" s="29">
        <v>2.0295790000000001E-3</v>
      </c>
      <c r="J231" s="27">
        <v>6.8410290000000002E-3</v>
      </c>
      <c r="K231" s="26"/>
      <c r="L231" s="27">
        <f t="shared" si="11"/>
        <v>-18.199013157894626</v>
      </c>
      <c r="M231" s="27"/>
      <c r="N231" s="27"/>
      <c r="O231" s="26"/>
      <c r="P231" s="27"/>
      <c r="Q231" s="27">
        <f>((1+L231/1000)/(1+$P$154/1000)-1)*1000</f>
        <v>-16.688385963854245</v>
      </c>
      <c r="R231" s="27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</row>
    <row r="232" spans="1:115">
      <c r="A232" s="23" t="s">
        <v>111</v>
      </c>
      <c r="C232" s="31">
        <v>1.3302639999999999</v>
      </c>
      <c r="D232" s="35">
        <v>2461751000</v>
      </c>
      <c r="E232" s="31">
        <v>0.19808200000000001</v>
      </c>
      <c r="F232" s="35">
        <v>5072749</v>
      </c>
      <c r="G232" s="31">
        <v>0.19373009999999999</v>
      </c>
      <c r="H232" s="24">
        <f t="shared" si="12"/>
        <v>1850573269.6667731</v>
      </c>
      <c r="I232" s="36">
        <v>2.060461E-3</v>
      </c>
      <c r="J232" s="31">
        <v>6.5280850000000003E-3</v>
      </c>
      <c r="L232" s="31">
        <f t="shared" si="11"/>
        <v>-3.2599651702786003</v>
      </c>
      <c r="M232" s="31">
        <f>AVERAGE(L232:L263)</f>
        <v>-3.2347770097149384</v>
      </c>
      <c r="N232" s="31">
        <f>STDEVA(L232:L263)</f>
        <v>0.85272888257624879</v>
      </c>
      <c r="P232" s="31"/>
      <c r="Q232" s="13">
        <f t="shared" ref="Q232:Q260" si="14">((1+L232/1000)/(1+$P$154/1000)-1)*1000</f>
        <v>-1.7263523279799076</v>
      </c>
      <c r="R232" s="31">
        <f>AVERAGE(Q232:Q260)</f>
        <v>-1.7011254121890842</v>
      </c>
    </row>
    <row r="233" spans="1:115">
      <c r="A233" s="23" t="s">
        <v>112</v>
      </c>
      <c r="C233" s="31">
        <v>1.3587400000000001</v>
      </c>
      <c r="D233" s="35">
        <v>2450806000</v>
      </c>
      <c r="E233" s="31">
        <v>0.19141659999999999</v>
      </c>
      <c r="F233" s="35">
        <v>5050888</v>
      </c>
      <c r="G233" s="31">
        <v>0.18648629999999999</v>
      </c>
      <c r="H233" s="24">
        <f t="shared" si="12"/>
        <v>1803734342.1110735</v>
      </c>
      <c r="I233" s="36">
        <v>2.0609119999999998E-3</v>
      </c>
      <c r="J233" s="31">
        <v>8.2586489999999999E-3</v>
      </c>
      <c r="L233" s="31">
        <f t="shared" si="11"/>
        <v>-3.0417956656347833</v>
      </c>
      <c r="M233" s="31"/>
      <c r="N233" s="31"/>
      <c r="P233" s="31"/>
      <c r="Q233" s="13">
        <f t="shared" si="14"/>
        <v>-1.5078471414707861</v>
      </c>
      <c r="R233" s="31"/>
    </row>
    <row r="234" spans="1:115">
      <c r="A234" s="23" t="s">
        <v>113</v>
      </c>
      <c r="C234" s="31">
        <v>1.383618</v>
      </c>
      <c r="D234" s="35">
        <v>2454153000</v>
      </c>
      <c r="E234" s="31">
        <v>0.17291619999999999</v>
      </c>
      <c r="F234" s="35">
        <v>5056633</v>
      </c>
      <c r="G234" s="31">
        <v>0.17050969999999999</v>
      </c>
      <c r="H234" s="24">
        <f t="shared" si="12"/>
        <v>1773721504.0567555</v>
      </c>
      <c r="I234" s="36">
        <v>2.0605210000000001E-3</v>
      </c>
      <c r="J234" s="31">
        <v>6.2958299999999997E-3</v>
      </c>
      <c r="L234" s="31">
        <f t="shared" si="11"/>
        <v>-3.2309404024767341</v>
      </c>
      <c r="M234" s="31"/>
      <c r="N234" s="31"/>
      <c r="P234" s="31"/>
      <c r="Q234" s="13">
        <f t="shared" si="14"/>
        <v>-1.6972829018367941</v>
      </c>
      <c r="R234" s="31"/>
    </row>
    <row r="235" spans="1:115">
      <c r="A235" s="23" t="s">
        <v>114</v>
      </c>
      <c r="C235" s="31">
        <v>1.3455189999999999</v>
      </c>
      <c r="D235" s="35">
        <v>2420036000</v>
      </c>
      <c r="E235" s="31">
        <v>0.1654697</v>
      </c>
      <c r="F235" s="35">
        <v>4984801</v>
      </c>
      <c r="G235" s="31">
        <v>0.16632259999999999</v>
      </c>
      <c r="H235" s="24">
        <f t="shared" si="12"/>
        <v>1798589243.2585495</v>
      </c>
      <c r="I235" s="36">
        <v>2.0598040000000001E-3</v>
      </c>
      <c r="J235" s="31">
        <v>9.2466639999999999E-3</v>
      </c>
      <c r="L235" s="31">
        <f t="shared" si="11"/>
        <v>-3.5777863777088914</v>
      </c>
      <c r="M235" s="31"/>
      <c r="N235" s="31"/>
      <c r="P235" s="31"/>
      <c r="Q235" s="13">
        <f t="shared" si="14"/>
        <v>-2.0446625442472888</v>
      </c>
      <c r="R235" s="31"/>
    </row>
    <row r="236" spans="1:115">
      <c r="A236" s="23" t="s">
        <v>115</v>
      </c>
      <c r="C236" s="31">
        <v>1.3632770000000001</v>
      </c>
      <c r="D236" s="35">
        <v>2457864000</v>
      </c>
      <c r="E236" s="31">
        <v>0.2156825</v>
      </c>
      <c r="F236" s="35">
        <v>5063372</v>
      </c>
      <c r="G236" s="31">
        <v>0.21094599999999999</v>
      </c>
      <c r="H236" s="24">
        <f t="shared" si="12"/>
        <v>1802908726.5464025</v>
      </c>
      <c r="I236" s="36">
        <v>2.0599609999999999E-3</v>
      </c>
      <c r="J236" s="31">
        <v>8.4531910000000005E-3</v>
      </c>
      <c r="L236" s="31">
        <f t="shared" si="11"/>
        <v>-3.5018382352941524</v>
      </c>
      <c r="M236" s="31"/>
      <c r="N236" s="31"/>
      <c r="P236" s="31"/>
      <c r="Q236" s="13">
        <f t="shared" si="14"/>
        <v>-1.9685975458395566</v>
      </c>
      <c r="R236" s="31"/>
    </row>
    <row r="237" spans="1:115">
      <c r="A237" s="23" t="s">
        <v>116</v>
      </c>
      <c r="C237" s="31">
        <v>1.3551409999999999</v>
      </c>
      <c r="D237" s="35">
        <v>2472343000</v>
      </c>
      <c r="E237" s="31">
        <v>0.2054165</v>
      </c>
      <c r="F237" s="35">
        <v>5093416</v>
      </c>
      <c r="G237" s="31">
        <v>0.20075119999999999</v>
      </c>
      <c r="H237" s="24">
        <f t="shared" si="12"/>
        <v>1824417532.9356873</v>
      </c>
      <c r="I237" s="36">
        <v>2.0602820000000001E-3</v>
      </c>
      <c r="J237" s="31">
        <v>8.1878660000000002E-3</v>
      </c>
      <c r="L237" s="31">
        <f t="shared" si="11"/>
        <v>-3.3465557275541569</v>
      </c>
      <c r="M237" s="31"/>
      <c r="N237" s="31"/>
      <c r="P237" s="31"/>
      <c r="Q237" s="13">
        <f t="shared" si="14"/>
        <v>-1.8130761159736997</v>
      </c>
      <c r="R237" s="31"/>
    </row>
    <row r="238" spans="1:115">
      <c r="A238" s="23" t="s">
        <v>117</v>
      </c>
      <c r="C238" s="31">
        <v>1.3545149999999999</v>
      </c>
      <c r="D238" s="35">
        <v>2455610000</v>
      </c>
      <c r="E238" s="31">
        <v>0.16540440000000001</v>
      </c>
      <c r="F238" s="35">
        <v>5060117</v>
      </c>
      <c r="G238" s="31">
        <v>0.16162389999999999</v>
      </c>
      <c r="H238" s="24">
        <f t="shared" si="12"/>
        <v>1812907202.9471805</v>
      </c>
      <c r="I238" s="36">
        <v>2.0607830000000001E-3</v>
      </c>
      <c r="J238" s="31">
        <v>8.5260470000000001E-3</v>
      </c>
      <c r="L238" s="31">
        <f t="shared" si="11"/>
        <v>-3.1041989164085626</v>
      </c>
      <c r="M238" s="31"/>
      <c r="N238" s="31"/>
      <c r="P238" s="31"/>
      <c r="Q238" s="13">
        <f t="shared" si="14"/>
        <v>-1.5703464076783913</v>
      </c>
      <c r="R238" s="31"/>
    </row>
    <row r="239" spans="1:115">
      <c r="A239" s="23" t="s">
        <v>118</v>
      </c>
      <c r="C239" s="31">
        <v>1.35256</v>
      </c>
      <c r="D239" s="35">
        <v>2458867000</v>
      </c>
      <c r="E239" s="31">
        <v>0.16977919999999999</v>
      </c>
      <c r="F239" s="35">
        <v>5065187</v>
      </c>
      <c r="G239" s="31">
        <v>0.16648370000000001</v>
      </c>
      <c r="H239" s="24">
        <f t="shared" si="12"/>
        <v>1817935618.3829184</v>
      </c>
      <c r="I239" s="36">
        <v>2.0598690000000002E-3</v>
      </c>
      <c r="J239" s="31">
        <v>5.6029699999999997E-3</v>
      </c>
      <c r="L239" s="31">
        <f t="shared" ref="L239:L260" si="15">(I239/0.0020672-1)*1000</f>
        <v>-3.5463428792568141</v>
      </c>
      <c r="M239" s="31"/>
      <c r="N239" s="31"/>
      <c r="P239" s="31"/>
      <c r="Q239" s="13">
        <f t="shared" si="14"/>
        <v>-2.0131706659254345</v>
      </c>
      <c r="R239" s="31"/>
    </row>
    <row r="240" spans="1:115">
      <c r="A240" s="23" t="s">
        <v>119</v>
      </c>
      <c r="C240" s="31">
        <v>1.3599129999999999</v>
      </c>
      <c r="D240" s="35">
        <v>2459995000</v>
      </c>
      <c r="E240" s="31">
        <v>0.18435319999999999</v>
      </c>
      <c r="F240" s="35">
        <v>5067778</v>
      </c>
      <c r="G240" s="31">
        <v>0.18467919999999999</v>
      </c>
      <c r="H240" s="24">
        <f t="shared" si="12"/>
        <v>1808935571.6137724</v>
      </c>
      <c r="I240" s="36">
        <v>2.0601909999999998E-3</v>
      </c>
      <c r="J240" s="31">
        <v>9.0235760000000002E-3</v>
      </c>
      <c r="L240" s="31">
        <f t="shared" si="15"/>
        <v>-3.3905766253869984</v>
      </c>
      <c r="M240" s="31"/>
      <c r="N240" s="31"/>
      <c r="P240" s="31"/>
      <c r="Q240" s="13">
        <f t="shared" si="14"/>
        <v>-1.8571647456241402</v>
      </c>
      <c r="R240" s="31"/>
    </row>
    <row r="241" spans="1:18">
      <c r="A241" s="23" t="s">
        <v>120</v>
      </c>
      <c r="C241" s="31">
        <v>1.3598349999999999</v>
      </c>
      <c r="D241" s="35">
        <v>2477503000</v>
      </c>
      <c r="E241" s="31">
        <v>0.18734400000000001</v>
      </c>
      <c r="F241" s="35">
        <v>5103706</v>
      </c>
      <c r="G241" s="31">
        <v>0.18284329999999999</v>
      </c>
      <c r="H241" s="24">
        <f t="shared" si="12"/>
        <v>1821914423.4410794</v>
      </c>
      <c r="I241" s="36">
        <v>2.0600229999999998E-3</v>
      </c>
      <c r="J241" s="31">
        <v>6.9361240000000001E-3</v>
      </c>
      <c r="L241" s="31">
        <f t="shared" si="15"/>
        <v>-3.4718459752323128</v>
      </c>
      <c r="M241" s="31"/>
      <c r="N241" s="31"/>
      <c r="P241" s="31"/>
      <c r="Q241" s="13">
        <f t="shared" si="14"/>
        <v>-1.9385591388250134</v>
      </c>
      <c r="R241" s="31"/>
    </row>
    <row r="242" spans="1:18">
      <c r="A242" s="23" t="s">
        <v>121</v>
      </c>
      <c r="C242" s="31">
        <v>1.3646860000000001</v>
      </c>
      <c r="D242" s="35">
        <v>2474431000</v>
      </c>
      <c r="E242" s="31">
        <v>0.19341</v>
      </c>
      <c r="F242" s="35">
        <v>5097013</v>
      </c>
      <c r="G242" s="31">
        <v>0.1892366</v>
      </c>
      <c r="H242" s="24">
        <f t="shared" si="12"/>
        <v>1813187062.8115184</v>
      </c>
      <c r="I242" s="36">
        <v>2.0597900000000001E-3</v>
      </c>
      <c r="J242" s="31">
        <v>6.8710769999999997E-3</v>
      </c>
      <c r="L242" s="31">
        <f t="shared" si="15"/>
        <v>-3.5845588235292603</v>
      </c>
      <c r="M242" s="31"/>
      <c r="N242" s="31"/>
      <c r="P242" s="31"/>
      <c r="Q242" s="13">
        <f t="shared" si="14"/>
        <v>-2.0514454103472968</v>
      </c>
      <c r="R242" s="31"/>
    </row>
    <row r="243" spans="1:18">
      <c r="A243" s="23" t="s">
        <v>122</v>
      </c>
      <c r="C243" s="31">
        <v>1.3440319999999999</v>
      </c>
      <c r="D243" s="35">
        <v>2447239000</v>
      </c>
      <c r="E243" s="31">
        <v>0.1869431</v>
      </c>
      <c r="F243" s="35">
        <v>5042406</v>
      </c>
      <c r="G243" s="31">
        <v>0.18416969999999999</v>
      </c>
      <c r="H243" s="24">
        <f t="shared" si="12"/>
        <v>1820818998.357182</v>
      </c>
      <c r="I243" s="36">
        <v>2.0604489999999998E-3</v>
      </c>
      <c r="J243" s="31">
        <v>6.2513029999999997E-3</v>
      </c>
      <c r="L243" s="31">
        <f t="shared" si="15"/>
        <v>-3.2657701238391068</v>
      </c>
      <c r="M243" s="31"/>
      <c r="N243" s="31"/>
      <c r="P243" s="31"/>
      <c r="Q243" s="13">
        <f t="shared" si="14"/>
        <v>-1.7321662132087079</v>
      </c>
      <c r="R243" s="31"/>
    </row>
    <row r="244" spans="1:18">
      <c r="A244" s="23" t="s">
        <v>123</v>
      </c>
      <c r="C244" s="31">
        <v>1.35389</v>
      </c>
      <c r="D244" s="35">
        <v>2447913000</v>
      </c>
      <c r="E244" s="31">
        <v>0.15315519999999999</v>
      </c>
      <c r="F244" s="35">
        <v>5043480</v>
      </c>
      <c r="G244" s="31">
        <v>0.1478033</v>
      </c>
      <c r="H244" s="24">
        <f t="shared" si="12"/>
        <v>1808059000.3619201</v>
      </c>
      <c r="I244" s="36">
        <v>2.060325E-3</v>
      </c>
      <c r="J244" s="31">
        <v>5.6150230000000002E-3</v>
      </c>
      <c r="L244" s="31">
        <f t="shared" si="15"/>
        <v>-3.3257546439627861</v>
      </c>
      <c r="M244" s="31"/>
      <c r="N244" s="31"/>
      <c r="P244" s="31"/>
      <c r="Q244" s="13">
        <f t="shared" si="14"/>
        <v>-1.7922430272376833</v>
      </c>
      <c r="R244" s="31"/>
    </row>
    <row r="245" spans="1:18">
      <c r="A245" s="23" t="s">
        <v>124</v>
      </c>
      <c r="C245" s="31">
        <v>1.361243</v>
      </c>
      <c r="D245" s="35">
        <v>2462437000</v>
      </c>
      <c r="E245" s="31">
        <v>0.1742621</v>
      </c>
      <c r="F245" s="35">
        <v>5072414</v>
      </c>
      <c r="G245" s="31">
        <v>0.1695769</v>
      </c>
      <c r="H245" s="24">
        <f t="shared" si="12"/>
        <v>1808962103.019079</v>
      </c>
      <c r="I245" s="36">
        <v>2.0598370000000001E-3</v>
      </c>
      <c r="J245" s="31">
        <v>5.7676940000000003E-3</v>
      </c>
      <c r="L245" s="31">
        <f t="shared" si="15"/>
        <v>-3.5618227554178317</v>
      </c>
      <c r="M245" s="31"/>
      <c r="N245" s="31"/>
      <c r="P245" s="31"/>
      <c r="Q245" s="13">
        <f t="shared" si="14"/>
        <v>-2.028674359868532</v>
      </c>
      <c r="R245" s="31"/>
    </row>
    <row r="246" spans="1:18">
      <c r="A246" s="23" t="s">
        <v>125</v>
      </c>
      <c r="C246" s="31">
        <v>1.3658589999999999</v>
      </c>
      <c r="D246" s="35">
        <v>2474200000</v>
      </c>
      <c r="E246" s="31">
        <v>0.14382110000000001</v>
      </c>
      <c r="F246" s="35">
        <v>5098030</v>
      </c>
      <c r="G246" s="31">
        <v>0.14148459999999999</v>
      </c>
      <c r="H246" s="24">
        <f t="shared" si="12"/>
        <v>1811460773.0373342</v>
      </c>
      <c r="I246" s="36">
        <v>2.0605969999999999E-3</v>
      </c>
      <c r="J246" s="31">
        <v>5.584884E-3</v>
      </c>
      <c r="L246" s="31">
        <f t="shared" si="15"/>
        <v>-3.1941756965944146</v>
      </c>
      <c r="M246" s="31"/>
      <c r="N246" s="31"/>
      <c r="P246" s="31"/>
      <c r="Q246" s="13">
        <f t="shared" si="14"/>
        <v>-1.6604616287222429</v>
      </c>
      <c r="R246" s="31"/>
    </row>
    <row r="247" spans="1:18">
      <c r="A247" s="23" t="s">
        <v>126</v>
      </c>
      <c r="C247" s="31">
        <v>1.367345</v>
      </c>
      <c r="D247" s="35">
        <v>2474314000</v>
      </c>
      <c r="E247" s="31">
        <v>0.16338349999999999</v>
      </c>
      <c r="F247" s="35">
        <v>5097717</v>
      </c>
      <c r="G247" s="31">
        <v>0.1568531</v>
      </c>
      <c r="H247" s="24">
        <f t="shared" si="12"/>
        <v>1809575491.1891294</v>
      </c>
      <c r="I247" s="36">
        <v>2.0601109999999999E-3</v>
      </c>
      <c r="J247" s="31">
        <v>7.8587459999999998E-3</v>
      </c>
      <c r="L247" s="31">
        <f t="shared" si="15"/>
        <v>-3.4292763157894868</v>
      </c>
      <c r="M247" s="31"/>
      <c r="N247" s="31"/>
      <c r="P247" s="31"/>
      <c r="Q247" s="13">
        <f t="shared" si="14"/>
        <v>-1.8959239804816619</v>
      </c>
      <c r="R247" s="31"/>
    </row>
    <row r="248" spans="1:18">
      <c r="A248" s="23" t="s">
        <v>127</v>
      </c>
      <c r="C248" s="31">
        <v>1.356784</v>
      </c>
      <c r="D248" s="35">
        <v>2428787000</v>
      </c>
      <c r="E248" s="31">
        <v>0.1725603</v>
      </c>
      <c r="F248" s="35">
        <v>5006798</v>
      </c>
      <c r="G248" s="31">
        <v>0.1668443</v>
      </c>
      <c r="H248" s="24">
        <f t="shared" si="12"/>
        <v>1790105867.9937263</v>
      </c>
      <c r="I248" s="36">
        <v>2.0612410000000001E-3</v>
      </c>
      <c r="J248" s="31">
        <v>6.773439E-3</v>
      </c>
      <c r="L248" s="31">
        <f t="shared" si="15"/>
        <v>-2.8826431888544501</v>
      </c>
      <c r="M248" s="31"/>
      <c r="N248" s="31"/>
      <c r="P248" s="31"/>
      <c r="Q248" s="13">
        <f t="shared" si="14"/>
        <v>-1.3484497881190993</v>
      </c>
      <c r="R248" s="31"/>
    </row>
    <row r="249" spans="1:18">
      <c r="A249" s="23" t="s">
        <v>128</v>
      </c>
      <c r="C249" s="31">
        <v>1.347788</v>
      </c>
      <c r="D249" s="35">
        <v>2442278000</v>
      </c>
      <c r="E249" s="31">
        <v>0.1601252</v>
      </c>
      <c r="F249" s="35">
        <v>5033310</v>
      </c>
      <c r="G249" s="31">
        <v>0.15789500000000001</v>
      </c>
      <c r="H249" s="24">
        <f t="shared" si="12"/>
        <v>1812063915.0964396</v>
      </c>
      <c r="I249" s="36">
        <v>2.0609640000000002E-3</v>
      </c>
      <c r="J249" s="31">
        <v>5.6206980000000004E-3</v>
      </c>
      <c r="L249" s="31">
        <f t="shared" si="15"/>
        <v>-3.0166408668729217</v>
      </c>
      <c r="M249" s="31"/>
      <c r="N249" s="31"/>
      <c r="P249" s="31"/>
      <c r="Q249" s="13">
        <f t="shared" si="14"/>
        <v>-1.4826536388131695</v>
      </c>
      <c r="R249" s="31"/>
    </row>
    <row r="250" spans="1:18">
      <c r="A250" s="23" t="s">
        <v>129</v>
      </c>
      <c r="C250" s="31">
        <v>1.3635120000000001</v>
      </c>
      <c r="D250" s="35">
        <v>2454293000</v>
      </c>
      <c r="E250" s="31">
        <v>0.1466568</v>
      </c>
      <c r="F250" s="35">
        <v>5055813</v>
      </c>
      <c r="G250" s="31">
        <v>0.1431607</v>
      </c>
      <c r="H250" s="24">
        <f t="shared" si="12"/>
        <v>1799979024.7537241</v>
      </c>
      <c r="I250" s="36">
        <v>2.0599889999999999E-3</v>
      </c>
      <c r="J250" s="31">
        <v>7.1535289999999996E-3</v>
      </c>
      <c r="L250" s="31">
        <f t="shared" si="15"/>
        <v>-3.4882933436533037</v>
      </c>
      <c r="M250" s="31"/>
      <c r="N250" s="31"/>
      <c r="P250" s="31"/>
      <c r="Q250" s="13">
        <f t="shared" si="14"/>
        <v>-1.9550318136394296</v>
      </c>
      <c r="R250" s="31"/>
    </row>
    <row r="251" spans="1:18">
      <c r="A251" s="23" t="s">
        <v>130</v>
      </c>
      <c r="C251" s="31">
        <v>1.3464579999999999</v>
      </c>
      <c r="D251" s="35">
        <v>2445204000</v>
      </c>
      <c r="E251" s="31">
        <v>0.13420009999999999</v>
      </c>
      <c r="F251" s="35">
        <v>5036319</v>
      </c>
      <c r="G251" s="31">
        <v>0.13166169999999999</v>
      </c>
      <c r="H251" s="24">
        <f t="shared" si="12"/>
        <v>1816026938.8276501</v>
      </c>
      <c r="I251" s="36">
        <v>2.0596730000000001E-3</v>
      </c>
      <c r="J251" s="31">
        <v>6.5793149999999996E-3</v>
      </c>
      <c r="L251" s="31">
        <f t="shared" si="15"/>
        <v>-3.6411571207429771</v>
      </c>
      <c r="M251" s="31"/>
      <c r="N251" s="31"/>
      <c r="P251" s="31"/>
      <c r="Q251" s="13">
        <f t="shared" si="14"/>
        <v>-2.1081307913265457</v>
      </c>
      <c r="R251" s="31"/>
    </row>
    <row r="252" spans="1:18">
      <c r="A252" s="23" t="s">
        <v>131</v>
      </c>
      <c r="C252" s="31">
        <v>1.333628</v>
      </c>
      <c r="D252" s="35">
        <v>2424451000</v>
      </c>
      <c r="E252" s="31">
        <v>0.26535039999999999</v>
      </c>
      <c r="F252" s="35">
        <v>4994892</v>
      </c>
      <c r="G252" s="31">
        <v>0.26060559999999999</v>
      </c>
      <c r="H252" s="24">
        <f t="shared" si="12"/>
        <v>1817936486.0365858</v>
      </c>
      <c r="I252" s="36">
        <v>2.0602189999999999E-3</v>
      </c>
      <c r="J252" s="31">
        <v>7.6757140000000001E-3</v>
      </c>
      <c r="L252" s="31">
        <f t="shared" si="15"/>
        <v>-3.3770317337461497</v>
      </c>
      <c r="M252" s="31"/>
      <c r="N252" s="31"/>
      <c r="P252" s="31"/>
      <c r="Q252" s="13">
        <f t="shared" si="14"/>
        <v>-1.8435990134240132</v>
      </c>
      <c r="R252" s="31"/>
    </row>
    <row r="253" spans="1:18">
      <c r="A253" s="23" t="s">
        <v>132</v>
      </c>
      <c r="C253" s="31">
        <v>1.3268219999999999</v>
      </c>
      <c r="D253" s="35">
        <v>2410911000</v>
      </c>
      <c r="E253" s="31">
        <v>0.15039250000000001</v>
      </c>
      <c r="F253" s="35">
        <v>4970179</v>
      </c>
      <c r="G253" s="31">
        <v>0.14435899999999999</v>
      </c>
      <c r="H253" s="24">
        <f t="shared" si="12"/>
        <v>1817056847.1128757</v>
      </c>
      <c r="I253" s="36">
        <v>2.0616689999999999E-3</v>
      </c>
      <c r="J253" s="31">
        <v>7.4709670000000002E-3</v>
      </c>
      <c r="L253" s="31">
        <f t="shared" si="15"/>
        <v>-2.6755998452012708</v>
      </c>
      <c r="M253" s="31"/>
      <c r="N253" s="31"/>
      <c r="P253" s="31"/>
      <c r="Q253" s="13">
        <f t="shared" si="14"/>
        <v>-1.1410878816314751</v>
      </c>
      <c r="R253" s="31"/>
    </row>
    <row r="254" spans="1:18">
      <c r="A254" s="23" t="s">
        <v>133</v>
      </c>
      <c r="C254" s="31">
        <v>1.320954</v>
      </c>
      <c r="D254" s="35">
        <v>2417358000</v>
      </c>
      <c r="E254" s="31">
        <v>0.1868619</v>
      </c>
      <c r="F254" s="35">
        <v>4982017</v>
      </c>
      <c r="G254" s="31">
        <v>0.18201529999999999</v>
      </c>
      <c r="H254" s="24">
        <f t="shared" si="12"/>
        <v>1830009220.608742</v>
      </c>
      <c r="I254" s="36">
        <v>2.0609370000000001E-3</v>
      </c>
      <c r="J254" s="31">
        <v>9.4776610000000001E-3</v>
      </c>
      <c r="L254" s="31">
        <f t="shared" si="15"/>
        <v>-3.0297020123838392</v>
      </c>
      <c r="M254" s="31"/>
      <c r="N254" s="31"/>
      <c r="P254" s="31"/>
      <c r="Q254" s="13">
        <f t="shared" si="14"/>
        <v>-1.4957348805776371</v>
      </c>
      <c r="R254" s="31"/>
    </row>
    <row r="255" spans="1:18">
      <c r="A255" s="23" t="s">
        <v>134</v>
      </c>
      <c r="C255" s="31">
        <v>1.3258829999999999</v>
      </c>
      <c r="D255" s="35">
        <v>2418630000</v>
      </c>
      <c r="E255" s="31">
        <v>0.18582589999999999</v>
      </c>
      <c r="F255" s="35">
        <v>4986080</v>
      </c>
      <c r="G255" s="31">
        <v>0.1789578</v>
      </c>
      <c r="H255" s="24">
        <f t="shared" si="12"/>
        <v>1824165480.6645837</v>
      </c>
      <c r="I255" s="36">
        <v>2.0614240000000001E-3</v>
      </c>
      <c r="J255" s="31">
        <v>8.3764579999999998E-3</v>
      </c>
      <c r="L255" s="31">
        <f t="shared" si="15"/>
        <v>-2.7941176470587248</v>
      </c>
      <c r="M255" s="31"/>
      <c r="N255" s="31"/>
      <c r="P255" s="31"/>
      <c r="Q255" s="13">
        <f t="shared" si="14"/>
        <v>-1.2597880383824478</v>
      </c>
      <c r="R255" s="31"/>
    </row>
    <row r="256" spans="1:18">
      <c r="A256" s="23" t="s">
        <v>135</v>
      </c>
      <c r="C256" s="31">
        <v>1.305777</v>
      </c>
      <c r="D256" s="35">
        <v>2427183000</v>
      </c>
      <c r="E256" s="31">
        <v>0.15760840000000001</v>
      </c>
      <c r="F256" s="35">
        <v>5001056</v>
      </c>
      <c r="G256" s="31">
        <v>0.15563279999999999</v>
      </c>
      <c r="H256" s="24">
        <f t="shared" si="12"/>
        <v>1858803608.8857439</v>
      </c>
      <c r="I256" s="36">
        <v>2.0603179999999998E-3</v>
      </c>
      <c r="J256" s="31">
        <v>7.3895669999999997E-3</v>
      </c>
      <c r="L256" s="31">
        <f t="shared" si="15"/>
        <v>-3.3291408668731926</v>
      </c>
      <c r="M256" s="31"/>
      <c r="N256" s="31"/>
      <c r="P256" s="31"/>
      <c r="Q256" s="13">
        <f t="shared" si="14"/>
        <v>-1.7956344602879648</v>
      </c>
      <c r="R256" s="31"/>
    </row>
    <row r="257" spans="1:18">
      <c r="A257" s="23" t="s">
        <v>136</v>
      </c>
      <c r="C257" s="31">
        <v>1.331437</v>
      </c>
      <c r="D257" s="35">
        <v>2420188000</v>
      </c>
      <c r="E257" s="31">
        <v>0.17520350000000001</v>
      </c>
      <c r="F257" s="35">
        <v>4986662</v>
      </c>
      <c r="G257" s="31">
        <v>0.17321320000000001</v>
      </c>
      <c r="H257" s="24">
        <f t="shared" si="12"/>
        <v>1817726261.1749561</v>
      </c>
      <c r="I257" s="36">
        <v>2.0605089999999999E-3</v>
      </c>
      <c r="J257" s="31">
        <v>5.6469420000000003E-3</v>
      </c>
      <c r="L257" s="31">
        <f t="shared" si="15"/>
        <v>-3.2367453560372406</v>
      </c>
      <c r="M257" s="31"/>
      <c r="N257" s="31"/>
      <c r="P257" s="31"/>
      <c r="Q257" s="13">
        <f t="shared" si="14"/>
        <v>-1.7030967870655944</v>
      </c>
      <c r="R257" s="31"/>
    </row>
    <row r="258" spans="1:18">
      <c r="A258" s="23" t="s">
        <v>137</v>
      </c>
      <c r="C258" s="31">
        <v>1.317903</v>
      </c>
      <c r="D258" s="35">
        <v>2416470000</v>
      </c>
      <c r="E258" s="31">
        <v>0.1516586</v>
      </c>
      <c r="F258" s="35">
        <v>4980116</v>
      </c>
      <c r="G258" s="31">
        <v>0.1484692</v>
      </c>
      <c r="H258" s="24">
        <f t="shared" si="12"/>
        <v>1833571970.0160027</v>
      </c>
      <c r="I258" s="36">
        <v>2.0609069999999998E-3</v>
      </c>
      <c r="J258" s="31">
        <v>8.3172320000000008E-3</v>
      </c>
      <c r="L258" s="31">
        <f t="shared" si="15"/>
        <v>-3.0442143962848833</v>
      </c>
      <c r="M258" s="31"/>
      <c r="N258" s="31"/>
      <c r="P258" s="31"/>
      <c r="Q258" s="13">
        <f t="shared" si="14"/>
        <v>-1.5102695936494159</v>
      </c>
      <c r="R258" s="31"/>
    </row>
    <row r="259" spans="1:18">
      <c r="A259" s="23" t="s">
        <v>138</v>
      </c>
      <c r="C259" s="31">
        <v>1.313053</v>
      </c>
      <c r="D259" s="35">
        <v>2414278000</v>
      </c>
      <c r="E259" s="31">
        <v>0.1982284</v>
      </c>
      <c r="F259" s="35">
        <v>4977200</v>
      </c>
      <c r="G259" s="31">
        <v>0.19508629999999999</v>
      </c>
      <c r="H259" s="24">
        <f t="shared" si="12"/>
        <v>1838675209.6069236</v>
      </c>
      <c r="I259" s="36">
        <v>2.06157E-3</v>
      </c>
      <c r="J259" s="31">
        <v>5.652313E-3</v>
      </c>
      <c r="L259" s="31">
        <f t="shared" si="15"/>
        <v>-2.723490712074228</v>
      </c>
      <c r="M259" s="31"/>
      <c r="N259" s="31"/>
      <c r="P259" s="31"/>
      <c r="Q259" s="13">
        <f t="shared" si="14"/>
        <v>-1.1890524347675235</v>
      </c>
      <c r="R259" s="31"/>
    </row>
    <row r="260" spans="1:18">
      <c r="A260" s="23" t="s">
        <v>139</v>
      </c>
      <c r="C260" s="31">
        <v>1.3261959999999999</v>
      </c>
      <c r="D260" s="35">
        <v>2405262000</v>
      </c>
      <c r="E260" s="31">
        <v>0.13027540000000001</v>
      </c>
      <c r="F260" s="35">
        <v>4958882</v>
      </c>
      <c r="G260" s="31">
        <v>0.124086</v>
      </c>
      <c r="H260" s="24">
        <f t="shared" si="12"/>
        <v>1813654995.1892481</v>
      </c>
      <c r="I260" s="36">
        <v>2.0615429999999999E-3</v>
      </c>
      <c r="J260" s="31">
        <v>7.738155E-3</v>
      </c>
      <c r="L260" s="31">
        <f t="shared" si="15"/>
        <v>-2.7365518575851455</v>
      </c>
      <c r="M260" s="31"/>
      <c r="N260" s="31"/>
      <c r="P260" s="31"/>
      <c r="Q260" s="13">
        <f t="shared" si="14"/>
        <v>-1.2021336765319912</v>
      </c>
      <c r="R260" s="31"/>
    </row>
    <row r="261" spans="1:18" ht="15" thickBot="1">
      <c r="C261" s="31"/>
      <c r="D261" s="35"/>
      <c r="E261" s="31"/>
      <c r="F261" s="35"/>
      <c r="G261" s="31"/>
      <c r="H261" s="31"/>
      <c r="I261" s="36"/>
      <c r="J261" s="31"/>
      <c r="L261" s="31"/>
      <c r="M261" s="31"/>
      <c r="N261" s="31"/>
      <c r="P261" s="31"/>
      <c r="Q261" s="31"/>
      <c r="R261" s="31"/>
    </row>
    <row r="262" spans="1:18" ht="17">
      <c r="A262" s="37"/>
      <c r="B262" s="37"/>
      <c r="C262" s="37" t="s">
        <v>0</v>
      </c>
      <c r="D262" s="21" t="s">
        <v>1</v>
      </c>
      <c r="E262" s="37"/>
      <c r="F262" s="21" t="s">
        <v>2</v>
      </c>
      <c r="G262" s="37"/>
      <c r="H262" s="6" t="s">
        <v>260</v>
      </c>
      <c r="I262" s="38" t="s">
        <v>3</v>
      </c>
      <c r="J262" s="37"/>
      <c r="K262" s="5" t="s">
        <v>4</v>
      </c>
      <c r="L262" s="5" t="s">
        <v>262</v>
      </c>
      <c r="M262" s="6"/>
      <c r="N262" s="6"/>
      <c r="O262" s="6"/>
      <c r="P262" s="6"/>
      <c r="Q262" s="9" t="s">
        <v>5</v>
      </c>
      <c r="R262" s="6"/>
    </row>
    <row r="263" spans="1:18" ht="16" thickBot="1">
      <c r="A263" s="2" t="s">
        <v>140</v>
      </c>
      <c r="B263" s="2" t="s">
        <v>7</v>
      </c>
      <c r="C263" s="18" t="s">
        <v>8</v>
      </c>
      <c r="D263" s="4" t="s">
        <v>9</v>
      </c>
      <c r="E263" s="18"/>
      <c r="F263" s="4" t="s">
        <v>10</v>
      </c>
      <c r="G263" s="18"/>
      <c r="H263" s="3" t="s">
        <v>261</v>
      </c>
      <c r="I263" s="19" t="s">
        <v>11</v>
      </c>
      <c r="J263" s="18" t="s">
        <v>12</v>
      </c>
      <c r="K263" s="3" t="s">
        <v>13</v>
      </c>
      <c r="L263" s="20" t="s">
        <v>263</v>
      </c>
      <c r="M263" s="3" t="s">
        <v>14</v>
      </c>
      <c r="N263" s="3" t="s">
        <v>15</v>
      </c>
      <c r="O263" s="3"/>
      <c r="P263" s="3" t="s">
        <v>16</v>
      </c>
      <c r="Q263" s="3" t="s">
        <v>13</v>
      </c>
      <c r="R263" s="3" t="s">
        <v>17</v>
      </c>
    </row>
    <row r="264" spans="1:18" ht="15">
      <c r="A264" s="23" t="s">
        <v>29</v>
      </c>
      <c r="C264" s="39">
        <v>1.9913970000000001</v>
      </c>
      <c r="D264" s="35">
        <v>2302136000</v>
      </c>
      <c r="E264" s="39">
        <v>0.200542</v>
      </c>
      <c r="F264" s="35">
        <v>4707217</v>
      </c>
      <c r="G264" s="39">
        <v>0.197551</v>
      </c>
      <c r="H264" s="35">
        <f>D264/C264</f>
        <v>1156040709.1102376</v>
      </c>
      <c r="I264" s="40">
        <v>2.0447199999999999E-3</v>
      </c>
      <c r="J264" s="39">
        <v>1.0335169999999999E-2</v>
      </c>
      <c r="K264" s="41">
        <v>-10.874613003096002</v>
      </c>
      <c r="L264" s="31">
        <v>-10.874613003096</v>
      </c>
      <c r="M264" s="31">
        <f>AVERAGE(L264:L277)</f>
        <v>-10.845497423706286</v>
      </c>
      <c r="N264" s="31">
        <f>STDEVA(L264:L277)</f>
        <v>0.26023071268585563</v>
      </c>
      <c r="P264" s="31">
        <f>((1+M264/1000)/(1-12.41/1000)-1)*1000</f>
        <v>1.5841620270493628</v>
      </c>
      <c r="Q264" s="31">
        <f t="shared" ref="Q264:Q295" si="16">((1+L264/1000)/(1+$P$264/1000)-1)*1000</f>
        <v>-12.439069528546455</v>
      </c>
      <c r="R264" s="31">
        <f>AVERAGE(Q264:Q277)</f>
        <v>-12.409999999999984</v>
      </c>
    </row>
    <row r="265" spans="1:18" ht="15">
      <c r="A265" s="23" t="s">
        <v>71</v>
      </c>
      <c r="C265" s="39">
        <v>1.9822439999999999</v>
      </c>
      <c r="D265" s="35">
        <v>2302136000</v>
      </c>
      <c r="E265" s="39">
        <v>0.21107200000000001</v>
      </c>
      <c r="F265" s="35">
        <v>4644464</v>
      </c>
      <c r="G265" s="39">
        <v>0.20798730000000001</v>
      </c>
      <c r="H265" s="35">
        <f t="shared" ref="H265:H328" si="17">D265/C265</f>
        <v>1161378720.2786338</v>
      </c>
      <c r="I265" s="40">
        <v>2.044667E-3</v>
      </c>
      <c r="J265" s="39">
        <v>9.6049369999999992E-3</v>
      </c>
      <c r="K265" s="41">
        <v>-10.900251547987573</v>
      </c>
      <c r="L265" s="31">
        <v>-10.897951547987599</v>
      </c>
      <c r="M265" s="31"/>
      <c r="N265" s="31"/>
      <c r="O265" s="31"/>
      <c r="P265" s="31"/>
      <c r="Q265" s="31">
        <f t="shared" si="16"/>
        <v>-12.462371159878472</v>
      </c>
      <c r="R265" s="31"/>
    </row>
    <row r="266" spans="1:18" ht="15">
      <c r="A266" s="23" t="s">
        <v>33</v>
      </c>
      <c r="C266" s="39">
        <v>1.994683</v>
      </c>
      <c r="D266" s="35">
        <v>2302136000</v>
      </c>
      <c r="E266" s="39">
        <v>0.16670260000000001</v>
      </c>
      <c r="F266" s="35">
        <v>4660638</v>
      </c>
      <c r="G266" s="39">
        <v>0.1630645</v>
      </c>
      <c r="H266" s="35">
        <f t="shared" si="17"/>
        <v>1154136271.2771904</v>
      </c>
      <c r="I266" s="40">
        <v>2.0454330000000001E-3</v>
      </c>
      <c r="J266" s="39">
        <v>8.9490249999999993E-3</v>
      </c>
      <c r="K266" s="41">
        <v>-10.52970201238379</v>
      </c>
      <c r="L266" s="31">
        <v>-10.5067020123838</v>
      </c>
      <c r="M266" s="31"/>
      <c r="N266" s="31"/>
      <c r="O266" s="31"/>
      <c r="P266" s="31"/>
      <c r="Q266" s="31">
        <f t="shared" si="16"/>
        <v>-12.071740446617184</v>
      </c>
      <c r="R266" s="31"/>
    </row>
    <row r="267" spans="1:18" ht="15">
      <c r="A267" s="23" t="s">
        <v>34</v>
      </c>
      <c r="C267" s="39">
        <v>1.97004</v>
      </c>
      <c r="D267" s="35">
        <v>2302136000</v>
      </c>
      <c r="E267" s="39">
        <v>0.1680845</v>
      </c>
      <c r="F267" s="35">
        <v>4635876</v>
      </c>
      <c r="G267" s="39">
        <v>0.16159409999999999</v>
      </c>
      <c r="H267" s="35">
        <f t="shared" si="17"/>
        <v>1168573226.9395545</v>
      </c>
      <c r="I267" s="40">
        <v>2.0441769999999999E-3</v>
      </c>
      <c r="J267" s="39">
        <v>1.0217840000000001E-2</v>
      </c>
      <c r="K267" s="41">
        <v>-11.137287151702813</v>
      </c>
      <c r="L267" s="31">
        <v>-11.093587151702801</v>
      </c>
      <c r="M267" s="31"/>
      <c r="N267" s="31"/>
      <c r="O267" s="31"/>
      <c r="P267" s="31"/>
      <c r="Q267" s="31">
        <f t="shared" si="16"/>
        <v>-12.657697335283768</v>
      </c>
      <c r="R267" s="31"/>
    </row>
    <row r="268" spans="1:18" ht="15">
      <c r="A268" s="23" t="s">
        <v>65</v>
      </c>
      <c r="C268" s="39">
        <v>2.1416010000000001</v>
      </c>
      <c r="D268" s="35">
        <v>2302136000</v>
      </c>
      <c r="E268" s="39">
        <v>0.18715909999999999</v>
      </c>
      <c r="F268" s="35">
        <v>5019913</v>
      </c>
      <c r="G268" s="39">
        <v>0.18117179999999999</v>
      </c>
      <c r="H268" s="35">
        <f t="shared" si="17"/>
        <v>1074960275.0465655</v>
      </c>
      <c r="I268" s="40">
        <v>2.044274E-3</v>
      </c>
      <c r="J268" s="39">
        <v>1.1179649999999999E-2</v>
      </c>
      <c r="K268" s="41">
        <v>-11.090363777089717</v>
      </c>
      <c r="L268" s="31">
        <v>-11.0236637770897</v>
      </c>
      <c r="M268" s="31"/>
      <c r="N268" s="31"/>
      <c r="O268" s="31"/>
      <c r="P268" s="31"/>
      <c r="Q268" s="31">
        <f t="shared" si="16"/>
        <v>-12.587884555425477</v>
      </c>
      <c r="R268" s="31"/>
    </row>
    <row r="269" spans="1:18" ht="15">
      <c r="A269" s="23" t="s">
        <v>35</v>
      </c>
      <c r="C269" s="39">
        <v>2.1387849999999999</v>
      </c>
      <c r="D269" s="35">
        <v>2302136000</v>
      </c>
      <c r="E269" s="39">
        <v>0.2092813</v>
      </c>
      <c r="F269" s="35">
        <v>4883468</v>
      </c>
      <c r="G269" s="39">
        <v>0.2000683</v>
      </c>
      <c r="H269" s="35">
        <f t="shared" si="17"/>
        <v>1076375605.7761767</v>
      </c>
      <c r="I269" s="40">
        <v>2.0453810000000002E-3</v>
      </c>
      <c r="J269" s="39">
        <v>1.0325620000000001E-2</v>
      </c>
      <c r="K269" s="41">
        <v>-10.554856811145431</v>
      </c>
      <c r="L269" s="31">
        <v>-10.4674568111454</v>
      </c>
      <c r="M269" s="31"/>
      <c r="N269" s="31"/>
      <c r="O269" s="31"/>
      <c r="P269" s="31"/>
      <c r="Q269" s="31">
        <f t="shared" si="16"/>
        <v>-12.032557317803615</v>
      </c>
      <c r="R269" s="31"/>
    </row>
    <row r="270" spans="1:18" ht="15">
      <c r="A270" s="23" t="s">
        <v>72</v>
      </c>
      <c r="C270" s="39">
        <v>2.154979</v>
      </c>
      <c r="D270" s="35">
        <v>2302136000</v>
      </c>
      <c r="E270" s="39">
        <v>0.23282739999999999</v>
      </c>
      <c r="F270" s="35">
        <v>4997088</v>
      </c>
      <c r="G270" s="39">
        <v>0.227739</v>
      </c>
      <c r="H270" s="35">
        <f t="shared" si="17"/>
        <v>1068286976.3464053</v>
      </c>
      <c r="I270" s="40">
        <v>2.0440520000000002E-3</v>
      </c>
      <c r="J270" s="39">
        <v>7.0945959999999999E-3</v>
      </c>
      <c r="K270" s="41">
        <v>-11.197755417956534</v>
      </c>
      <c r="L270" s="31">
        <v>-11.0942554179565</v>
      </c>
      <c r="M270" s="31"/>
      <c r="N270" s="31"/>
      <c r="O270" s="31"/>
      <c r="P270" s="31"/>
      <c r="Q270" s="31">
        <f t="shared" si="16"/>
        <v>-12.65836454456981</v>
      </c>
      <c r="R270" s="31"/>
    </row>
    <row r="271" spans="1:18" ht="15">
      <c r="A271" s="23" t="s">
        <v>36</v>
      </c>
      <c r="C271" s="39">
        <v>2.1979280000000001</v>
      </c>
      <c r="D271" s="35">
        <v>2302136000</v>
      </c>
      <c r="E271" s="39">
        <v>0.16503989999999999</v>
      </c>
      <c r="F271" s="35">
        <v>5104127</v>
      </c>
      <c r="G271" s="39">
        <v>0.1610152</v>
      </c>
      <c r="H271" s="35">
        <f t="shared" si="17"/>
        <v>1047411926.1413476</v>
      </c>
      <c r="I271" s="40">
        <v>2.0441610000000001E-3</v>
      </c>
      <c r="J271" s="39">
        <v>8.8848399999999998E-3</v>
      </c>
      <c r="K271" s="41">
        <v>-11.145027089783266</v>
      </c>
      <c r="L271" s="31">
        <v>-11.0208270897833</v>
      </c>
      <c r="M271" s="31"/>
      <c r="N271" s="31"/>
      <c r="O271" s="31"/>
      <c r="P271" s="31"/>
      <c r="Q271" s="31">
        <f t="shared" si="16"/>
        <v>-12.585052354783688</v>
      </c>
      <c r="R271" s="31"/>
    </row>
    <row r="272" spans="1:18" ht="15">
      <c r="A272" s="23" t="s">
        <v>37</v>
      </c>
      <c r="C272" s="39">
        <v>2.2630949999999999</v>
      </c>
      <c r="D272" s="35">
        <v>2302136000</v>
      </c>
      <c r="E272" s="39">
        <v>0.2072466</v>
      </c>
      <c r="F272" s="35">
        <v>5240668</v>
      </c>
      <c r="G272" s="39">
        <v>0.20308560000000001</v>
      </c>
      <c r="H272" s="35">
        <f t="shared" si="17"/>
        <v>1017251153.8402057</v>
      </c>
      <c r="I272" s="40">
        <v>2.0450300000000002E-3</v>
      </c>
      <c r="J272" s="39">
        <v>7.4384530000000003E-3</v>
      </c>
      <c r="K272" s="41">
        <v>-10.724651702786247</v>
      </c>
      <c r="L272" s="31">
        <v>-10.582051702786201</v>
      </c>
      <c r="M272" s="31"/>
      <c r="N272" s="31"/>
      <c r="O272" s="31"/>
      <c r="P272" s="31"/>
      <c r="Q272" s="31">
        <f t="shared" si="16"/>
        <v>-12.146970959697633</v>
      </c>
      <c r="R272" s="31"/>
    </row>
    <row r="273" spans="1:115" ht="15">
      <c r="A273" s="23" t="s">
        <v>73</v>
      </c>
      <c r="C273" s="39">
        <v>2.3393700000000002</v>
      </c>
      <c r="D273" s="35">
        <v>2302136000</v>
      </c>
      <c r="E273" s="39">
        <v>0.1967429</v>
      </c>
      <c r="F273" s="35">
        <v>5315636</v>
      </c>
      <c r="G273" s="39">
        <v>0.1892636</v>
      </c>
      <c r="H273" s="35">
        <f t="shared" si="17"/>
        <v>984083749.04354584</v>
      </c>
      <c r="I273" s="40">
        <v>2.0448609999999998E-3</v>
      </c>
      <c r="J273" s="39">
        <v>9.4030039999999995E-3</v>
      </c>
      <c r="K273" s="41">
        <v>-10.806404798761715</v>
      </c>
      <c r="L273" s="31">
        <v>-10.6431047987617</v>
      </c>
      <c r="M273" s="31"/>
      <c r="N273" s="31"/>
      <c r="O273" s="31"/>
      <c r="P273" s="31"/>
      <c r="Q273" s="31">
        <f t="shared" si="16"/>
        <v>-12.207927490651471</v>
      </c>
      <c r="R273" s="31"/>
    </row>
    <row r="274" spans="1:115" ht="15">
      <c r="A274" s="23" t="s">
        <v>74</v>
      </c>
      <c r="C274" s="39">
        <v>2.39601</v>
      </c>
      <c r="D274" s="35">
        <v>2302136000</v>
      </c>
      <c r="E274" s="39">
        <v>0.2752174</v>
      </c>
      <c r="F274" s="35">
        <v>5556507</v>
      </c>
      <c r="G274" s="39">
        <v>0.27412710000000001</v>
      </c>
      <c r="H274" s="35">
        <f t="shared" si="17"/>
        <v>960820697.74333167</v>
      </c>
      <c r="I274" s="40">
        <v>2.0436590000000002E-3</v>
      </c>
      <c r="J274" s="39">
        <v>7.7634319999999998E-3</v>
      </c>
      <c r="K274" s="41">
        <v>-11.38786764705868</v>
      </c>
      <c r="L274" s="31">
        <v>-11.206167647058701</v>
      </c>
      <c r="M274" s="31"/>
      <c r="N274" s="31"/>
      <c r="O274" s="31"/>
      <c r="P274" s="31"/>
      <c r="Q274" s="31">
        <f t="shared" si="16"/>
        <v>-12.77009976697563</v>
      </c>
      <c r="R274" s="31"/>
    </row>
    <row r="275" spans="1:115" ht="15">
      <c r="A275" s="23" t="s">
        <v>75</v>
      </c>
      <c r="C275" s="39">
        <v>2.3631530000000001</v>
      </c>
      <c r="D275" s="35">
        <v>2302136000</v>
      </c>
      <c r="E275" s="39">
        <v>0.24115229999999999</v>
      </c>
      <c r="F275" s="35">
        <v>5311425</v>
      </c>
      <c r="G275" s="39">
        <v>0.23984530000000001</v>
      </c>
      <c r="H275" s="35">
        <f t="shared" si="17"/>
        <v>974179835.16090572</v>
      </c>
      <c r="I275" s="40">
        <v>2.04484E-3</v>
      </c>
      <c r="J275" s="39">
        <v>6.3602900000000002E-3</v>
      </c>
      <c r="K275" s="41">
        <v>-10.816563467492269</v>
      </c>
      <c r="L275" s="31">
        <v>-10.6187634674923</v>
      </c>
      <c r="M275" s="31"/>
      <c r="N275" s="31"/>
      <c r="O275" s="31"/>
      <c r="P275" s="31"/>
      <c r="Q275" s="31">
        <f t="shared" si="16"/>
        <v>-12.183624659005133</v>
      </c>
      <c r="R275" s="31"/>
    </row>
    <row r="276" spans="1:115" ht="15">
      <c r="A276" s="23" t="s">
        <v>76</v>
      </c>
      <c r="C276" s="39">
        <v>2.3204379999999998</v>
      </c>
      <c r="D276" s="35">
        <v>2302136000</v>
      </c>
      <c r="E276" s="39">
        <v>0.24966940000000001</v>
      </c>
      <c r="F276" s="35">
        <v>5361086</v>
      </c>
      <c r="G276" s="39">
        <v>0.2443274</v>
      </c>
      <c r="H276" s="35">
        <f t="shared" si="17"/>
        <v>992112695.96515834</v>
      </c>
      <c r="I276" s="40">
        <v>2.0436859999999999E-3</v>
      </c>
      <c r="J276" s="39">
        <v>1.058797E-2</v>
      </c>
      <c r="K276" s="41">
        <v>-11.374806501547985</v>
      </c>
      <c r="L276" s="31">
        <v>-11.163206501548</v>
      </c>
      <c r="M276" s="31"/>
      <c r="N276" s="31"/>
      <c r="O276" s="31"/>
      <c r="P276" s="31"/>
      <c r="Q276" s="31">
        <f t="shared" si="16"/>
        <v>-12.727206571236827</v>
      </c>
      <c r="R276" s="31"/>
    </row>
    <row r="277" spans="1:115" s="30" customFormat="1" ht="15">
      <c r="A277" s="30" t="s">
        <v>38</v>
      </c>
      <c r="C277" s="42">
        <v>2.2486999999999999</v>
      </c>
      <c r="D277" s="43">
        <v>2302136000</v>
      </c>
      <c r="E277" s="42">
        <v>0.22147349999999999</v>
      </c>
      <c r="F277" s="43">
        <v>5082275</v>
      </c>
      <c r="G277" s="42">
        <v>0.21699060000000001</v>
      </c>
      <c r="H277" s="43">
        <f t="shared" si="17"/>
        <v>1023763063.1031263</v>
      </c>
      <c r="I277" s="44">
        <v>2.0447199999999999E-3</v>
      </c>
      <c r="J277" s="42">
        <v>7.404239E-3</v>
      </c>
      <c r="K277" s="45">
        <v>-10.874613003096002</v>
      </c>
      <c r="L277" s="46">
        <v>-10.644613003096</v>
      </c>
      <c r="M277" s="46"/>
      <c r="N277" s="46"/>
      <c r="O277" s="46"/>
      <c r="P277" s="46"/>
      <c r="Q277" s="46">
        <f t="shared" si="16"/>
        <v>-12.20943330952462</v>
      </c>
      <c r="R277" s="46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</row>
    <row r="278" spans="1:115" ht="15">
      <c r="A278" s="23" t="s">
        <v>141</v>
      </c>
      <c r="B278" s="23">
        <v>17</v>
      </c>
      <c r="C278" s="39">
        <v>1.9762200000000001</v>
      </c>
      <c r="D278" s="35">
        <v>2302136000</v>
      </c>
      <c r="E278" s="39">
        <v>0.1697302</v>
      </c>
      <c r="F278" s="35">
        <v>4812641</v>
      </c>
      <c r="G278" s="39">
        <v>0.16627049999999999</v>
      </c>
      <c r="H278" s="35">
        <f t="shared" si="17"/>
        <v>1164918885.5491798</v>
      </c>
      <c r="I278" s="40">
        <v>2.036155E-3</v>
      </c>
      <c r="J278" s="39">
        <v>6.1176970000000001E-3</v>
      </c>
      <c r="K278" s="41">
        <v>-15.01789860681113</v>
      </c>
      <c r="L278" s="31">
        <v>-15.0109986068111</v>
      </c>
      <c r="M278" s="31">
        <f>AVERAGE(L278:L357)</f>
        <v>-15.066094264705843</v>
      </c>
      <c r="N278" s="31">
        <f>STDEVA(L278:L357)</f>
        <v>0.15830823583184128</v>
      </c>
      <c r="O278" s="31"/>
      <c r="P278" s="31"/>
      <c r="Q278" s="31">
        <f t="shared" si="16"/>
        <v>-16.568912791386836</v>
      </c>
      <c r="R278" s="31">
        <f>AVERAGE(Q278:Q357)</f>
        <v>-16.623921306880199</v>
      </c>
    </row>
    <row r="279" spans="1:115" ht="15">
      <c r="A279" s="23" t="s">
        <v>142</v>
      </c>
      <c r="B279" s="23">
        <v>17</v>
      </c>
      <c r="C279" s="39">
        <v>1.9765330000000001</v>
      </c>
      <c r="D279" s="35">
        <v>2302136000</v>
      </c>
      <c r="E279" s="39">
        <v>0.18968599999999999</v>
      </c>
      <c r="F279" s="35">
        <v>4754880</v>
      </c>
      <c r="G279" s="39">
        <v>0.1881438</v>
      </c>
      <c r="H279" s="35">
        <f t="shared" si="17"/>
        <v>1164734411.2139792</v>
      </c>
      <c r="I279" s="40">
        <v>2.0366020000000002E-3</v>
      </c>
      <c r="J279" s="39">
        <v>8.5991049999999992E-3</v>
      </c>
      <c r="K279" s="41">
        <v>-14.801664086687151</v>
      </c>
      <c r="L279" s="31">
        <v>-14.7924640866872</v>
      </c>
      <c r="M279" s="31"/>
      <c r="N279" s="31"/>
      <c r="O279" s="31"/>
      <c r="P279" s="31"/>
      <c r="Q279" s="31">
        <f t="shared" si="16"/>
        <v>-16.350723917791242</v>
      </c>
      <c r="R279" s="31"/>
    </row>
    <row r="280" spans="1:115" ht="15">
      <c r="A280" s="23" t="s">
        <v>143</v>
      </c>
      <c r="B280" s="23">
        <v>17</v>
      </c>
      <c r="C280" s="39">
        <v>1.974969</v>
      </c>
      <c r="D280" s="35">
        <v>2302136000</v>
      </c>
      <c r="E280" s="39">
        <v>0.22091810000000001</v>
      </c>
      <c r="F280" s="35">
        <v>4775448</v>
      </c>
      <c r="G280" s="39">
        <v>0.21528050000000001</v>
      </c>
      <c r="H280" s="35">
        <f t="shared" si="17"/>
        <v>1165656777.3975186</v>
      </c>
      <c r="I280" s="40">
        <v>2.0368769999999999E-3</v>
      </c>
      <c r="J280" s="39">
        <v>8.0119809999999996E-3</v>
      </c>
      <c r="K280" s="41">
        <v>-14.668633900928874</v>
      </c>
      <c r="L280" s="31">
        <v>-14.657133900928899</v>
      </c>
      <c r="M280" s="31"/>
      <c r="N280" s="31"/>
      <c r="O280" s="31"/>
      <c r="P280" s="31"/>
      <c r="Q280" s="31">
        <f t="shared" si="16"/>
        <v>-16.215607777890995</v>
      </c>
      <c r="R280" s="31"/>
    </row>
    <row r="281" spans="1:115" ht="15">
      <c r="A281" s="23" t="s">
        <v>144</v>
      </c>
      <c r="B281" s="23">
        <v>17</v>
      </c>
      <c r="C281" s="39">
        <v>1.9880329999999999</v>
      </c>
      <c r="D281" s="35">
        <v>2302136000</v>
      </c>
      <c r="E281" s="39">
        <v>0.55859020000000004</v>
      </c>
      <c r="F281" s="35">
        <v>4951343</v>
      </c>
      <c r="G281" s="39">
        <v>0.55532959999999998</v>
      </c>
      <c r="H281" s="35">
        <f t="shared" si="17"/>
        <v>1157996874.2973583</v>
      </c>
      <c r="I281" s="40">
        <v>2.0359380000000002E-3</v>
      </c>
      <c r="J281" s="39">
        <v>6.2014740000000002E-3</v>
      </c>
      <c r="K281" s="41">
        <v>-15.122871517027736</v>
      </c>
      <c r="L281" s="31">
        <v>-15.109071517027701</v>
      </c>
      <c r="M281" s="31"/>
      <c r="N281" s="31"/>
      <c r="O281" s="31"/>
      <c r="P281" s="31"/>
      <c r="Q281" s="31">
        <f t="shared" si="16"/>
        <v>-16.666830583954685</v>
      </c>
      <c r="R281" s="31"/>
    </row>
    <row r="282" spans="1:115" ht="15">
      <c r="A282" s="23" t="s">
        <v>145</v>
      </c>
      <c r="B282" s="23">
        <v>17</v>
      </c>
      <c r="C282" s="39">
        <v>2.0363799999999999</v>
      </c>
      <c r="D282" s="35">
        <v>2302136000</v>
      </c>
      <c r="E282" s="39">
        <v>0.18913969999999999</v>
      </c>
      <c r="F282" s="35">
        <v>4812616</v>
      </c>
      <c r="G282" s="39">
        <v>0.1876613</v>
      </c>
      <c r="H282" s="35">
        <f t="shared" si="17"/>
        <v>1130504129.877528</v>
      </c>
      <c r="I282" s="40">
        <v>2.0363180000000001E-3</v>
      </c>
      <c r="J282" s="39">
        <v>9.3204380000000003E-3</v>
      </c>
      <c r="K282" s="41">
        <v>-14.939047987616028</v>
      </c>
      <c r="L282" s="31">
        <v>-14.922947987616</v>
      </c>
      <c r="M282" s="31"/>
      <c r="N282" s="31"/>
      <c r="O282" s="31"/>
      <c r="P282" s="31"/>
      <c r="Q282" s="31">
        <f t="shared" si="16"/>
        <v>-16.481001438019447</v>
      </c>
      <c r="R282" s="31"/>
    </row>
    <row r="283" spans="1:115" ht="15">
      <c r="A283" s="23" t="s">
        <v>146</v>
      </c>
      <c r="B283" s="23">
        <v>17</v>
      </c>
      <c r="C283" s="39">
        <v>2.0230809999999999</v>
      </c>
      <c r="D283" s="35">
        <v>2302136000</v>
      </c>
      <c r="E283" s="39">
        <v>0.18799160000000001</v>
      </c>
      <c r="F283" s="35">
        <v>4863196</v>
      </c>
      <c r="G283" s="39">
        <v>0.18492149999999999</v>
      </c>
      <c r="H283" s="35">
        <f t="shared" si="17"/>
        <v>1137935653.5897477</v>
      </c>
      <c r="I283" s="40">
        <v>2.0358289999999999E-3</v>
      </c>
      <c r="J283" s="39">
        <v>6.5110899999999998E-3</v>
      </c>
      <c r="K283" s="41">
        <v>-15.175599845201337</v>
      </c>
      <c r="L283" s="31">
        <v>-15.157199845201299</v>
      </c>
      <c r="M283" s="31"/>
      <c r="N283" s="31"/>
      <c r="O283" s="31"/>
      <c r="P283" s="31"/>
      <c r="Q283" s="31">
        <f t="shared" si="16"/>
        <v>-16.714882789648723</v>
      </c>
      <c r="R283" s="31"/>
    </row>
    <row r="284" spans="1:115" ht="15">
      <c r="A284" s="23" t="s">
        <v>147</v>
      </c>
      <c r="B284" s="23">
        <v>17</v>
      </c>
      <c r="C284" s="39">
        <v>2.004775</v>
      </c>
      <c r="D284" s="35">
        <v>2302136000</v>
      </c>
      <c r="E284" s="39">
        <v>0.16259760000000001</v>
      </c>
      <c r="F284" s="35">
        <v>4793906</v>
      </c>
      <c r="G284" s="39">
        <v>0.16258049999999999</v>
      </c>
      <c r="H284" s="35">
        <f t="shared" si="17"/>
        <v>1148326370.7897396</v>
      </c>
      <c r="I284" s="40">
        <v>2.0357940000000001E-3</v>
      </c>
      <c r="J284" s="39">
        <v>1.101713E-2</v>
      </c>
      <c r="K284" s="41">
        <v>-15.19253095975226</v>
      </c>
      <c r="L284" s="31">
        <v>-15.171830959752301</v>
      </c>
      <c r="M284" s="31"/>
      <c r="N284" s="31"/>
      <c r="O284" s="31"/>
      <c r="P284" s="31"/>
      <c r="Q284" s="31">
        <f t="shared" si="16"/>
        <v>-16.72949076280328</v>
      </c>
      <c r="R284" s="31"/>
    </row>
    <row r="285" spans="1:115" ht="15">
      <c r="A285" s="23" t="s">
        <v>148</v>
      </c>
      <c r="B285" s="23">
        <v>17</v>
      </c>
      <c r="C285" s="39">
        <v>1.9931970000000001</v>
      </c>
      <c r="D285" s="35">
        <v>2302136000</v>
      </c>
      <c r="E285" s="39">
        <v>0.18010280000000001</v>
      </c>
      <c r="F285" s="35">
        <v>4824475</v>
      </c>
      <c r="G285" s="39">
        <v>0.17865429999999999</v>
      </c>
      <c r="H285" s="35">
        <f t="shared" si="17"/>
        <v>1154996721.3476641</v>
      </c>
      <c r="I285" s="40">
        <v>2.035785E-3</v>
      </c>
      <c r="J285" s="39">
        <v>5.9641060000000003E-3</v>
      </c>
      <c r="K285" s="41">
        <v>-15.196884674922529</v>
      </c>
      <c r="L285" s="31">
        <v>-15.171584674922499</v>
      </c>
      <c r="M285" s="31"/>
      <c r="N285" s="31"/>
      <c r="O285" s="31"/>
      <c r="P285" s="31"/>
      <c r="Q285" s="31">
        <f t="shared" si="16"/>
        <v>-16.729244867511596</v>
      </c>
      <c r="R285" s="31"/>
    </row>
    <row r="286" spans="1:115" ht="15">
      <c r="A286" s="23" t="s">
        <v>149</v>
      </c>
      <c r="B286" s="23">
        <v>18</v>
      </c>
      <c r="C286" s="39">
        <v>1.988737</v>
      </c>
      <c r="D286" s="35">
        <v>2302136000</v>
      </c>
      <c r="E286" s="39">
        <v>0.223131</v>
      </c>
      <c r="F286" s="35">
        <v>4794132</v>
      </c>
      <c r="G286" s="39">
        <v>0.2182983</v>
      </c>
      <c r="H286" s="35">
        <f t="shared" si="17"/>
        <v>1157586950.9140725</v>
      </c>
      <c r="I286" s="40">
        <v>2.0355880000000001E-3</v>
      </c>
      <c r="J286" s="39">
        <v>8.4395470000000004E-3</v>
      </c>
      <c r="K286" s="41">
        <v>-15.292182662538622</v>
      </c>
      <c r="L286" s="31">
        <v>-15.264582662538601</v>
      </c>
      <c r="M286" s="31"/>
      <c r="N286" s="31"/>
      <c r="O286" s="31"/>
      <c r="P286" s="31"/>
      <c r="Q286" s="31">
        <f t="shared" si="16"/>
        <v>-16.822095764262855</v>
      </c>
      <c r="R286" s="31"/>
    </row>
    <row r="287" spans="1:115" ht="15">
      <c r="A287" s="23" t="s">
        <v>150</v>
      </c>
      <c r="B287" s="23">
        <v>18</v>
      </c>
      <c r="C287" s="39">
        <v>2.0088430000000002</v>
      </c>
      <c r="D287" s="35">
        <v>2302136000</v>
      </c>
      <c r="E287" s="39">
        <v>0.1700575</v>
      </c>
      <c r="F287" s="35">
        <v>4831082</v>
      </c>
      <c r="G287" s="39">
        <v>0.16862630000000001</v>
      </c>
      <c r="H287" s="35">
        <f t="shared" si="17"/>
        <v>1146000956.7696428</v>
      </c>
      <c r="I287" s="40">
        <v>2.0358780000000001E-3</v>
      </c>
      <c r="J287" s="39">
        <v>7.8143090000000002E-3</v>
      </c>
      <c r="K287" s="41">
        <v>-15.151896284829602</v>
      </c>
      <c r="L287" s="31">
        <v>-15.121996284829599</v>
      </c>
      <c r="M287" s="31"/>
      <c r="N287" s="31"/>
      <c r="O287" s="31"/>
      <c r="P287" s="31"/>
      <c r="Q287" s="31">
        <f t="shared" si="16"/>
        <v>-16.679734909214481</v>
      </c>
      <c r="R287" s="31"/>
    </row>
    <row r="288" spans="1:115" ht="15">
      <c r="A288" s="23" t="s">
        <v>151</v>
      </c>
      <c r="B288" s="23">
        <v>18</v>
      </c>
      <c r="C288" s="39">
        <v>1.9964820000000001</v>
      </c>
      <c r="D288" s="35">
        <v>2302136000</v>
      </c>
      <c r="E288" s="39">
        <v>0.18843009999999999</v>
      </c>
      <c r="F288" s="35">
        <v>4799340</v>
      </c>
      <c r="G288" s="39">
        <v>0.1830109</v>
      </c>
      <c r="H288" s="35">
        <f t="shared" si="17"/>
        <v>1153096296.3853419</v>
      </c>
      <c r="I288" s="40">
        <v>2.0359699999999998E-3</v>
      </c>
      <c r="J288" s="39">
        <v>8.3309639999999997E-3</v>
      </c>
      <c r="K288" s="41">
        <v>-15.10739164086694</v>
      </c>
      <c r="L288" s="31">
        <v>-15.075191640866899</v>
      </c>
      <c r="M288" s="31"/>
      <c r="N288" s="31"/>
      <c r="O288" s="31"/>
      <c r="P288" s="31"/>
      <c r="Q288" s="31">
        <f t="shared" si="16"/>
        <v>-16.633004294117736</v>
      </c>
      <c r="R288" s="31"/>
    </row>
    <row r="289" spans="1:18" ht="15">
      <c r="A289" s="23" t="s">
        <v>152</v>
      </c>
      <c r="B289" s="23">
        <v>18</v>
      </c>
      <c r="C289" s="39">
        <v>1.9920230000000001</v>
      </c>
      <c r="D289" s="35">
        <v>2302136000</v>
      </c>
      <c r="E289" s="39">
        <v>0.1903183</v>
      </c>
      <c r="F289" s="35">
        <v>4744480</v>
      </c>
      <c r="G289" s="39">
        <v>0.18779319999999999</v>
      </c>
      <c r="H289" s="35">
        <f t="shared" si="17"/>
        <v>1155677419.3872259</v>
      </c>
      <c r="I289" s="40">
        <v>2.0364129999999999E-3</v>
      </c>
      <c r="J289" s="39">
        <v>7.8160590000000002E-3</v>
      </c>
      <c r="K289" s="41">
        <v>-14.893092105263129</v>
      </c>
      <c r="L289" s="31">
        <v>-14.858592105263099</v>
      </c>
      <c r="M289" s="31"/>
      <c r="N289" s="31"/>
      <c r="O289" s="31"/>
      <c r="P289" s="31"/>
      <c r="Q289" s="31">
        <f t="shared" si="16"/>
        <v>-16.416747344561557</v>
      </c>
      <c r="R289" s="31"/>
    </row>
    <row r="290" spans="1:18" ht="15">
      <c r="A290" s="23" t="s">
        <v>153</v>
      </c>
      <c r="B290" s="23">
        <v>18</v>
      </c>
      <c r="C290" s="39">
        <v>1.9920230000000001</v>
      </c>
      <c r="D290" s="35">
        <v>2302136000</v>
      </c>
      <c r="E290" s="39">
        <v>0.21086840000000001</v>
      </c>
      <c r="F290" s="35">
        <v>4839095</v>
      </c>
      <c r="G290" s="39">
        <v>0.20953379999999999</v>
      </c>
      <c r="H290" s="35">
        <f t="shared" si="17"/>
        <v>1155677419.3872259</v>
      </c>
      <c r="I290" s="40">
        <v>2.036525E-3</v>
      </c>
      <c r="J290" s="39">
        <v>5.8246620000000004E-3</v>
      </c>
      <c r="K290" s="41">
        <v>-14.838912538699622</v>
      </c>
      <c r="L290" s="31">
        <v>-14.8021125386996</v>
      </c>
      <c r="M290" s="31"/>
      <c r="N290" s="31"/>
      <c r="O290" s="31"/>
      <c r="P290" s="31"/>
      <c r="Q290" s="31">
        <f t="shared" si="16"/>
        <v>-16.360357109267419</v>
      </c>
      <c r="R290" s="31"/>
    </row>
    <row r="291" spans="1:18" ht="15">
      <c r="A291" s="23" t="s">
        <v>154</v>
      </c>
      <c r="B291" s="23">
        <v>18</v>
      </c>
      <c r="C291" s="39">
        <v>1.9812270000000001</v>
      </c>
      <c r="D291" s="35">
        <v>2302136000</v>
      </c>
      <c r="E291" s="39">
        <v>0.2020624</v>
      </c>
      <c r="F291" s="35">
        <v>4752163</v>
      </c>
      <c r="G291" s="39">
        <v>0.1968673</v>
      </c>
      <c r="H291" s="35">
        <f t="shared" si="17"/>
        <v>1161974877.1846941</v>
      </c>
      <c r="I291" s="40">
        <v>2.0364810000000001E-3</v>
      </c>
      <c r="J291" s="39">
        <v>5.8097219999999998E-3</v>
      </c>
      <c r="K291" s="41">
        <v>-14.860197368420923</v>
      </c>
      <c r="L291" s="31">
        <v>-14.821097368420901</v>
      </c>
      <c r="M291" s="31"/>
      <c r="N291" s="31"/>
      <c r="O291" s="31"/>
      <c r="P291" s="31"/>
      <c r="Q291" s="31">
        <f t="shared" si="16"/>
        <v>-16.379311911510761</v>
      </c>
      <c r="R291" s="31"/>
    </row>
    <row r="292" spans="1:18" ht="15">
      <c r="A292" s="23" t="s">
        <v>155</v>
      </c>
      <c r="B292" s="23">
        <v>18</v>
      </c>
      <c r="C292" s="39">
        <v>1.990067</v>
      </c>
      <c r="D292" s="35">
        <v>2302136000</v>
      </c>
      <c r="E292" s="39">
        <v>0.15407309999999999</v>
      </c>
      <c r="F292" s="35">
        <v>4821471</v>
      </c>
      <c r="G292" s="39">
        <v>0.15178829999999999</v>
      </c>
      <c r="H292" s="35">
        <f t="shared" si="17"/>
        <v>1156813313.3206067</v>
      </c>
      <c r="I292" s="40">
        <v>2.0369030000000001E-3</v>
      </c>
      <c r="J292" s="39">
        <v>8.0853290000000005E-3</v>
      </c>
      <c r="K292" s="41">
        <v>-14.656056501547887</v>
      </c>
      <c r="L292" s="31">
        <v>-14.6146565015479</v>
      </c>
      <c r="M292" s="31"/>
      <c r="N292" s="31"/>
      <c r="O292" s="31"/>
      <c r="P292" s="31"/>
      <c r="Q292" s="31">
        <f t="shared" si="16"/>
        <v>-16.173197563161711</v>
      </c>
      <c r="R292" s="31"/>
    </row>
    <row r="293" spans="1:18" ht="15">
      <c r="A293" s="23" t="s">
        <v>156</v>
      </c>
      <c r="B293" s="23">
        <v>18</v>
      </c>
      <c r="C293" s="39">
        <v>2.0021149999999999</v>
      </c>
      <c r="D293" s="35">
        <v>2302136000</v>
      </c>
      <c r="E293" s="39">
        <v>0.19461990000000001</v>
      </c>
      <c r="F293" s="35">
        <v>4805123</v>
      </c>
      <c r="G293" s="39">
        <v>0.18835160000000001</v>
      </c>
      <c r="H293" s="35">
        <f t="shared" si="17"/>
        <v>1149852031.4767134</v>
      </c>
      <c r="I293" s="40">
        <v>2.0359789999999998E-3</v>
      </c>
      <c r="J293" s="39">
        <v>9.4273919999999997E-3</v>
      </c>
      <c r="K293" s="41">
        <v>-15.103037925696672</v>
      </c>
      <c r="L293" s="31">
        <v>-15.054737925696701</v>
      </c>
      <c r="M293" s="31"/>
      <c r="N293" s="31"/>
      <c r="O293" s="31"/>
      <c r="P293" s="31"/>
      <c r="Q293" s="31">
        <f t="shared" si="16"/>
        <v>-16.612582929697584</v>
      </c>
      <c r="R293" s="31"/>
    </row>
    <row r="294" spans="1:18" ht="15">
      <c r="A294" s="23" t="s">
        <v>157</v>
      </c>
      <c r="B294" s="23">
        <v>19</v>
      </c>
      <c r="C294" s="39">
        <v>2.0176050000000001</v>
      </c>
      <c r="D294" s="35">
        <v>2302136000</v>
      </c>
      <c r="E294" s="39">
        <v>0.1555578</v>
      </c>
      <c r="F294" s="35">
        <v>4865627</v>
      </c>
      <c r="G294" s="39">
        <v>0.15217820000000001</v>
      </c>
      <c r="H294" s="35">
        <f t="shared" si="17"/>
        <v>1141024135.0512116</v>
      </c>
      <c r="I294" s="40">
        <v>2.0358400000000001E-3</v>
      </c>
      <c r="J294" s="39">
        <v>5.6349629999999998E-3</v>
      </c>
      <c r="K294" s="41">
        <v>-15.170278637770762</v>
      </c>
      <c r="L294" s="31">
        <v>-15.1196786377708</v>
      </c>
      <c r="M294" s="31"/>
      <c r="N294" s="31"/>
      <c r="O294" s="31"/>
      <c r="P294" s="31"/>
      <c r="Q294" s="31">
        <f t="shared" si="16"/>
        <v>-16.677420927877051</v>
      </c>
      <c r="R294" s="31"/>
    </row>
    <row r="295" spans="1:18" ht="15">
      <c r="A295" s="23" t="s">
        <v>158</v>
      </c>
      <c r="B295" s="23">
        <v>19</v>
      </c>
      <c r="C295" s="39">
        <v>2.0050880000000002</v>
      </c>
      <c r="D295" s="35">
        <v>2302136000</v>
      </c>
      <c r="E295" s="39">
        <v>0.17030680000000001</v>
      </c>
      <c r="F295" s="35">
        <v>4823233</v>
      </c>
      <c r="G295" s="39">
        <v>0.1658356</v>
      </c>
      <c r="H295" s="35">
        <f t="shared" si="17"/>
        <v>1148147113.7426386</v>
      </c>
      <c r="I295" s="40">
        <v>2.0358260000000001E-3</v>
      </c>
      <c r="J295" s="39">
        <v>5.6596479999999998E-3</v>
      </c>
      <c r="K295" s="41">
        <v>-15.177051083591241</v>
      </c>
      <c r="L295" s="31">
        <v>-15.124151083591199</v>
      </c>
      <c r="M295" s="31"/>
      <c r="N295" s="31"/>
      <c r="O295" s="31"/>
      <c r="P295" s="31"/>
      <c r="Q295" s="31">
        <f t="shared" si="16"/>
        <v>-16.681886299824811</v>
      </c>
      <c r="R295" s="31"/>
    </row>
    <row r="296" spans="1:18" ht="15">
      <c r="A296" s="23" t="s">
        <v>159</v>
      </c>
      <c r="B296" s="23">
        <v>19</v>
      </c>
      <c r="C296" s="39">
        <v>2.0060259999999999</v>
      </c>
      <c r="D296" s="35">
        <v>2302136000</v>
      </c>
      <c r="E296" s="39">
        <v>0.2446431</v>
      </c>
      <c r="F296" s="35">
        <v>4878085</v>
      </c>
      <c r="G296" s="39">
        <v>0.2420445</v>
      </c>
      <c r="H296" s="35">
        <f t="shared" si="17"/>
        <v>1147610250.3157985</v>
      </c>
      <c r="I296" s="40">
        <v>2.0361149999999998E-3</v>
      </c>
      <c r="J296" s="39">
        <v>7.7492869999999997E-3</v>
      </c>
      <c r="K296" s="41">
        <v>-15.037248452012486</v>
      </c>
      <c r="L296" s="31">
        <v>-14.982048452012499</v>
      </c>
      <c r="M296" s="31"/>
      <c r="N296" s="31"/>
      <c r="O296" s="31"/>
      <c r="P296" s="31"/>
      <c r="Q296" s="31">
        <f t="shared" ref="Q296:Q328" si="18">((1+L296/1000)/(1+$P$264/1000)-1)*1000</f>
        <v>-16.540008425786624</v>
      </c>
      <c r="R296" s="31"/>
    </row>
    <row r="297" spans="1:18" ht="15">
      <c r="A297" s="23" t="s">
        <v>160</v>
      </c>
      <c r="B297" s="23">
        <v>19</v>
      </c>
      <c r="C297" s="39">
        <v>2.0250370000000002</v>
      </c>
      <c r="D297" s="35">
        <v>2302136000</v>
      </c>
      <c r="E297" s="39">
        <v>0.18447269999999999</v>
      </c>
      <c r="F297" s="35">
        <v>4837011</v>
      </c>
      <c r="G297" s="39">
        <v>0.18198909999999999</v>
      </c>
      <c r="H297" s="35">
        <f t="shared" si="17"/>
        <v>1136836512.1229882</v>
      </c>
      <c r="I297" s="40">
        <v>2.0359929999999998E-3</v>
      </c>
      <c r="J297" s="39">
        <v>9.7803439999999998E-3</v>
      </c>
      <c r="K297" s="41">
        <v>-15.096265479876191</v>
      </c>
      <c r="L297" s="31">
        <v>-15.038765479876201</v>
      </c>
      <c r="M297" s="31"/>
      <c r="N297" s="31"/>
      <c r="O297" s="31"/>
      <c r="P297" s="31"/>
      <c r="Q297" s="31">
        <f t="shared" si="18"/>
        <v>-16.596635746798704</v>
      </c>
      <c r="R297" s="31"/>
    </row>
    <row r="298" spans="1:18" ht="15">
      <c r="A298" s="23" t="s">
        <v>161</v>
      </c>
      <c r="B298" s="23">
        <v>19</v>
      </c>
      <c r="C298" s="39">
        <v>2.0279310000000002</v>
      </c>
      <c r="D298" s="35">
        <v>2302136000</v>
      </c>
      <c r="E298" s="39">
        <v>0.21381530000000001</v>
      </c>
      <c r="F298" s="35">
        <v>4909062</v>
      </c>
      <c r="G298" s="39">
        <v>0.21048030000000001</v>
      </c>
      <c r="H298" s="35">
        <f t="shared" si="17"/>
        <v>1135214166.5569489</v>
      </c>
      <c r="I298" s="40">
        <v>2.035865E-3</v>
      </c>
      <c r="J298" s="39">
        <v>6.8786389999999998E-3</v>
      </c>
      <c r="K298" s="41">
        <v>-15.158184984520151</v>
      </c>
      <c r="L298" s="31">
        <v>-15.0983849845202</v>
      </c>
      <c r="M298" s="31"/>
      <c r="N298" s="31"/>
      <c r="O298" s="31"/>
      <c r="P298" s="31"/>
      <c r="Q298" s="31">
        <f t="shared" si="18"/>
        <v>-16.656160953870014</v>
      </c>
      <c r="R298" s="31"/>
    </row>
    <row r="299" spans="1:18" ht="15">
      <c r="A299" s="23" t="s">
        <v>162</v>
      </c>
      <c r="B299" s="23">
        <v>19</v>
      </c>
      <c r="C299" s="39">
        <v>2.0433430000000001</v>
      </c>
      <c r="D299" s="35">
        <v>2302136000</v>
      </c>
      <c r="E299" s="39">
        <v>0.26943139999999999</v>
      </c>
      <c r="F299" s="35">
        <v>5007263</v>
      </c>
      <c r="G299" s="39">
        <v>0.26381490000000002</v>
      </c>
      <c r="H299" s="35">
        <f t="shared" si="17"/>
        <v>1126651766.2477615</v>
      </c>
      <c r="I299" s="40">
        <v>2.036155E-3</v>
      </c>
      <c r="J299" s="39">
        <v>6.7448309999999997E-3</v>
      </c>
      <c r="K299" s="41">
        <v>-15.01789860681113</v>
      </c>
      <c r="L299" s="31">
        <v>-14.955798606811101</v>
      </c>
      <c r="M299" s="31"/>
      <c r="N299" s="31"/>
      <c r="O299" s="31"/>
      <c r="P299" s="31"/>
      <c r="Q299" s="31">
        <f t="shared" si="18"/>
        <v>-16.51380009882164</v>
      </c>
      <c r="R299" s="31"/>
    </row>
    <row r="300" spans="1:18" ht="15">
      <c r="A300" s="23" t="s">
        <v>163</v>
      </c>
      <c r="B300" s="23">
        <v>19</v>
      </c>
      <c r="C300" s="39">
        <v>2.101782</v>
      </c>
      <c r="D300" s="35">
        <v>2302136000</v>
      </c>
      <c r="E300" s="39">
        <v>0.25934380000000001</v>
      </c>
      <c r="F300" s="35">
        <v>5160812</v>
      </c>
      <c r="G300" s="39">
        <v>0.25273060000000003</v>
      </c>
      <c r="H300" s="35">
        <f t="shared" si="17"/>
        <v>1095325775.9368002</v>
      </c>
      <c r="I300" s="40">
        <v>2.0357349999999999E-3</v>
      </c>
      <c r="J300" s="39">
        <v>1.135545E-2</v>
      </c>
      <c r="K300" s="41">
        <v>-15.221071981424195</v>
      </c>
      <c r="L300" s="31">
        <v>-15.1566719814242</v>
      </c>
      <c r="M300" s="31"/>
      <c r="N300" s="31"/>
      <c r="O300" s="31"/>
      <c r="P300" s="31"/>
      <c r="Q300" s="31">
        <f t="shared" si="18"/>
        <v>-16.714355760770736</v>
      </c>
      <c r="R300" s="31"/>
    </row>
    <row r="301" spans="1:18" ht="15">
      <c r="A301" s="23" t="s">
        <v>164</v>
      </c>
      <c r="B301" s="23">
        <v>20</v>
      </c>
      <c r="C301" s="39">
        <v>2.151459</v>
      </c>
      <c r="D301" s="35">
        <v>2302136000</v>
      </c>
      <c r="E301" s="39">
        <v>0.24826010000000001</v>
      </c>
      <c r="F301" s="35">
        <v>5102651</v>
      </c>
      <c r="G301" s="39">
        <v>0.2465253</v>
      </c>
      <c r="H301" s="35">
        <f t="shared" si="17"/>
        <v>1070034799.6406159</v>
      </c>
      <c r="I301" s="40">
        <v>2.035781E-3</v>
      </c>
      <c r="J301" s="39">
        <v>7.8678399999999992E-3</v>
      </c>
      <c r="K301" s="41">
        <v>-15.198819659442698</v>
      </c>
      <c r="L301" s="31">
        <v>-15.129819659442701</v>
      </c>
      <c r="M301" s="31"/>
      <c r="N301" s="31"/>
      <c r="O301" s="31"/>
      <c r="P301" s="31"/>
      <c r="Q301" s="31">
        <f t="shared" si="18"/>
        <v>-16.687545909936929</v>
      </c>
      <c r="R301" s="31"/>
    </row>
    <row r="302" spans="1:18" ht="15">
      <c r="A302" s="23" t="s">
        <v>165</v>
      </c>
      <c r="B302" s="23">
        <v>20</v>
      </c>
      <c r="C302" s="39">
        <v>2.1462949999999998</v>
      </c>
      <c r="D302" s="35">
        <v>2302136000</v>
      </c>
      <c r="E302" s="39">
        <v>0.23211129999999999</v>
      </c>
      <c r="F302" s="35">
        <v>5166533</v>
      </c>
      <c r="G302" s="39">
        <v>0.229769</v>
      </c>
      <c r="H302" s="35">
        <f t="shared" si="17"/>
        <v>1072609310.4629141</v>
      </c>
      <c r="I302" s="40">
        <v>2.0361379999999998E-3</v>
      </c>
      <c r="J302" s="39">
        <v>5.809743E-3</v>
      </c>
      <c r="K302" s="41">
        <v>-15.026122291021737</v>
      </c>
      <c r="L302" s="31">
        <v>-14.954822291021699</v>
      </c>
      <c r="M302" s="31"/>
      <c r="N302" s="31"/>
      <c r="O302" s="31"/>
      <c r="P302" s="31"/>
      <c r="Q302" s="31">
        <f t="shared" si="18"/>
        <v>-16.51282532722842</v>
      </c>
      <c r="R302" s="31"/>
    </row>
    <row r="303" spans="1:18" ht="15">
      <c r="A303" s="23" t="s">
        <v>166</v>
      </c>
      <c r="B303" s="23">
        <v>20</v>
      </c>
      <c r="C303" s="39">
        <v>2.1571699999999998</v>
      </c>
      <c r="D303" s="35">
        <v>2302136000</v>
      </c>
      <c r="E303" s="39">
        <v>0.1686385</v>
      </c>
      <c r="F303" s="35">
        <v>5164189</v>
      </c>
      <c r="G303" s="39">
        <v>0.16614290000000001</v>
      </c>
      <c r="H303" s="35">
        <f t="shared" si="17"/>
        <v>1067201935.8696812</v>
      </c>
      <c r="I303" s="40">
        <v>2.035958E-3</v>
      </c>
      <c r="J303" s="39">
        <v>7.5401499999999998E-3</v>
      </c>
      <c r="K303" s="41">
        <v>-15.113196594427226</v>
      </c>
      <c r="L303" s="31">
        <v>-15.0395965944272</v>
      </c>
      <c r="M303" s="31"/>
      <c r="N303" s="31"/>
      <c r="O303" s="31"/>
      <c r="P303" s="31"/>
      <c r="Q303" s="31">
        <f t="shared" si="18"/>
        <v>-16.597465546812074</v>
      </c>
      <c r="R303" s="31"/>
    </row>
    <row r="304" spans="1:18" ht="15">
      <c r="A304" s="23" t="s">
        <v>167</v>
      </c>
      <c r="B304" s="23">
        <v>20</v>
      </c>
      <c r="C304" s="39">
        <v>2.1354989999999998</v>
      </c>
      <c r="D304" s="35">
        <v>2302136000</v>
      </c>
      <c r="E304" s="39">
        <v>0.22399640000000001</v>
      </c>
      <c r="F304" s="35">
        <v>5121465</v>
      </c>
      <c r="G304" s="39">
        <v>0.22226799999999999</v>
      </c>
      <c r="H304" s="35">
        <f t="shared" si="17"/>
        <v>1078031879.2001309</v>
      </c>
      <c r="I304" s="40">
        <v>2.0358960000000001E-3</v>
      </c>
      <c r="J304" s="39">
        <v>5.4925620000000003E-3</v>
      </c>
      <c r="K304" s="41">
        <v>-15.143188854489065</v>
      </c>
      <c r="L304" s="31">
        <v>-15.067288854489099</v>
      </c>
      <c r="M304" s="31"/>
      <c r="N304" s="31"/>
      <c r="O304" s="31"/>
      <c r="P304" s="31"/>
      <c r="Q304" s="31">
        <f t="shared" si="18"/>
        <v>-16.625114007232767</v>
      </c>
      <c r="R304" s="31"/>
    </row>
    <row r="305" spans="1:18" ht="15">
      <c r="A305" s="23" t="s">
        <v>168</v>
      </c>
      <c r="B305" s="23">
        <v>20</v>
      </c>
      <c r="C305" s="39">
        <v>2.1426189999999998</v>
      </c>
      <c r="D305" s="35">
        <v>2302136000</v>
      </c>
      <c r="E305" s="39">
        <v>0.21121139999999999</v>
      </c>
      <c r="F305" s="35">
        <v>5180806</v>
      </c>
      <c r="G305" s="39">
        <v>0.2051982</v>
      </c>
      <c r="H305" s="35">
        <f t="shared" si="17"/>
        <v>1074449540.4922669</v>
      </c>
      <c r="I305" s="40">
        <v>2.0356469999999998E-3</v>
      </c>
      <c r="J305" s="39">
        <v>8.3683960000000002E-3</v>
      </c>
      <c r="K305" s="41">
        <v>-15.26364164086691</v>
      </c>
      <c r="L305" s="31">
        <v>-15.1854416408669</v>
      </c>
      <c r="M305" s="31"/>
      <c r="N305" s="31"/>
      <c r="O305" s="31"/>
      <c r="P305" s="31"/>
      <c r="Q305" s="31">
        <f t="shared" si="18"/>
        <v>-16.743079916496704</v>
      </c>
      <c r="R305" s="31"/>
    </row>
    <row r="306" spans="1:18" ht="15">
      <c r="A306" s="23" t="s">
        <v>169</v>
      </c>
      <c r="B306" s="23">
        <v>20</v>
      </c>
      <c r="C306" s="39">
        <v>2.1437140000000001</v>
      </c>
      <c r="D306" s="35">
        <v>2302136000</v>
      </c>
      <c r="E306" s="39">
        <v>0.14688080000000001</v>
      </c>
      <c r="F306" s="35">
        <v>5112089</v>
      </c>
      <c r="G306" s="39">
        <v>0.14089979999999999</v>
      </c>
      <c r="H306" s="35">
        <f t="shared" si="17"/>
        <v>1073900716.233602</v>
      </c>
      <c r="I306" s="40">
        <v>2.0360389999999999E-3</v>
      </c>
      <c r="J306" s="39">
        <v>7.8118220000000004E-3</v>
      </c>
      <c r="K306" s="41">
        <v>-15.074013157894806</v>
      </c>
      <c r="L306" s="31">
        <v>-14.9935131578948</v>
      </c>
      <c r="M306" s="31"/>
      <c r="N306" s="31"/>
      <c r="O306" s="31"/>
      <c r="P306" s="31"/>
      <c r="Q306" s="31">
        <f t="shared" si="18"/>
        <v>-16.551454998443127</v>
      </c>
      <c r="R306" s="31"/>
    </row>
    <row r="307" spans="1:18" ht="15">
      <c r="A307" s="23" t="s">
        <v>170</v>
      </c>
      <c r="B307" s="23">
        <v>20</v>
      </c>
      <c r="C307" s="39">
        <v>2.1331530000000001</v>
      </c>
      <c r="D307" s="35">
        <v>2302136000</v>
      </c>
      <c r="E307" s="39">
        <v>0.21493660000000001</v>
      </c>
      <c r="F307" s="35">
        <v>5078933</v>
      </c>
      <c r="G307" s="39">
        <v>0.2085726</v>
      </c>
      <c r="H307" s="35">
        <f t="shared" si="17"/>
        <v>1079217477.6024036</v>
      </c>
      <c r="I307" s="40">
        <v>2.035476E-3</v>
      </c>
      <c r="J307" s="39">
        <v>9.5281259999999996E-3</v>
      </c>
      <c r="K307" s="41">
        <v>-15.346362229102128</v>
      </c>
      <c r="L307" s="31">
        <v>-15.263562229102099</v>
      </c>
      <c r="M307" s="31"/>
      <c r="N307" s="31"/>
      <c r="O307" s="31"/>
      <c r="P307" s="31"/>
      <c r="Q307" s="31">
        <f t="shared" si="18"/>
        <v>-16.821076944801394</v>
      </c>
      <c r="R307" s="31"/>
    </row>
    <row r="308" spans="1:18" ht="15">
      <c r="A308" s="23" t="s">
        <v>171</v>
      </c>
      <c r="B308" s="23">
        <v>20</v>
      </c>
      <c r="C308" s="39">
        <v>2.130649</v>
      </c>
      <c r="D308" s="35">
        <v>2302136000</v>
      </c>
      <c r="E308" s="39">
        <v>0.173036</v>
      </c>
      <c r="F308" s="35">
        <v>5066526</v>
      </c>
      <c r="G308" s="39">
        <v>0.16843569999999999</v>
      </c>
      <c r="H308" s="35">
        <f t="shared" si="17"/>
        <v>1080485805.0293596</v>
      </c>
      <c r="I308" s="40">
        <v>2.0356419999999998E-3</v>
      </c>
      <c r="J308" s="39">
        <v>8.4712139999999995E-3</v>
      </c>
      <c r="K308" s="41">
        <v>-15.266060371517121</v>
      </c>
      <c r="L308" s="31">
        <v>-15.1763603715171</v>
      </c>
      <c r="M308" s="31"/>
      <c r="N308" s="31"/>
      <c r="O308" s="31"/>
      <c r="P308" s="31"/>
      <c r="Q308" s="31">
        <f t="shared" si="18"/>
        <v>-16.73401301059496</v>
      </c>
      <c r="R308" s="31"/>
    </row>
    <row r="309" spans="1:18" ht="15">
      <c r="A309" s="23" t="s">
        <v>172</v>
      </c>
      <c r="B309" s="23">
        <v>21</v>
      </c>
      <c r="C309" s="39">
        <v>2.1329959999999999</v>
      </c>
      <c r="D309" s="35">
        <v>2302136000</v>
      </c>
      <c r="E309" s="39">
        <v>0.2306964</v>
      </c>
      <c r="F309" s="35">
        <v>4962899</v>
      </c>
      <c r="G309" s="39">
        <v>0.22654150000000001</v>
      </c>
      <c r="H309" s="35">
        <f t="shared" si="17"/>
        <v>1079296913.8244987</v>
      </c>
      <c r="I309" s="40">
        <v>2.0353300000000001E-3</v>
      </c>
      <c r="J309" s="39">
        <v>1.046089E-2</v>
      </c>
      <c r="K309" s="41">
        <v>-15.416989164086626</v>
      </c>
      <c r="L309" s="31">
        <v>-15.324989164086601</v>
      </c>
      <c r="M309" s="31"/>
      <c r="N309" s="31"/>
      <c r="O309" s="31"/>
      <c r="P309" s="31"/>
      <c r="Q309" s="31">
        <f t="shared" si="18"/>
        <v>-16.882406723479516</v>
      </c>
      <c r="R309" s="31"/>
    </row>
    <row r="310" spans="1:18" ht="15">
      <c r="A310" s="23" t="s">
        <v>173</v>
      </c>
      <c r="B310" s="23">
        <v>21</v>
      </c>
      <c r="C310" s="39">
        <v>2.1279889999999999</v>
      </c>
      <c r="D310" s="35">
        <v>2302136000</v>
      </c>
      <c r="E310" s="39">
        <v>0.21779470000000001</v>
      </c>
      <c r="F310" s="35">
        <v>4995994</v>
      </c>
      <c r="G310" s="39">
        <v>0.21440699999999999</v>
      </c>
      <c r="H310" s="35">
        <f t="shared" si="17"/>
        <v>1081836419.267205</v>
      </c>
      <c r="I310" s="40">
        <v>2.0355669999999998E-3</v>
      </c>
      <c r="J310" s="39">
        <v>7.2470219999999997E-3</v>
      </c>
      <c r="K310" s="41">
        <v>-15.302341331269398</v>
      </c>
      <c r="L310" s="31">
        <v>-15.208041331269399</v>
      </c>
      <c r="M310" s="31"/>
      <c r="N310" s="31"/>
      <c r="O310" s="31"/>
      <c r="P310" s="31"/>
      <c r="Q310" s="31">
        <f t="shared" si="18"/>
        <v>-16.76564386195367</v>
      </c>
      <c r="R310" s="31"/>
    </row>
    <row r="311" spans="1:18" ht="15">
      <c r="A311" s="23" t="s">
        <v>174</v>
      </c>
      <c r="B311" s="23">
        <v>21</v>
      </c>
      <c r="C311" s="39">
        <v>2.1086659999999999</v>
      </c>
      <c r="D311" s="35">
        <v>2302136000</v>
      </c>
      <c r="E311" s="39">
        <v>0.1375844</v>
      </c>
      <c r="F311" s="35">
        <v>4974958</v>
      </c>
      <c r="G311" s="39">
        <v>0.1345199</v>
      </c>
      <c r="H311" s="35">
        <f t="shared" si="17"/>
        <v>1091749949.9683688</v>
      </c>
      <c r="I311" s="40">
        <v>2.0365980000000001E-3</v>
      </c>
      <c r="J311" s="39">
        <v>6.6290710000000003E-3</v>
      </c>
      <c r="K311" s="41">
        <v>-14.803599071207319</v>
      </c>
      <c r="L311" s="31">
        <v>-14.706999071207299</v>
      </c>
      <c r="M311" s="31"/>
      <c r="N311" s="31"/>
      <c r="O311" s="31"/>
      <c r="P311" s="31"/>
      <c r="Q311" s="31">
        <f t="shared" si="18"/>
        <v>-16.265394078602391</v>
      </c>
      <c r="R311" s="31"/>
    </row>
    <row r="312" spans="1:18" ht="15">
      <c r="A312" s="23" t="s">
        <v>175</v>
      </c>
      <c r="B312" s="23">
        <v>21</v>
      </c>
      <c r="C312" s="39">
        <v>2.1259549999999998</v>
      </c>
      <c r="D312" s="35">
        <v>2302136000</v>
      </c>
      <c r="E312" s="39">
        <v>0.24496860000000001</v>
      </c>
      <c r="F312" s="35">
        <v>5023976</v>
      </c>
      <c r="G312" s="39">
        <v>0.2400341</v>
      </c>
      <c r="H312" s="35">
        <f t="shared" si="17"/>
        <v>1082871462.4721596</v>
      </c>
      <c r="I312" s="40">
        <v>2.0361120000000001E-3</v>
      </c>
      <c r="J312" s="39">
        <v>8.3330609999999992E-3</v>
      </c>
      <c r="K312" s="41">
        <v>-15.038699690402391</v>
      </c>
      <c r="L312" s="31">
        <v>-14.939799690402401</v>
      </c>
      <c r="M312" s="31"/>
      <c r="N312" s="31"/>
      <c r="O312" s="31"/>
      <c r="P312" s="31"/>
      <c r="Q312" s="31">
        <f t="shared" si="18"/>
        <v>-16.497826487201884</v>
      </c>
      <c r="R312" s="31"/>
    </row>
    <row r="313" spans="1:18" ht="15">
      <c r="A313" s="23" t="s">
        <v>176</v>
      </c>
      <c r="B313" s="23">
        <v>21</v>
      </c>
      <c r="C313" s="39">
        <v>2.135265</v>
      </c>
      <c r="D313" s="35">
        <v>2302136000</v>
      </c>
      <c r="E313" s="39">
        <v>0.17304420000000001</v>
      </c>
      <c r="F313" s="35">
        <v>5140817</v>
      </c>
      <c r="G313" s="39">
        <v>0.1707226</v>
      </c>
      <c r="H313" s="35">
        <f t="shared" si="17"/>
        <v>1078150018.8501194</v>
      </c>
      <c r="I313" s="40">
        <v>2.036263E-3</v>
      </c>
      <c r="J313" s="39">
        <v>7.9449849999999999E-3</v>
      </c>
      <c r="K313" s="41">
        <v>-14.965654024767794</v>
      </c>
      <c r="L313" s="31">
        <v>-14.864454024767801</v>
      </c>
      <c r="M313" s="31"/>
      <c r="N313" s="31"/>
      <c r="O313" s="31"/>
      <c r="P313" s="31"/>
      <c r="Q313" s="31">
        <f t="shared" si="18"/>
        <v>-16.422599992523601</v>
      </c>
      <c r="R313" s="31"/>
    </row>
    <row r="314" spans="1:18" ht="15">
      <c r="A314" s="23" t="s">
        <v>177</v>
      </c>
      <c r="B314" s="23">
        <v>21</v>
      </c>
      <c r="C314" s="39">
        <v>2.1609250000000002</v>
      </c>
      <c r="D314" s="35">
        <v>2302136000</v>
      </c>
      <c r="E314" s="39">
        <v>0.22224260000000001</v>
      </c>
      <c r="F314" s="35">
        <v>5094621</v>
      </c>
      <c r="G314" s="39">
        <v>0.21988530000000001</v>
      </c>
      <c r="H314" s="35">
        <f t="shared" si="17"/>
        <v>1065347478.51036</v>
      </c>
      <c r="I314" s="40">
        <v>2.0361400000000001E-3</v>
      </c>
      <c r="J314" s="39">
        <v>8.4848170000000004E-3</v>
      </c>
      <c r="K314" s="41">
        <v>-15.025154798761541</v>
      </c>
      <c r="L314" s="31">
        <v>-14.9170547987615</v>
      </c>
      <c r="M314" s="31"/>
      <c r="N314" s="31"/>
      <c r="O314" s="31"/>
      <c r="P314" s="31"/>
      <c r="Q314" s="31">
        <f t="shared" si="18"/>
        <v>-16.475117570165065</v>
      </c>
      <c r="R314" s="31"/>
    </row>
    <row r="315" spans="1:18" ht="15">
      <c r="A315" s="23" t="s">
        <v>178</v>
      </c>
      <c r="B315" s="23">
        <v>21</v>
      </c>
      <c r="C315" s="39">
        <v>2.1453570000000002</v>
      </c>
      <c r="D315" s="35">
        <v>2302136000</v>
      </c>
      <c r="E315" s="39">
        <v>0.2125186</v>
      </c>
      <c r="F315" s="35">
        <v>4997262</v>
      </c>
      <c r="G315" s="39">
        <v>0.20509050000000001</v>
      </c>
      <c r="H315" s="35">
        <f t="shared" si="17"/>
        <v>1073078280.2116383</v>
      </c>
      <c r="I315" s="40">
        <v>2.0364469999999998E-3</v>
      </c>
      <c r="J315" s="39">
        <v>9.5237470000000008E-3</v>
      </c>
      <c r="K315" s="41">
        <v>-14.876644736842138</v>
      </c>
      <c r="L315" s="31">
        <v>-14.766244736842101</v>
      </c>
      <c r="M315" s="31"/>
      <c r="N315" s="31"/>
      <c r="O315" s="31"/>
      <c r="P315" s="31"/>
      <c r="Q315" s="31">
        <f t="shared" si="18"/>
        <v>-16.324546037949304</v>
      </c>
      <c r="R315" s="31"/>
    </row>
    <row r="316" spans="1:18" ht="15">
      <c r="A316" s="23" t="s">
        <v>179</v>
      </c>
      <c r="B316" s="23">
        <v>21</v>
      </c>
      <c r="C316" s="39">
        <v>2.135656</v>
      </c>
      <c r="D316" s="35">
        <v>2302136000</v>
      </c>
      <c r="E316" s="39">
        <v>0.16981540000000001</v>
      </c>
      <c r="F316" s="35">
        <v>5110717</v>
      </c>
      <c r="G316" s="39">
        <v>0.16377729999999999</v>
      </c>
      <c r="H316" s="35">
        <f t="shared" si="17"/>
        <v>1077952629.0750945</v>
      </c>
      <c r="I316" s="40">
        <v>2.0361559999999999E-3</v>
      </c>
      <c r="J316" s="39">
        <v>8.3588710000000004E-3</v>
      </c>
      <c r="K316" s="41">
        <v>-15.01741486068109</v>
      </c>
      <c r="L316" s="31">
        <v>-14.9047148606811</v>
      </c>
      <c r="M316" s="31"/>
      <c r="N316" s="31"/>
      <c r="O316" s="31"/>
      <c r="P316" s="31"/>
      <c r="Q316" s="31">
        <f t="shared" si="18"/>
        <v>-16.462797149627061</v>
      </c>
      <c r="R316" s="31"/>
    </row>
    <row r="317" spans="1:18" ht="15">
      <c r="A317" s="23" t="s">
        <v>180</v>
      </c>
      <c r="B317" s="23">
        <v>22</v>
      </c>
      <c r="C317" s="39">
        <v>2.125251</v>
      </c>
      <c r="D317" s="35">
        <v>2302136000</v>
      </c>
      <c r="E317" s="39">
        <v>0.24909400000000001</v>
      </c>
      <c r="F317" s="35">
        <v>5023542</v>
      </c>
      <c r="G317" s="39">
        <v>0.24569389999999999</v>
      </c>
      <c r="H317" s="35">
        <f t="shared" si="17"/>
        <v>1083230169.0482676</v>
      </c>
      <c r="I317" s="40">
        <v>2.035612E-3</v>
      </c>
      <c r="J317" s="39">
        <v>9.5328830000000007E-3</v>
      </c>
      <c r="K317" s="41">
        <v>-15.280572755417943</v>
      </c>
      <c r="L317" s="31">
        <v>-15.1655727554179</v>
      </c>
      <c r="M317" s="31"/>
      <c r="N317" s="31"/>
      <c r="O317" s="31"/>
      <c r="P317" s="31"/>
      <c r="Q317" s="31">
        <f t="shared" si="18"/>
        <v>-16.723242456798015</v>
      </c>
      <c r="R317" s="31"/>
    </row>
    <row r="318" spans="1:18" ht="15">
      <c r="A318" s="23" t="s">
        <v>181</v>
      </c>
      <c r="B318" s="23">
        <v>22</v>
      </c>
      <c r="C318" s="39">
        <v>2.1448870000000002</v>
      </c>
      <c r="D318" s="35">
        <v>2302136000</v>
      </c>
      <c r="E318" s="39">
        <v>0.28895490000000001</v>
      </c>
      <c r="F318" s="35">
        <v>5083725</v>
      </c>
      <c r="G318" s="39">
        <v>0.2894544</v>
      </c>
      <c r="H318" s="35">
        <f t="shared" si="17"/>
        <v>1073313419.3083364</v>
      </c>
      <c r="I318" s="40">
        <v>2.0354769999999999E-3</v>
      </c>
      <c r="J318" s="39">
        <v>8.7265180000000008E-3</v>
      </c>
      <c r="K318" s="41">
        <v>-15.345878482972086</v>
      </c>
      <c r="L318" s="31">
        <v>-15.2285784829721</v>
      </c>
      <c r="M318" s="31"/>
      <c r="N318" s="31"/>
      <c r="O318" s="31"/>
      <c r="P318" s="31"/>
      <c r="Q318" s="31">
        <f t="shared" si="18"/>
        <v>-16.786148530938295</v>
      </c>
      <c r="R318" s="31"/>
    </row>
    <row r="319" spans="1:18" ht="15">
      <c r="A319" s="23" t="s">
        <v>182</v>
      </c>
      <c r="B319" s="23">
        <v>22</v>
      </c>
      <c r="C319" s="39">
        <v>2.1696080000000002</v>
      </c>
      <c r="D319" s="35">
        <v>2302136000</v>
      </c>
      <c r="E319" s="39">
        <v>0.16825689999999999</v>
      </c>
      <c r="F319" s="35">
        <v>5186406</v>
      </c>
      <c r="G319" s="39">
        <v>0.16455710000000001</v>
      </c>
      <c r="H319" s="35">
        <f t="shared" si="17"/>
        <v>1061083845.5610414</v>
      </c>
      <c r="I319" s="40">
        <v>2.035673E-3</v>
      </c>
      <c r="J319" s="39">
        <v>8.4531650000000003E-3</v>
      </c>
      <c r="K319" s="41">
        <v>-15.251064241486034</v>
      </c>
      <c r="L319" s="31">
        <v>-15.131464241486</v>
      </c>
      <c r="M319" s="31"/>
      <c r="N319" s="31"/>
      <c r="O319" s="31"/>
      <c r="P319" s="31"/>
      <c r="Q319" s="31">
        <f t="shared" si="18"/>
        <v>-16.689187890816527</v>
      </c>
      <c r="R319" s="31"/>
    </row>
    <row r="320" spans="1:18" ht="15">
      <c r="A320" s="23" t="s">
        <v>183</v>
      </c>
      <c r="B320" s="23">
        <v>22</v>
      </c>
      <c r="C320" s="39">
        <v>2.1752410000000002</v>
      </c>
      <c r="D320" s="35">
        <v>2302136000</v>
      </c>
      <c r="E320" s="39">
        <v>0.1820561</v>
      </c>
      <c r="F320" s="35">
        <v>5151253</v>
      </c>
      <c r="G320" s="39">
        <v>0.17705589999999999</v>
      </c>
      <c r="H320" s="35">
        <f t="shared" si="17"/>
        <v>1058336064.831437</v>
      </c>
      <c r="I320" s="40">
        <v>2.0358419999999999E-3</v>
      </c>
      <c r="J320" s="39">
        <v>1.063593E-2</v>
      </c>
      <c r="K320" s="41">
        <v>-15.16931114551079</v>
      </c>
      <c r="L320" s="31">
        <v>-15.0474111455108</v>
      </c>
      <c r="M320" s="31"/>
      <c r="N320" s="31"/>
      <c r="O320" s="31"/>
      <c r="P320" s="31"/>
      <c r="Q320" s="31">
        <f t="shared" si="18"/>
        <v>-16.605267737960673</v>
      </c>
      <c r="R320" s="31"/>
    </row>
    <row r="321" spans="1:18" ht="15">
      <c r="A321" s="23" t="s">
        <v>184</v>
      </c>
      <c r="B321" s="23">
        <v>22</v>
      </c>
      <c r="C321" s="39">
        <v>2.2017609999999999</v>
      </c>
      <c r="D321" s="35">
        <v>2302136000</v>
      </c>
      <c r="E321" s="39">
        <v>0.22471530000000001</v>
      </c>
      <c r="F321" s="35">
        <v>5283825</v>
      </c>
      <c r="G321" s="39">
        <v>0.2217161</v>
      </c>
      <c r="H321" s="35">
        <f t="shared" si="17"/>
        <v>1045588508.4711739</v>
      </c>
      <c r="I321" s="40">
        <v>2.0354990000000001E-3</v>
      </c>
      <c r="J321" s="39">
        <v>1.1387319999999999E-2</v>
      </c>
      <c r="K321" s="41">
        <v>-15.33523606811138</v>
      </c>
      <c r="L321" s="31">
        <v>-15.208736068111399</v>
      </c>
      <c r="M321" s="31"/>
      <c r="N321" s="31"/>
      <c r="O321" s="31"/>
      <c r="P321" s="31"/>
      <c r="Q321" s="31">
        <f t="shared" si="18"/>
        <v>-16.766337499960592</v>
      </c>
      <c r="R321" s="31"/>
    </row>
    <row r="322" spans="1:18" ht="15">
      <c r="A322" s="23" t="s">
        <v>185</v>
      </c>
      <c r="B322" s="23">
        <v>22</v>
      </c>
      <c r="C322" s="39">
        <v>2.2377479999999998</v>
      </c>
      <c r="D322" s="35">
        <v>2302136000</v>
      </c>
      <c r="E322" s="39">
        <v>0.16530449999999999</v>
      </c>
      <c r="F322" s="35">
        <v>5244193</v>
      </c>
      <c r="G322" s="39">
        <v>0.161408</v>
      </c>
      <c r="H322" s="35">
        <f t="shared" si="17"/>
        <v>1028773570.5718428</v>
      </c>
      <c r="I322" s="40">
        <v>2.0357119999999999E-3</v>
      </c>
      <c r="J322" s="39">
        <v>1.0304270000000001E-2</v>
      </c>
      <c r="K322" s="41">
        <v>-15.232198142414944</v>
      </c>
      <c r="L322" s="31">
        <v>-15.1033981424149</v>
      </c>
      <c r="M322" s="31"/>
      <c r="N322" s="31"/>
      <c r="O322" s="31"/>
      <c r="P322" s="31"/>
      <c r="Q322" s="31">
        <f t="shared" si="18"/>
        <v>-16.661166182671327</v>
      </c>
      <c r="R322" s="31"/>
    </row>
    <row r="323" spans="1:18" ht="15">
      <c r="A323" s="23" t="s">
        <v>186</v>
      </c>
      <c r="B323" s="23">
        <v>22</v>
      </c>
      <c r="C323" s="39">
        <v>2.2325849999999998</v>
      </c>
      <c r="D323" s="35">
        <v>2302136000</v>
      </c>
      <c r="E323" s="39">
        <v>0.23312939999999999</v>
      </c>
      <c r="F323" s="35">
        <v>5236613</v>
      </c>
      <c r="G323" s="39">
        <v>0.22820799999999999</v>
      </c>
      <c r="H323" s="35">
        <f t="shared" si="17"/>
        <v>1031152677.2776849</v>
      </c>
      <c r="I323" s="40">
        <v>2.0351990000000001E-3</v>
      </c>
      <c r="J323" s="39">
        <v>8.7616359999999997E-3</v>
      </c>
      <c r="K323" s="41">
        <v>-15.480359907120601</v>
      </c>
      <c r="L323" s="31">
        <v>-15.349259907120601</v>
      </c>
      <c r="M323" s="31"/>
      <c r="N323" s="31"/>
      <c r="O323" s="31"/>
      <c r="P323" s="31"/>
      <c r="Q323" s="31">
        <f t="shared" si="18"/>
        <v>-16.906639078536621</v>
      </c>
      <c r="R323" s="31"/>
    </row>
    <row r="324" spans="1:18" ht="15">
      <c r="A324" s="23" t="s">
        <v>187</v>
      </c>
      <c r="B324" s="23">
        <v>22</v>
      </c>
      <c r="C324" s="39">
        <v>2.249952</v>
      </c>
      <c r="D324" s="35">
        <v>2302136000</v>
      </c>
      <c r="E324" s="39">
        <v>0.22440180000000001</v>
      </c>
      <c r="F324" s="35">
        <v>5362084</v>
      </c>
      <c r="G324" s="39">
        <v>0.21798380000000001</v>
      </c>
      <c r="H324" s="35">
        <f t="shared" si="17"/>
        <v>1023193383.6810741</v>
      </c>
      <c r="I324" s="40">
        <v>2.0354790000000002E-3</v>
      </c>
      <c r="J324" s="39">
        <v>7.9948120000000004E-3</v>
      </c>
      <c r="K324" s="41">
        <v>-15.344910990712002</v>
      </c>
      <c r="L324" s="31">
        <v>-15.211510990712</v>
      </c>
      <c r="M324" s="31"/>
      <c r="N324" s="31"/>
      <c r="O324" s="31"/>
      <c r="P324" s="31"/>
      <c r="Q324" s="31">
        <f t="shared" si="18"/>
        <v>-16.769108033587109</v>
      </c>
      <c r="R324" s="31"/>
    </row>
    <row r="325" spans="1:18" ht="15">
      <c r="A325" s="23" t="s">
        <v>188</v>
      </c>
      <c r="B325" s="23">
        <v>23</v>
      </c>
      <c r="C325" s="39">
        <v>2.2628599999999999</v>
      </c>
      <c r="D325" s="35">
        <v>2302136000</v>
      </c>
      <c r="E325" s="39">
        <v>0.19843530000000001</v>
      </c>
      <c r="F325" s="35">
        <v>5331958</v>
      </c>
      <c r="G325" s="39">
        <v>0.19624349999999999</v>
      </c>
      <c r="H325" s="35">
        <f t="shared" si="17"/>
        <v>1017356796.2666714</v>
      </c>
      <c r="I325" s="40">
        <v>2.0356760000000002E-3</v>
      </c>
      <c r="J325" s="39">
        <v>5.9319159999999998E-3</v>
      </c>
      <c r="K325" s="41">
        <v>-15.249613003095908</v>
      </c>
      <c r="L325" s="31">
        <v>-15.113913003095901</v>
      </c>
      <c r="M325" s="31"/>
      <c r="N325" s="31"/>
      <c r="O325" s="31"/>
      <c r="P325" s="31"/>
      <c r="Q325" s="31">
        <f t="shared" si="18"/>
        <v>-16.671664412455378</v>
      </c>
      <c r="R325" s="31"/>
    </row>
    <row r="326" spans="1:18" ht="15">
      <c r="A326" s="23" t="s">
        <v>189</v>
      </c>
      <c r="B326" s="23">
        <v>23</v>
      </c>
      <c r="C326" s="39">
        <v>2.2542550000000001</v>
      </c>
      <c r="D326" s="35">
        <v>2302136000</v>
      </c>
      <c r="E326" s="39">
        <v>0.27322940000000001</v>
      </c>
      <c r="F326" s="35">
        <v>5323432</v>
      </c>
      <c r="G326" s="39">
        <v>0.26940140000000001</v>
      </c>
      <c r="H326" s="35">
        <f t="shared" si="17"/>
        <v>1021240276.7211339</v>
      </c>
      <c r="I326" s="40">
        <v>2.0360479999999999E-3</v>
      </c>
      <c r="J326" s="39">
        <v>6.6152629999999997E-3</v>
      </c>
      <c r="K326" s="41">
        <v>-15.069659442724426</v>
      </c>
      <c r="L326" s="31">
        <v>-14.931659442724399</v>
      </c>
      <c r="M326" s="31"/>
      <c r="N326" s="31"/>
      <c r="O326" s="31"/>
      <c r="P326" s="31"/>
      <c r="Q326" s="31">
        <f t="shared" si="18"/>
        <v>-16.489699114598967</v>
      </c>
      <c r="R326" s="31"/>
    </row>
    <row r="327" spans="1:18" ht="15">
      <c r="A327" s="23" t="s">
        <v>190</v>
      </c>
      <c r="B327" s="23">
        <v>23</v>
      </c>
      <c r="C327" s="39">
        <v>2.2703700000000002</v>
      </c>
      <c r="D327" s="35">
        <v>2302136000</v>
      </c>
      <c r="E327" s="39">
        <v>0.24337329999999999</v>
      </c>
      <c r="F327" s="35">
        <v>5302413</v>
      </c>
      <c r="G327" s="39">
        <v>0.23708170000000001</v>
      </c>
      <c r="H327" s="35">
        <f t="shared" si="17"/>
        <v>1013991552.0377735</v>
      </c>
      <c r="I327" s="40">
        <v>2.0354769999999999E-3</v>
      </c>
      <c r="J327" s="39">
        <v>9.0870469999999991E-3</v>
      </c>
      <c r="K327" s="41">
        <v>-15.345878482972086</v>
      </c>
      <c r="L327" s="31">
        <v>-15.205578482972101</v>
      </c>
      <c r="M327" s="31"/>
      <c r="N327" s="31"/>
      <c r="O327" s="31"/>
      <c r="P327" s="31"/>
      <c r="Q327" s="31">
        <f t="shared" si="18"/>
        <v>-16.763184909036166</v>
      </c>
      <c r="R327" s="31"/>
    </row>
    <row r="328" spans="1:18" ht="15">
      <c r="A328" s="23" t="s">
        <v>191</v>
      </c>
      <c r="B328" s="23">
        <v>23</v>
      </c>
      <c r="C328" s="39">
        <v>2.2935270000000001</v>
      </c>
      <c r="D328" s="35">
        <v>2302136000</v>
      </c>
      <c r="E328" s="39">
        <v>0.1831865</v>
      </c>
      <c r="F328" s="35">
        <v>5347568</v>
      </c>
      <c r="G328" s="39">
        <v>0.17995810000000001</v>
      </c>
      <c r="H328" s="35">
        <f t="shared" si="17"/>
        <v>1003753607.435186</v>
      </c>
      <c r="I328" s="40">
        <v>2.035935E-3</v>
      </c>
      <c r="J328" s="39">
        <v>9.6038459999999992E-3</v>
      </c>
      <c r="K328" s="41">
        <v>-15.124322755417975</v>
      </c>
      <c r="L328" s="31">
        <v>-14.977122755418</v>
      </c>
      <c r="M328" s="31"/>
      <c r="N328" s="31"/>
      <c r="O328" s="31"/>
      <c r="P328" s="31"/>
      <c r="Q328" s="31">
        <f t="shared" si="18"/>
        <v>-16.535090519951833</v>
      </c>
      <c r="R328" s="31"/>
    </row>
    <row r="329" spans="1:18" ht="15">
      <c r="A329" s="23" t="s">
        <v>192</v>
      </c>
      <c r="B329" s="23">
        <v>23</v>
      </c>
      <c r="C329" s="39">
        <v>2.261374</v>
      </c>
      <c r="D329" s="35">
        <v>2302136000</v>
      </c>
      <c r="E329" s="39">
        <v>0.2173185</v>
      </c>
      <c r="F329" s="35">
        <v>5279788</v>
      </c>
      <c r="G329" s="39">
        <v>0.20805860000000001</v>
      </c>
      <c r="H329" s="35">
        <f t="shared" ref="H329:H357" si="19">D329/C329</f>
        <v>1018025324.4266539</v>
      </c>
      <c r="I329" s="40">
        <v>2.0356160000000001E-3</v>
      </c>
      <c r="J329" s="39">
        <v>1.1635950000000001E-2</v>
      </c>
      <c r="K329" s="41">
        <v>-15.278637770897774</v>
      </c>
      <c r="L329" s="31">
        <v>-15.129137770897801</v>
      </c>
      <c r="M329" s="31"/>
      <c r="N329" s="31"/>
      <c r="O329" s="31"/>
      <c r="P329" s="31"/>
      <c r="Q329" s="31">
        <f t="shared" ref="Q329:Q357" si="20">((1+L329/1000)/(1+$P$264/1000)-1)*1000</f>
        <v>-16.686865099905358</v>
      </c>
      <c r="R329" s="31"/>
    </row>
    <row r="330" spans="1:18" ht="15">
      <c r="A330" s="23" t="s">
        <v>193</v>
      </c>
      <c r="B330" s="23">
        <v>23</v>
      </c>
      <c r="C330" s="39">
        <v>2.2745950000000001</v>
      </c>
      <c r="D330" s="35">
        <v>2302136000</v>
      </c>
      <c r="E330" s="39">
        <v>0.24152999999999999</v>
      </c>
      <c r="F330" s="35">
        <v>5315922</v>
      </c>
      <c r="G330" s="39">
        <v>0.23338120000000001</v>
      </c>
      <c r="H330" s="35">
        <f t="shared" si="19"/>
        <v>1012108089.5719897</v>
      </c>
      <c r="I330" s="40">
        <v>2.0355260000000002E-3</v>
      </c>
      <c r="J330" s="39">
        <v>1.151403E-2</v>
      </c>
      <c r="K330" s="41">
        <v>-15.322174922600462</v>
      </c>
      <c r="L330" s="31">
        <v>-15.1703749226005</v>
      </c>
      <c r="M330" s="31"/>
      <c r="N330" s="31"/>
      <c r="O330" s="31"/>
      <c r="P330" s="31"/>
      <c r="Q330" s="31">
        <f t="shared" si="20"/>
        <v>-16.728037028602149</v>
      </c>
      <c r="R330" s="31"/>
    </row>
    <row r="331" spans="1:18" ht="15">
      <c r="A331" s="23" t="s">
        <v>194</v>
      </c>
      <c r="B331" s="23">
        <v>23</v>
      </c>
      <c r="C331" s="39">
        <v>2.2871899999999998</v>
      </c>
      <c r="D331" s="35">
        <v>2302136000</v>
      </c>
      <c r="E331" s="39">
        <v>0.2076076</v>
      </c>
      <c r="F331" s="35">
        <v>5280231</v>
      </c>
      <c r="G331" s="39">
        <v>0.20359949999999999</v>
      </c>
      <c r="H331" s="35">
        <f t="shared" si="19"/>
        <v>1006534656.0626796</v>
      </c>
      <c r="I331" s="40">
        <v>2.035448E-3</v>
      </c>
      <c r="J331" s="39">
        <v>6.9967069999999996E-3</v>
      </c>
      <c r="K331" s="41">
        <v>-15.359907120742978</v>
      </c>
      <c r="L331" s="31">
        <v>-15.205807120743</v>
      </c>
      <c r="M331" s="31"/>
      <c r="N331" s="31"/>
      <c r="O331" s="31"/>
      <c r="P331" s="31"/>
      <c r="Q331" s="31">
        <f t="shared" si="20"/>
        <v>-16.76341318518071</v>
      </c>
      <c r="R331" s="31"/>
    </row>
    <row r="332" spans="1:18" ht="15">
      <c r="A332" s="23" t="s">
        <v>195</v>
      </c>
      <c r="B332" s="23">
        <v>23</v>
      </c>
      <c r="C332" s="39">
        <v>2.276551</v>
      </c>
      <c r="D332" s="35">
        <v>2302136000</v>
      </c>
      <c r="E332" s="39">
        <v>0.17405989999999999</v>
      </c>
      <c r="F332" s="35">
        <v>5309385</v>
      </c>
      <c r="G332" s="39">
        <v>0.1695074</v>
      </c>
      <c r="H332" s="35">
        <f t="shared" si="19"/>
        <v>1011238491.9116682</v>
      </c>
      <c r="I332" s="40">
        <v>2.0355799999999999E-3</v>
      </c>
      <c r="J332" s="39">
        <v>6.5587249999999996E-3</v>
      </c>
      <c r="K332" s="41">
        <v>-15.296052631578959</v>
      </c>
      <c r="L332" s="31">
        <v>-15.139652631579001</v>
      </c>
      <c r="M332" s="31"/>
      <c r="N332" s="31"/>
      <c r="O332" s="31"/>
      <c r="P332" s="31"/>
      <c r="Q332" s="31">
        <f t="shared" si="20"/>
        <v>-16.69736332968963</v>
      </c>
      <c r="R332" s="31"/>
    </row>
    <row r="333" spans="1:18" ht="15">
      <c r="A333" s="23" t="s">
        <v>196</v>
      </c>
      <c r="B333" s="23">
        <v>24</v>
      </c>
      <c r="C333" s="39">
        <v>2.2914150000000002</v>
      </c>
      <c r="D333" s="35">
        <v>2302136000</v>
      </c>
      <c r="E333" s="39">
        <v>0.2322448</v>
      </c>
      <c r="F333" s="35">
        <v>5346882</v>
      </c>
      <c r="G333" s="39">
        <v>0.2257847</v>
      </c>
      <c r="H333" s="35">
        <f t="shared" si="19"/>
        <v>1004678768.3592888</v>
      </c>
      <c r="I333" s="40">
        <v>2.0358440000000002E-3</v>
      </c>
      <c r="J333" s="39">
        <v>8.4982689999999993E-3</v>
      </c>
      <c r="K333" s="41">
        <v>-15.168343653250705</v>
      </c>
      <c r="L333" s="31">
        <v>-15.0096436532507</v>
      </c>
      <c r="M333" s="31"/>
      <c r="N333" s="31"/>
      <c r="O333" s="31"/>
      <c r="P333" s="31"/>
      <c r="Q333" s="31">
        <f t="shared" si="20"/>
        <v>-16.567559980897538</v>
      </c>
      <c r="R333" s="31"/>
    </row>
    <row r="334" spans="1:18" ht="15">
      <c r="A334" s="23" t="s">
        <v>197</v>
      </c>
      <c r="B334" s="23">
        <v>24</v>
      </c>
      <c r="C334" s="39">
        <v>2.2865639999999998</v>
      </c>
      <c r="D334" s="35">
        <v>2302136000</v>
      </c>
      <c r="E334" s="39">
        <v>0.1666898</v>
      </c>
      <c r="F334" s="35">
        <v>5581250</v>
      </c>
      <c r="G334" s="39">
        <v>0.16699049999999999</v>
      </c>
      <c r="H334" s="35">
        <f t="shared" si="19"/>
        <v>1006810218.3013465</v>
      </c>
      <c r="I334" s="40">
        <v>2.0352439999999999E-3</v>
      </c>
      <c r="J334" s="39">
        <v>7.1495129999999997E-3</v>
      </c>
      <c r="K334" s="41">
        <v>-15.458591331269368</v>
      </c>
      <c r="L334" s="31">
        <v>-15.2975913312694</v>
      </c>
      <c r="M334" s="31"/>
      <c r="N334" s="31"/>
      <c r="O334" s="31"/>
      <c r="P334" s="31"/>
      <c r="Q334" s="31">
        <f t="shared" si="20"/>
        <v>-16.855052224620582</v>
      </c>
      <c r="R334" s="31"/>
    </row>
    <row r="335" spans="1:18" ht="15">
      <c r="A335" s="23" t="s">
        <v>198</v>
      </c>
      <c r="B335" s="23">
        <v>24</v>
      </c>
      <c r="C335" s="39">
        <v>2.3439079999999999</v>
      </c>
      <c r="D335" s="35">
        <v>2302136000</v>
      </c>
      <c r="E335" s="39">
        <v>0.23443530000000001</v>
      </c>
      <c r="F335" s="35">
        <v>5591408</v>
      </c>
      <c r="G335" s="39">
        <v>0.23292560000000001</v>
      </c>
      <c r="H335" s="35">
        <f t="shared" si="19"/>
        <v>982178481.40797341</v>
      </c>
      <c r="I335" s="40">
        <v>2.0355389999999998E-3</v>
      </c>
      <c r="J335" s="39">
        <v>5.2569019999999999E-3</v>
      </c>
      <c r="K335" s="41">
        <v>-15.315886222910247</v>
      </c>
      <c r="L335" s="31">
        <v>-15.1502862229102</v>
      </c>
      <c r="M335" s="31"/>
      <c r="N335" s="31"/>
      <c r="O335" s="31"/>
      <c r="P335" s="31"/>
      <c r="Q335" s="31">
        <f t="shared" si="20"/>
        <v>-16.707980102332655</v>
      </c>
      <c r="R335" s="31"/>
    </row>
    <row r="336" spans="1:18" ht="15">
      <c r="A336" s="23" t="s">
        <v>199</v>
      </c>
      <c r="B336" s="23">
        <v>24</v>
      </c>
      <c r="C336" s="39">
        <v>2.3853710000000001</v>
      </c>
      <c r="D336" s="35">
        <v>2302136000</v>
      </c>
      <c r="E336" s="39">
        <v>0.20273859999999999</v>
      </c>
      <c r="F336" s="35">
        <v>5568298</v>
      </c>
      <c r="G336" s="39">
        <v>0.20021359999999999</v>
      </c>
      <c r="H336" s="35">
        <f t="shared" si="19"/>
        <v>965106056.87752545</v>
      </c>
      <c r="I336" s="40">
        <v>2.0355299999999998E-3</v>
      </c>
      <c r="J336" s="39">
        <v>8.1541700000000005E-3</v>
      </c>
      <c r="K336" s="41">
        <v>-15.320239938080515</v>
      </c>
      <c r="L336" s="31">
        <v>-15.1523399380805</v>
      </c>
      <c r="M336" s="31"/>
      <c r="N336" s="31"/>
      <c r="O336" s="31"/>
      <c r="P336" s="31"/>
      <c r="Q336" s="31">
        <f t="shared" si="20"/>
        <v>-16.710030569231261</v>
      </c>
      <c r="R336" s="31"/>
    </row>
    <row r="337" spans="1:18" ht="15">
      <c r="A337" s="23" t="s">
        <v>200</v>
      </c>
      <c r="B337" s="23">
        <v>24</v>
      </c>
      <c r="C337" s="39">
        <v>2.357364</v>
      </c>
      <c r="D337" s="35">
        <v>2302136000</v>
      </c>
      <c r="E337" s="39">
        <v>0.2190086</v>
      </c>
      <c r="F337" s="35">
        <v>5556020</v>
      </c>
      <c r="G337" s="39">
        <v>0.2121662</v>
      </c>
      <c r="H337" s="35">
        <f t="shared" si="19"/>
        <v>976572137.3534168</v>
      </c>
      <c r="I337" s="40">
        <v>2.0357449999999998E-3</v>
      </c>
      <c r="J337" s="39">
        <v>9.9628340000000003E-3</v>
      </c>
      <c r="K337" s="41">
        <v>-15.216234520123884</v>
      </c>
      <c r="L337" s="31">
        <v>-15.0460345201239</v>
      </c>
      <c r="M337" s="31"/>
      <c r="N337" s="31"/>
      <c r="O337" s="31"/>
      <c r="P337" s="31"/>
      <c r="Q337" s="31">
        <f t="shared" si="20"/>
        <v>-16.603893289922176</v>
      </c>
      <c r="R337" s="31"/>
    </row>
    <row r="338" spans="1:18" ht="15">
      <c r="A338" s="23" t="s">
        <v>201</v>
      </c>
      <c r="B338" s="23">
        <v>24</v>
      </c>
      <c r="C338" s="39">
        <v>2.3654999999999999</v>
      </c>
      <c r="D338" s="35">
        <v>2302136000</v>
      </c>
      <c r="E338" s="39">
        <v>0.21188029999999999</v>
      </c>
      <c r="F338" s="35">
        <v>5541183</v>
      </c>
      <c r="G338" s="39">
        <v>0.210784</v>
      </c>
      <c r="H338" s="35">
        <f t="shared" si="19"/>
        <v>973213274.14922857</v>
      </c>
      <c r="I338" s="40">
        <v>2.0359190000000002E-3</v>
      </c>
      <c r="J338" s="39">
        <v>6.6907149999999999E-3</v>
      </c>
      <c r="K338" s="41">
        <v>-15.132062693498316</v>
      </c>
      <c r="L338" s="31">
        <v>-14.959562693498301</v>
      </c>
      <c r="M338" s="31"/>
      <c r="N338" s="31"/>
      <c r="O338" s="31"/>
      <c r="P338" s="31"/>
      <c r="Q338" s="31">
        <f t="shared" si="20"/>
        <v>-16.517558232016949</v>
      </c>
      <c r="R338" s="31"/>
    </row>
    <row r="339" spans="1:18" ht="15">
      <c r="A339" s="23" t="s">
        <v>202</v>
      </c>
      <c r="B339" s="23">
        <v>24</v>
      </c>
      <c r="C339" s="39">
        <v>2.3792680000000002</v>
      </c>
      <c r="D339" s="35">
        <v>2302136000</v>
      </c>
      <c r="E339" s="39">
        <v>0.23408689999999999</v>
      </c>
      <c r="F339" s="35">
        <v>5624859</v>
      </c>
      <c r="G339" s="39">
        <v>0.2290789</v>
      </c>
      <c r="H339" s="35">
        <f t="shared" si="19"/>
        <v>967581625.94545877</v>
      </c>
      <c r="I339" s="40">
        <v>2.0356800000000002E-3</v>
      </c>
      <c r="J339" s="39">
        <v>7.0407289999999999E-3</v>
      </c>
      <c r="K339" s="41">
        <v>-15.247678018575739</v>
      </c>
      <c r="L339" s="31">
        <v>-15.0728780185757</v>
      </c>
      <c r="M339" s="31"/>
      <c r="N339" s="31"/>
      <c r="O339" s="31"/>
      <c r="P339" s="31"/>
      <c r="Q339" s="31">
        <f t="shared" si="20"/>
        <v>-16.630694331182138</v>
      </c>
      <c r="R339" s="31"/>
    </row>
    <row r="340" spans="1:18" ht="15">
      <c r="A340" s="23" t="s">
        <v>203</v>
      </c>
      <c r="B340" s="23">
        <v>24</v>
      </c>
      <c r="C340" s="39">
        <v>2.4034420000000001</v>
      </c>
      <c r="D340" s="35">
        <v>2302136000</v>
      </c>
      <c r="E340" s="39">
        <v>0.24461830000000001</v>
      </c>
      <c r="F340" s="35">
        <v>5677576</v>
      </c>
      <c r="G340" s="39">
        <v>0.2394666</v>
      </c>
      <c r="H340" s="35">
        <f t="shared" si="19"/>
        <v>957849617.34046423</v>
      </c>
      <c r="I340" s="40">
        <v>2.0351340000000001E-3</v>
      </c>
      <c r="J340" s="39">
        <v>7.3896270000000002E-3</v>
      </c>
      <c r="K340" s="41">
        <v>-15.511803405572678</v>
      </c>
      <c r="L340" s="31">
        <v>-15.3347034055727</v>
      </c>
      <c r="M340" s="31"/>
      <c r="N340" s="31"/>
      <c r="O340" s="31"/>
      <c r="P340" s="31"/>
      <c r="Q340" s="31">
        <f t="shared" si="20"/>
        <v>-16.892105600373132</v>
      </c>
      <c r="R340" s="31"/>
    </row>
    <row r="341" spans="1:18" ht="15">
      <c r="A341" s="23" t="s">
        <v>204</v>
      </c>
      <c r="B341" s="23">
        <v>24</v>
      </c>
      <c r="C341" s="39">
        <v>2.3887339999999999</v>
      </c>
      <c r="D341" s="35">
        <v>2302136000</v>
      </c>
      <c r="E341" s="39">
        <v>0.2361211</v>
      </c>
      <c r="F341" s="35">
        <v>5669753</v>
      </c>
      <c r="G341" s="39">
        <v>0.23345750000000001</v>
      </c>
      <c r="H341" s="35">
        <f t="shared" si="19"/>
        <v>963747323.89625633</v>
      </c>
      <c r="I341" s="40">
        <v>2.035855E-3</v>
      </c>
      <c r="J341" s="39">
        <v>7.5759149999999999E-3</v>
      </c>
      <c r="K341" s="41">
        <v>-15.163022445820351</v>
      </c>
      <c r="L341" s="31">
        <v>-14.9836224458204</v>
      </c>
      <c r="M341" s="31"/>
      <c r="N341" s="31"/>
      <c r="O341" s="31"/>
      <c r="P341" s="31"/>
      <c r="Q341" s="31">
        <f t="shared" si="20"/>
        <v>-16.541579930077098</v>
      </c>
      <c r="R341" s="31"/>
    </row>
    <row r="342" spans="1:18" ht="15">
      <c r="A342" s="23" t="s">
        <v>205</v>
      </c>
      <c r="B342" s="23">
        <v>25</v>
      </c>
      <c r="C342" s="39">
        <v>2.431292</v>
      </c>
      <c r="D342" s="35">
        <v>2302136000</v>
      </c>
      <c r="E342" s="39">
        <v>0.24248149999999999</v>
      </c>
      <c r="F342" s="35">
        <v>5662956</v>
      </c>
      <c r="G342" s="39">
        <v>0.2370312</v>
      </c>
      <c r="H342" s="35">
        <f t="shared" si="19"/>
        <v>946877627.20397222</v>
      </c>
      <c r="I342" s="40">
        <v>2.0354399999999999E-3</v>
      </c>
      <c r="J342" s="39">
        <v>6.8382750000000004E-3</v>
      </c>
      <c r="K342" s="41">
        <v>-15.363777089783316</v>
      </c>
      <c r="L342" s="31">
        <v>-15.1774770897833</v>
      </c>
      <c r="M342" s="31"/>
      <c r="N342" s="31"/>
      <c r="O342" s="31"/>
      <c r="P342" s="31"/>
      <c r="Q342" s="31">
        <f t="shared" si="20"/>
        <v>-16.735127962596575</v>
      </c>
      <c r="R342" s="31"/>
    </row>
    <row r="343" spans="1:18" ht="15">
      <c r="A343" s="23" t="s">
        <v>206</v>
      </c>
      <c r="B343" s="23">
        <v>25</v>
      </c>
      <c r="C343" s="39">
        <v>2.4392719999999999</v>
      </c>
      <c r="D343" s="35">
        <v>2302136000</v>
      </c>
      <c r="E343" s="39">
        <v>0.26237159999999998</v>
      </c>
      <c r="F343" s="35">
        <v>5690199</v>
      </c>
      <c r="G343" s="39">
        <v>0.26129999999999998</v>
      </c>
      <c r="H343" s="35">
        <f t="shared" si="19"/>
        <v>943779947.45973396</v>
      </c>
      <c r="I343" s="40">
        <v>2.0356710000000002E-3</v>
      </c>
      <c r="J343" s="39">
        <v>8.3882869999999995E-3</v>
      </c>
      <c r="K343" s="41">
        <v>-15.252031733746009</v>
      </c>
      <c r="L343" s="31">
        <v>-15.063431733746</v>
      </c>
      <c r="M343" s="31"/>
      <c r="N343" s="31"/>
      <c r="O343" s="31"/>
      <c r="P343" s="31"/>
      <c r="Q343" s="31">
        <f t="shared" si="20"/>
        <v>-16.621262987129626</v>
      </c>
      <c r="R343" s="31"/>
    </row>
    <row r="344" spans="1:18" ht="15">
      <c r="A344" s="23" t="s">
        <v>207</v>
      </c>
      <c r="B344" s="23">
        <v>25</v>
      </c>
      <c r="C344" s="39">
        <v>2.4444349999999999</v>
      </c>
      <c r="D344" s="35">
        <v>2302136000</v>
      </c>
      <c r="E344" s="39">
        <v>0.1757831</v>
      </c>
      <c r="F344" s="35">
        <v>5645210</v>
      </c>
      <c r="G344" s="39">
        <v>0.17056930000000001</v>
      </c>
      <c r="H344" s="35">
        <f t="shared" si="19"/>
        <v>941786547.81166208</v>
      </c>
      <c r="I344" s="40">
        <v>2.0354539999999999E-3</v>
      </c>
      <c r="J344" s="39">
        <v>9.0219849999999997E-3</v>
      </c>
      <c r="K344" s="41">
        <v>-15.357004643962835</v>
      </c>
      <c r="L344" s="31">
        <v>-15.1661046439628</v>
      </c>
      <c r="M344" s="31"/>
      <c r="N344" s="31"/>
      <c r="O344" s="31"/>
      <c r="P344" s="31"/>
      <c r="Q344" s="31">
        <f t="shared" si="20"/>
        <v>-16.723773504078054</v>
      </c>
      <c r="R344" s="31"/>
    </row>
    <row r="345" spans="1:18" ht="15">
      <c r="A345" s="23" t="s">
        <v>208</v>
      </c>
      <c r="B345" s="23">
        <v>25</v>
      </c>
      <c r="C345" s="39">
        <v>2.4175239999999998</v>
      </c>
      <c r="D345" s="35">
        <v>2302136000</v>
      </c>
      <c r="E345" s="39">
        <v>0.1988279</v>
      </c>
      <c r="F345" s="35">
        <v>5546470</v>
      </c>
      <c r="G345" s="39">
        <v>0.19563349999999999</v>
      </c>
      <c r="H345" s="35">
        <f t="shared" si="19"/>
        <v>952270173.94656694</v>
      </c>
      <c r="I345" s="40">
        <v>2.0353289999999998E-3</v>
      </c>
      <c r="J345" s="39">
        <v>9.7482420000000007E-3</v>
      </c>
      <c r="K345" s="41">
        <v>-15.417472910216778</v>
      </c>
      <c r="L345" s="31">
        <v>-15.224272910216801</v>
      </c>
      <c r="M345" s="31"/>
      <c r="N345" s="31"/>
      <c r="O345" s="31"/>
      <c r="P345" s="31"/>
      <c r="Q345" s="31">
        <f t="shared" si="20"/>
        <v>-16.781849768119805</v>
      </c>
      <c r="R345" s="31"/>
    </row>
    <row r="346" spans="1:18" ht="15">
      <c r="A346" s="23" t="s">
        <v>209</v>
      </c>
      <c r="B346" s="23">
        <v>25</v>
      </c>
      <c r="C346" s="39">
        <v>2.395149</v>
      </c>
      <c r="D346" s="35">
        <v>2302136000</v>
      </c>
      <c r="E346" s="39">
        <v>0.1344726</v>
      </c>
      <c r="F346" s="35">
        <v>5571709</v>
      </c>
      <c r="G346" s="39">
        <v>0.13379769999999999</v>
      </c>
      <c r="H346" s="35">
        <f t="shared" si="19"/>
        <v>961166090.29333878</v>
      </c>
      <c r="I346" s="40">
        <v>2.0350400000000001E-3</v>
      </c>
      <c r="J346" s="39">
        <v>8.1312239999999994E-3</v>
      </c>
      <c r="K346" s="41">
        <v>-15.557275541795534</v>
      </c>
      <c r="L346" s="31">
        <v>-15.361775541795501</v>
      </c>
      <c r="M346" s="31"/>
      <c r="N346" s="31"/>
      <c r="O346" s="31"/>
      <c r="P346" s="31"/>
      <c r="Q346" s="31">
        <f t="shared" si="20"/>
        <v>-16.919134917777633</v>
      </c>
      <c r="R346" s="31"/>
    </row>
    <row r="347" spans="1:18" ht="15">
      <c r="A347" s="23" t="s">
        <v>210</v>
      </c>
      <c r="B347" s="23">
        <v>25</v>
      </c>
      <c r="C347" s="39">
        <v>2.3550949999999999</v>
      </c>
      <c r="D347" s="35">
        <v>2302136000</v>
      </c>
      <c r="E347" s="39">
        <v>0.28808600000000001</v>
      </c>
      <c r="F347" s="35">
        <v>5553433</v>
      </c>
      <c r="G347" s="39">
        <v>0.28281830000000002</v>
      </c>
      <c r="H347" s="35">
        <f t="shared" si="19"/>
        <v>977513009.02935982</v>
      </c>
      <c r="I347" s="40">
        <v>2.0353620000000002E-3</v>
      </c>
      <c r="J347" s="39">
        <v>9.7889599999999993E-3</v>
      </c>
      <c r="K347" s="41">
        <v>-15.401509287925608</v>
      </c>
      <c r="L347" s="31">
        <v>-15.2014092879256</v>
      </c>
      <c r="M347" s="31"/>
      <c r="N347" s="31"/>
      <c r="O347" s="31"/>
      <c r="P347" s="31"/>
      <c r="Q347" s="31">
        <f t="shared" si="20"/>
        <v>-16.759022308223791</v>
      </c>
      <c r="R347" s="31"/>
    </row>
    <row r="348" spans="1:18" ht="15">
      <c r="A348" s="23" t="s">
        <v>211</v>
      </c>
      <c r="B348" s="23">
        <v>25</v>
      </c>
      <c r="C348" s="39">
        <v>2.3831799999999999</v>
      </c>
      <c r="D348" s="35">
        <v>2302136000</v>
      </c>
      <c r="E348" s="39">
        <v>0.1702477</v>
      </c>
      <c r="F348" s="35">
        <v>5556602</v>
      </c>
      <c r="G348" s="39">
        <v>0.1653916</v>
      </c>
      <c r="H348" s="35">
        <f t="shared" si="19"/>
        <v>965993336.63424504</v>
      </c>
      <c r="I348" s="40">
        <v>2.0354520000000001E-3</v>
      </c>
      <c r="J348" s="39">
        <v>6.9637739999999998E-3</v>
      </c>
      <c r="K348" s="41">
        <v>-15.357972136222809</v>
      </c>
      <c r="L348" s="31">
        <v>-15.1555721362228</v>
      </c>
      <c r="M348" s="31"/>
      <c r="N348" s="31"/>
      <c r="O348" s="31"/>
      <c r="P348" s="31"/>
      <c r="Q348" s="31">
        <f t="shared" si="20"/>
        <v>-16.713257655146528</v>
      </c>
      <c r="R348" s="31"/>
    </row>
    <row r="349" spans="1:18" ht="15">
      <c r="A349" s="23" t="s">
        <v>212</v>
      </c>
      <c r="B349" s="23">
        <v>25</v>
      </c>
      <c r="C349" s="39">
        <v>2.3576769999999998</v>
      </c>
      <c r="D349" s="35">
        <v>2302136000</v>
      </c>
      <c r="E349" s="39">
        <v>0.21054529999999999</v>
      </c>
      <c r="F349" s="35">
        <v>5360825</v>
      </c>
      <c r="G349" s="39">
        <v>0.20927209999999999</v>
      </c>
      <c r="H349" s="35">
        <f t="shared" si="19"/>
        <v>976442489.78973806</v>
      </c>
      <c r="I349" s="40">
        <v>2.0359639999999999E-3</v>
      </c>
      <c r="J349" s="39">
        <v>5.3686630000000001E-3</v>
      </c>
      <c r="K349" s="41">
        <v>-15.110294117647083</v>
      </c>
      <c r="L349" s="31">
        <v>-14.9055941176471</v>
      </c>
      <c r="M349" s="31"/>
      <c r="N349" s="31"/>
      <c r="O349" s="31"/>
      <c r="P349" s="31"/>
      <c r="Q349" s="31">
        <f t="shared" si="20"/>
        <v>-16.463675015910617</v>
      </c>
      <c r="R349" s="31"/>
    </row>
    <row r="350" spans="1:18" ht="15">
      <c r="A350" s="23" t="s">
        <v>213</v>
      </c>
      <c r="B350" s="23">
        <v>26</v>
      </c>
      <c r="C350" s="39">
        <v>2.3196560000000002</v>
      </c>
      <c r="D350" s="35">
        <v>2302136000</v>
      </c>
      <c r="E350" s="39">
        <v>0.29090709999999997</v>
      </c>
      <c r="F350" s="35">
        <v>5444258</v>
      </c>
      <c r="G350" s="39">
        <v>0.28749619999999998</v>
      </c>
      <c r="H350" s="35">
        <f t="shared" si="19"/>
        <v>992447155.95760739</v>
      </c>
      <c r="I350" s="40">
        <v>2.0354069999999999E-3</v>
      </c>
      <c r="J350" s="39">
        <v>7.7750199999999997E-3</v>
      </c>
      <c r="K350" s="41">
        <v>-15.379740712074263</v>
      </c>
      <c r="L350" s="31">
        <v>-15.172740712074299</v>
      </c>
      <c r="M350" s="31"/>
      <c r="N350" s="31"/>
      <c r="O350" s="31"/>
      <c r="P350" s="31"/>
      <c r="Q350" s="31">
        <f t="shared" si="20"/>
        <v>-16.730399076209768</v>
      </c>
      <c r="R350" s="31"/>
    </row>
    <row r="351" spans="1:18" ht="15">
      <c r="A351" s="23" t="s">
        <v>214</v>
      </c>
      <c r="B351" s="23">
        <v>26</v>
      </c>
      <c r="C351" s="39">
        <v>2.3378060000000001</v>
      </c>
      <c r="D351" s="35">
        <v>2302136000</v>
      </c>
      <c r="E351" s="39">
        <v>0.18061730000000001</v>
      </c>
      <c r="F351" s="35">
        <v>5379569</v>
      </c>
      <c r="G351" s="39">
        <v>0.17588719999999999</v>
      </c>
      <c r="H351" s="35">
        <f t="shared" si="19"/>
        <v>984742104.3491205</v>
      </c>
      <c r="I351" s="40">
        <v>2.0358009999999998E-3</v>
      </c>
      <c r="J351" s="39">
        <v>6.5532289999999998E-3</v>
      </c>
      <c r="K351" s="41">
        <v>-15.189144736842186</v>
      </c>
      <c r="L351" s="31">
        <v>-14.9798447368422</v>
      </c>
      <c r="M351" s="31"/>
      <c r="N351" s="31"/>
      <c r="O351" s="31"/>
      <c r="P351" s="31"/>
      <c r="Q351" s="31">
        <f t="shared" si="20"/>
        <v>-16.537808196136595</v>
      </c>
      <c r="R351" s="31"/>
    </row>
    <row r="352" spans="1:18" ht="15">
      <c r="A352" s="23" t="s">
        <v>215</v>
      </c>
      <c r="B352" s="23">
        <v>26</v>
      </c>
      <c r="C352" s="39">
        <v>2.3102680000000002</v>
      </c>
      <c r="D352" s="35">
        <v>2302136000</v>
      </c>
      <c r="E352" s="39">
        <v>0.20759939999999999</v>
      </c>
      <c r="F352" s="35">
        <v>5437842</v>
      </c>
      <c r="G352" s="39">
        <v>0.20291809999999999</v>
      </c>
      <c r="H352" s="35">
        <f t="shared" si="19"/>
        <v>996480062.05340672</v>
      </c>
      <c r="I352" s="40">
        <v>2.0359969999999999E-3</v>
      </c>
      <c r="J352" s="39">
        <v>9.5141930000000006E-3</v>
      </c>
      <c r="K352" s="41">
        <v>-15.094330495356022</v>
      </c>
      <c r="L352" s="31">
        <v>-14.878130495356</v>
      </c>
      <c r="M352" s="31"/>
      <c r="N352" s="31"/>
      <c r="O352" s="31"/>
      <c r="P352" s="31"/>
      <c r="Q352" s="31">
        <f t="shared" si="20"/>
        <v>-16.436254831634244</v>
      </c>
      <c r="R352" s="31"/>
    </row>
    <row r="353" spans="1:115" ht="15">
      <c r="A353" s="23" t="s">
        <v>216</v>
      </c>
      <c r="B353" s="23">
        <v>26</v>
      </c>
      <c r="C353" s="39">
        <v>2.2945440000000001</v>
      </c>
      <c r="D353" s="35">
        <v>2302136000</v>
      </c>
      <c r="E353" s="39">
        <v>0.22794149999999999</v>
      </c>
      <c r="F353" s="35">
        <v>5343566</v>
      </c>
      <c r="G353" s="39">
        <v>0.2240615</v>
      </c>
      <c r="H353" s="35">
        <f t="shared" si="19"/>
        <v>1003308718.4207406</v>
      </c>
      <c r="I353" s="40">
        <v>2.0360349999999998E-3</v>
      </c>
      <c r="J353" s="39">
        <v>1.12803E-2</v>
      </c>
      <c r="K353" s="41">
        <v>-15.075948142414862</v>
      </c>
      <c r="L353" s="31">
        <v>-14.857448142414899</v>
      </c>
      <c r="M353" s="31"/>
      <c r="N353" s="31"/>
      <c r="O353" s="31"/>
      <c r="P353" s="31"/>
      <c r="Q353" s="31">
        <f t="shared" si="20"/>
        <v>-16.415605191069439</v>
      </c>
      <c r="R353" s="31"/>
    </row>
    <row r="354" spans="1:115" ht="15">
      <c r="A354" s="23" t="s">
        <v>217</v>
      </c>
      <c r="B354" s="23">
        <v>26</v>
      </c>
      <c r="C354" s="39">
        <v>2.284843</v>
      </c>
      <c r="D354" s="35">
        <v>2302136000</v>
      </c>
      <c r="E354" s="39">
        <v>0.19869510000000001</v>
      </c>
      <c r="F354" s="35">
        <v>5357587</v>
      </c>
      <c r="G354" s="39">
        <v>0.19205220000000001</v>
      </c>
      <c r="H354" s="35">
        <f t="shared" si="19"/>
        <v>1007568572.5452471</v>
      </c>
      <c r="I354" s="40">
        <v>2.0356329999999998E-3</v>
      </c>
      <c r="J354" s="39">
        <v>1.0656850000000001E-2</v>
      </c>
      <c r="K354" s="41">
        <v>-15.270414086687389</v>
      </c>
      <c r="L354" s="31">
        <v>-15.0496140866874</v>
      </c>
      <c r="M354" s="31"/>
      <c r="N354" s="31"/>
      <c r="O354" s="31"/>
      <c r="P354" s="31"/>
      <c r="Q354" s="31">
        <f t="shared" si="20"/>
        <v>-16.607467194841185</v>
      </c>
      <c r="R354" s="31"/>
    </row>
    <row r="355" spans="1:115" ht="15">
      <c r="A355" s="23" t="s">
        <v>218</v>
      </c>
      <c r="B355" s="23">
        <v>26</v>
      </c>
      <c r="C355" s="39">
        <v>2.2583229999999999</v>
      </c>
      <c r="D355" s="35">
        <v>2302136000</v>
      </c>
      <c r="E355" s="39">
        <v>0.19142010000000001</v>
      </c>
      <c r="F355" s="35">
        <v>5306780</v>
      </c>
      <c r="G355" s="39">
        <v>0.18653120000000001</v>
      </c>
      <c r="H355" s="35">
        <f t="shared" si="19"/>
        <v>1019400679.1765394</v>
      </c>
      <c r="I355" s="40">
        <v>2.0354100000000001E-3</v>
      </c>
      <c r="J355" s="39">
        <v>7.4046449999999996E-3</v>
      </c>
      <c r="K355" s="41">
        <v>-15.378289473684138</v>
      </c>
      <c r="L355" s="31">
        <v>-15.1551894736841</v>
      </c>
      <c r="M355" s="31"/>
      <c r="N355" s="31"/>
      <c r="O355" s="31"/>
      <c r="P355" s="31"/>
      <c r="Q355" s="31">
        <f t="shared" si="20"/>
        <v>-16.712875597848509</v>
      </c>
      <c r="R355" s="31"/>
    </row>
    <row r="356" spans="1:115" ht="15">
      <c r="A356" s="23" t="s">
        <v>219</v>
      </c>
      <c r="B356" s="23">
        <v>26</v>
      </c>
      <c r="C356" s="39">
        <v>2.2560539999999998</v>
      </c>
      <c r="D356" s="35">
        <v>2302136000</v>
      </c>
      <c r="E356" s="39">
        <v>0.17516399999999999</v>
      </c>
      <c r="F356" s="35">
        <v>5276602</v>
      </c>
      <c r="G356" s="39">
        <v>0.1723285</v>
      </c>
      <c r="H356" s="35">
        <f t="shared" si="19"/>
        <v>1020425929.5211906</v>
      </c>
      <c r="I356" s="40">
        <v>2.035846E-3</v>
      </c>
      <c r="J356" s="39">
        <v>6.7852800000000003E-3</v>
      </c>
      <c r="K356" s="41">
        <v>-15.167376160990731</v>
      </c>
      <c r="L356" s="31">
        <v>-14.9419761609907</v>
      </c>
      <c r="M356" s="31"/>
      <c r="N356" s="31"/>
      <c r="O356" s="31"/>
      <c r="P356" s="31"/>
      <c r="Q356" s="31">
        <f t="shared" si="20"/>
        <v>-16.49999951536152</v>
      </c>
      <c r="R356" s="31"/>
    </row>
    <row r="357" spans="1:115" s="47" customFormat="1" ht="16" thickBot="1">
      <c r="A357" s="47" t="s">
        <v>220</v>
      </c>
      <c r="B357" s="47">
        <v>26</v>
      </c>
      <c r="C357" s="48">
        <v>2.2494830000000001</v>
      </c>
      <c r="D357" s="49">
        <v>2302136000</v>
      </c>
      <c r="E357" s="48">
        <v>0.31603589999999998</v>
      </c>
      <c r="F357" s="49">
        <v>5331595</v>
      </c>
      <c r="G357" s="48">
        <v>0.31575629999999999</v>
      </c>
      <c r="H357" s="49">
        <f t="shared" si="19"/>
        <v>1023406711.6755272</v>
      </c>
      <c r="I357" s="50">
        <v>2.0354180000000002E-3</v>
      </c>
      <c r="J357" s="48">
        <v>5.3783030000000001E-3</v>
      </c>
      <c r="K357" s="51">
        <v>-15.3744195046438</v>
      </c>
      <c r="L357" s="52">
        <v>-15.1467195046438</v>
      </c>
      <c r="M357" s="52"/>
      <c r="N357" s="52"/>
      <c r="O357" s="52"/>
      <c r="P357" s="52"/>
      <c r="Q357" s="52">
        <f t="shared" si="20"/>
        <v>-16.704419025389218</v>
      </c>
      <c r="R357" s="52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  <c r="DB357" s="23"/>
      <c r="DC357" s="23"/>
      <c r="DD357" s="23"/>
      <c r="DE357" s="23"/>
      <c r="DF357" s="23"/>
      <c r="DG357" s="23"/>
      <c r="DH357" s="23"/>
      <c r="DI357" s="23"/>
      <c r="DJ357" s="23"/>
      <c r="DK357" s="23"/>
    </row>
    <row r="358" spans="1:115">
      <c r="C358" s="39"/>
      <c r="D358" s="35"/>
      <c r="E358" s="39"/>
      <c r="F358" s="35"/>
      <c r="G358" s="39"/>
      <c r="H358" s="35"/>
      <c r="I358" s="40"/>
      <c r="J358" s="39"/>
      <c r="L358" s="31"/>
      <c r="M358" s="31"/>
      <c r="N358" s="31"/>
      <c r="O358" s="31"/>
      <c r="P358" s="31"/>
      <c r="Q358" s="31"/>
      <c r="R358" s="31"/>
    </row>
    <row r="359" spans="1:115">
      <c r="C359" s="39"/>
      <c r="D359" s="35"/>
      <c r="E359" s="39"/>
      <c r="F359" s="35"/>
      <c r="G359" s="39"/>
      <c r="H359" s="35"/>
      <c r="I359" s="40"/>
      <c r="J359" s="39"/>
      <c r="L359" s="31"/>
      <c r="M359" s="31"/>
      <c r="N359" s="31"/>
      <c r="O359" s="31"/>
      <c r="P359" s="31"/>
      <c r="Q359" s="31"/>
      <c r="R359" s="31"/>
    </row>
  </sheetData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zoomScale="120" zoomScaleNormal="120" workbookViewId="0">
      <selection activeCell="C38" sqref="C38"/>
    </sheetView>
  </sheetViews>
  <sheetFormatPr baseColWidth="10" defaultColWidth="13.33203125" defaultRowHeight="15"/>
  <sheetData>
    <row r="1" spans="1:4" ht="16" thickBot="1">
      <c r="A1" s="53" t="s">
        <v>225</v>
      </c>
      <c r="B1" s="53"/>
      <c r="C1" s="53"/>
      <c r="D1" s="1"/>
    </row>
    <row r="2" spans="1:4" ht="17" thickBot="1">
      <c r="A2" s="11" t="s">
        <v>226</v>
      </c>
      <c r="B2" s="11" t="s">
        <v>227</v>
      </c>
      <c r="C2" s="11" t="s">
        <v>228</v>
      </c>
      <c r="D2" s="1"/>
    </row>
    <row r="3" spans="1:4">
      <c r="A3" s="12" t="s">
        <v>221</v>
      </c>
      <c r="B3" s="12">
        <v>-16.440000000000001</v>
      </c>
      <c r="C3" s="12">
        <v>0.05</v>
      </c>
      <c r="D3" s="1"/>
    </row>
    <row r="4" spans="1:4">
      <c r="A4" s="12" t="s">
        <v>222</v>
      </c>
      <c r="B4" s="12">
        <v>-16.45</v>
      </c>
      <c r="C4" s="12">
        <v>0.01</v>
      </c>
      <c r="D4" s="1"/>
    </row>
    <row r="5" spans="1:4">
      <c r="A5" s="12" t="s">
        <v>223</v>
      </c>
      <c r="B5" s="12">
        <v>-16.670000000000002</v>
      </c>
      <c r="C5" s="12">
        <v>0.02</v>
      </c>
      <c r="D5" s="1"/>
    </row>
    <row r="6" spans="1:4">
      <c r="A6" s="12" t="s">
        <v>224</v>
      </c>
      <c r="B6" s="12">
        <f>AVERAGE(B3:B5)</f>
        <v>-16.52</v>
      </c>
      <c r="C6" s="12">
        <v>0.03</v>
      </c>
    </row>
    <row r="7" spans="1:4" ht="16" thickBot="1">
      <c r="A7" s="10" t="s">
        <v>229</v>
      </c>
      <c r="B7" s="10">
        <f>STDEVA(B3:B5)</f>
        <v>0.13000000000000078</v>
      </c>
      <c r="C7" s="10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D626B-12EA-9F4A-A78C-B9A03222DA57}">
  <dimension ref="A1:J13"/>
  <sheetViews>
    <sheetView zoomScale="120" zoomScaleNormal="120" workbookViewId="0">
      <selection activeCell="F18" sqref="F18"/>
    </sheetView>
  </sheetViews>
  <sheetFormatPr baseColWidth="10" defaultColWidth="11" defaultRowHeight="15"/>
  <cols>
    <col min="1" max="1" width="15.6640625" customWidth="1"/>
    <col min="2" max="2" width="10.6640625" bestFit="1" customWidth="1"/>
    <col min="3" max="3" width="9.83203125" bestFit="1" customWidth="1"/>
  </cols>
  <sheetData>
    <row r="1" spans="1:10" ht="16" thickBot="1">
      <c r="A1" s="53" t="s">
        <v>230</v>
      </c>
      <c r="B1" s="53"/>
      <c r="C1" s="53"/>
      <c r="D1" s="53"/>
      <c r="E1" s="53"/>
      <c r="F1" s="53"/>
    </row>
    <row r="2" spans="1:10" ht="16" thickBot="1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</row>
    <row r="3" spans="1:10" ht="16">
      <c r="A3" s="12" t="s">
        <v>237</v>
      </c>
      <c r="B3" s="12" t="s">
        <v>238</v>
      </c>
      <c r="C3" s="12" t="s">
        <v>239</v>
      </c>
      <c r="D3" s="12" t="s">
        <v>240</v>
      </c>
      <c r="E3" s="13">
        <v>43.970599999999997</v>
      </c>
      <c r="F3" s="13">
        <f>54+0.1+0.06+43.9706</f>
        <v>98.130600000000001</v>
      </c>
    </row>
    <row r="4" spans="1:10" ht="16">
      <c r="A4" s="12" t="s">
        <v>241</v>
      </c>
      <c r="B4" s="12" t="s">
        <v>242</v>
      </c>
      <c r="C4" s="12" t="s">
        <v>243</v>
      </c>
      <c r="D4" s="12" t="s">
        <v>244</v>
      </c>
      <c r="E4" s="13">
        <v>43.970599999999997</v>
      </c>
      <c r="F4" s="13">
        <f>54.88+1.4+43.97</f>
        <v>100.25</v>
      </c>
    </row>
    <row r="5" spans="1:10" ht="16">
      <c r="A5" s="12" t="s">
        <v>245</v>
      </c>
      <c r="B5" s="12" t="s">
        <v>246</v>
      </c>
      <c r="C5" s="12" t="s">
        <v>243</v>
      </c>
      <c r="D5" s="12" t="s">
        <v>243</v>
      </c>
      <c r="E5" s="13">
        <v>43.970599999999997</v>
      </c>
      <c r="F5" s="13">
        <f>56.27+43.706</f>
        <v>99.975999999999999</v>
      </c>
    </row>
    <row r="6" spans="1:10" ht="16">
      <c r="A6" s="12" t="s">
        <v>247</v>
      </c>
      <c r="B6" s="12" t="s">
        <v>248</v>
      </c>
      <c r="C6" s="12" t="s">
        <v>249</v>
      </c>
      <c r="D6" s="12" t="s">
        <v>250</v>
      </c>
      <c r="E6" s="13">
        <v>43.970599999999997</v>
      </c>
      <c r="F6" s="13">
        <f>52.79+0.59+0.83+43.9706</f>
        <v>98.180599999999998</v>
      </c>
    </row>
    <row r="7" spans="1:10" ht="17" thickBot="1">
      <c r="A7" s="10" t="s">
        <v>251</v>
      </c>
      <c r="B7" s="10" t="s">
        <v>252</v>
      </c>
      <c r="C7" s="10" t="s">
        <v>253</v>
      </c>
      <c r="D7" s="10" t="s">
        <v>254</v>
      </c>
      <c r="E7" s="14">
        <v>43.970599999999997</v>
      </c>
      <c r="F7" s="14">
        <f>49.47+2.9+0.28+43.9706</f>
        <v>96.620599999999996</v>
      </c>
    </row>
    <row r="8" spans="1:10">
      <c r="F8" s="15"/>
    </row>
    <row r="9" spans="1:10">
      <c r="A9" s="1" t="s">
        <v>255</v>
      </c>
      <c r="B9" s="1"/>
      <c r="C9" s="1"/>
      <c r="D9" s="1"/>
      <c r="E9" s="1"/>
      <c r="F9" s="16"/>
      <c r="G9" s="1"/>
      <c r="H9" s="1"/>
      <c r="I9" s="1"/>
      <c r="J9" s="1"/>
    </row>
    <row r="10" spans="1:10">
      <c r="A10" s="1" t="s">
        <v>256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 t="s">
        <v>257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258</v>
      </c>
      <c r="B12" s="1"/>
      <c r="C12" s="1"/>
      <c r="D12" s="17"/>
      <c r="E12" s="1"/>
      <c r="F12" s="1"/>
      <c r="G12" s="1"/>
      <c r="H12" s="1"/>
      <c r="I12" s="1"/>
      <c r="J12" s="1"/>
    </row>
    <row r="13" spans="1:10">
      <c r="A13" s="1" t="s">
        <v>259</v>
      </c>
      <c r="B13" s="1"/>
      <c r="C13" s="1"/>
      <c r="D13" s="1"/>
      <c r="E13" s="1"/>
      <c r="F13" s="1"/>
      <c r="G13" s="1"/>
      <c r="H13" s="1"/>
      <c r="I13" s="1"/>
      <c r="J13" s="1"/>
    </row>
  </sheetData>
  <mergeCells count="1">
    <mergeCell ref="A1:F1"/>
  </mergeCells>
  <phoneticPr fontId="9" type="noConversion"/>
  <conditionalFormatting sqref="E3:E7 F8:F1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</dc:creator>
  <cp:lastModifiedBy>Xuna Yin</cp:lastModifiedBy>
  <dcterms:created xsi:type="dcterms:W3CDTF">2015-06-05T18:19:00Z</dcterms:created>
  <dcterms:modified xsi:type="dcterms:W3CDTF">2024-11-05T14:47:18Z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04FE4C4D95114DBE8071A99B4B44FAC8_12</vt:lpwstr>
  </property>
  <property fmtid="{D5CDD505-2E9C-101B-9397-08002B2CF9AE}" pid="3" name="KSOProductBuildVer">
    <vt:lpwstr>2052-12.1.0.16388</vt:lpwstr>
  </property>
</Properties>
</file>