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https://uccireland-my.sharepoint.com/personal/valentina_rossi_ucc_ie1/Documents/working folder/2024/Work_in_Progress/Experiments/PAPER/DRAFTS/Draft9/Final/Supplementary_Datasets/"/>
    </mc:Choice>
  </mc:AlternateContent>
  <xr:revisionPtr revIDLastSave="47" documentId="8_{BD8673A5-AC3B-4A35-AD8B-77CA9D6F0D77}" xr6:coauthVersionLast="47" xr6:coauthVersionMax="47" xr10:uidLastSave="{9BAB7071-4435-4543-85A7-F534452D97BE}"/>
  <bookViews>
    <workbookView xWindow="0" yWindow="3200" windowWidth="30240" windowHeight="14400" xr2:uid="{73CF2E7E-D71A-4B4C-B0ED-40F12BB08F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16" i="1"/>
  <c r="I16" i="1"/>
  <c r="H16" i="1"/>
  <c r="G16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J4" i="1"/>
  <c r="I4" i="1"/>
  <c r="H4" i="1"/>
  <c r="G4" i="1"/>
</calcChain>
</file>

<file path=xl/sharedStrings.xml><?xml version="1.0" encoding="utf-8"?>
<sst xmlns="http://schemas.openxmlformats.org/spreadsheetml/2006/main" count="78" uniqueCount="23">
  <si>
    <t>R1</t>
  </si>
  <si>
    <t>Aratio</t>
  </si>
  <si>
    <t xml:space="preserve">RBS </t>
  </si>
  <si>
    <t>wD/wG</t>
  </si>
  <si>
    <t xml:space="preserve">sample </t>
  </si>
  <si>
    <t>status</t>
  </si>
  <si>
    <t>NA</t>
  </si>
  <si>
    <t>Matured (250℃, 24h)</t>
  </si>
  <si>
    <t>black feather</t>
  </si>
  <si>
    <t>white feather</t>
  </si>
  <si>
    <t>shrimp cuticle</t>
  </si>
  <si>
    <t>cyanobacterial film</t>
  </si>
  <si>
    <t>algal film</t>
  </si>
  <si>
    <t>insect cuticle (red)</t>
  </si>
  <si>
    <t>insect cuticle (black)</t>
  </si>
  <si>
    <t>G frequency</t>
  </si>
  <si>
    <t xml:space="preserve">D frequency </t>
  </si>
  <si>
    <t>G-FWHM</t>
  </si>
  <si>
    <t>D-FWHM</t>
  </si>
  <si>
    <t>D4-FWHM</t>
  </si>
  <si>
    <t>D2-FWHM</t>
  </si>
  <si>
    <t>D6-FWHM</t>
  </si>
  <si>
    <t>Dataset S5 - Raman parameters extracted from the deconvolution of the D and G bands. D- and G frequency (i.e., the wavenumber defining the centre of a peak), D-FWHM (full width at half maximum height), G-FWHM, R1(ID/IG; I denotes intensity of the peak), Aratio (areaD/areaG), RBS (Raman Band Separation: Dfrequency-Gfrequency), wD/wG (where w denotes FWHM), D2-FWHM (D2-full width at half maximum height), D4-FWHM (D4-full width at half maximum height) and D6-FWHM (D6-full width at half maximum height).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</si>
</sst>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8A70E5-B70D-734B-B1E7-7F4C4E7379D4}" name="Table1" displayName="Table1" ref="A3:M24" totalsRowShown="0" headerRowDxfId="14" dataDxfId="13">
  <autoFilter ref="A3:M24" xr:uid="{398A70E5-B70D-734B-B1E7-7F4C4E7379D4}"/>
  <tableColumns count="13">
    <tableColumn id="1" xr3:uid="{2F2521FD-5B8E-F146-A1A0-2442F16D2F08}" name="status" dataDxfId="12"/>
    <tableColumn id="2" xr3:uid="{AB3E1A47-4560-9E48-80A9-6134AF59E6A1}" name="sample " dataDxfId="11"/>
    <tableColumn id="5" xr3:uid="{D42E1FD4-BC4D-5D43-BCFB-07CD5447FA43}" name="D frequency " dataDxfId="10"/>
    <tableColumn id="3" xr3:uid="{78E59411-4E37-3B48-BE2C-D38A79FDA1D3}" name="G frequency" dataDxfId="9"/>
    <tableColumn id="6" xr3:uid="{FF6F204F-95FA-234F-BE9E-6DC599D9D35E}" name="D-FWHM" dataDxfId="8"/>
    <tableColumn id="4" xr3:uid="{40BBFE3B-01D4-E847-9C21-695FEC47024D}" name="G-FWHM" dataDxfId="7"/>
    <tableColumn id="7" xr3:uid="{5619D2CF-0527-3A47-BED6-F39786035E5D}" name="R1" dataDxfId="6"/>
    <tableColumn id="8" xr3:uid="{AEB32519-51B3-8841-8EED-C8379CEE9755}" name="Aratio" dataDxfId="5"/>
    <tableColumn id="9" xr3:uid="{8C86D800-C2F6-9444-99F8-A0E6DEDFB539}" name="RBS " dataDxfId="4"/>
    <tableColumn id="10" xr3:uid="{DA99C9E2-6592-B640-912F-AEBCEAFF7412}" name="wD/wG" dataDxfId="3"/>
    <tableColumn id="12" xr3:uid="{0F9C443F-4474-8344-9B5C-34904A77CDDF}" name="D2-FWHM" dataDxfId="2"/>
    <tableColumn id="11" xr3:uid="{DFA4A052-D71E-D743-8D8A-43A6BAE1C253}" name="D4-FWHM" dataDxfId="1"/>
    <tableColumn id="13" xr3:uid="{5992FC03-6395-5343-B9A8-7B92DADDDDAC}" name="D6-FWHM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6C97-7258-7648-8602-60F0852B9AB9}">
  <dimension ref="A1:M24"/>
  <sheetViews>
    <sheetView tabSelected="1" zoomScaleNormal="100" workbookViewId="0">
      <selection activeCell="B27" sqref="B27"/>
    </sheetView>
  </sheetViews>
  <sheetFormatPr baseColWidth="10" defaultColWidth="11.1640625" defaultRowHeight="16" x14ac:dyDescent="0.2"/>
  <cols>
    <col min="1" max="1" width="20.5" style="4" customWidth="1"/>
    <col min="2" max="2" width="22.1640625" style="4" customWidth="1"/>
    <col min="3" max="3" width="20.83203125" style="4" customWidth="1"/>
    <col min="4" max="4" width="19" style="4" customWidth="1"/>
    <col min="5" max="5" width="21.33203125" style="4" customWidth="1"/>
    <col min="6" max="6" width="16.83203125" style="4" customWidth="1"/>
    <col min="7" max="7" width="11.1640625" style="4"/>
    <col min="8" max="8" width="12.5" style="4" customWidth="1"/>
    <col min="9" max="9" width="11.1640625" style="4"/>
    <col min="10" max="10" width="12.6640625" style="4" customWidth="1"/>
    <col min="11" max="11" width="16.5" style="4" customWidth="1"/>
    <col min="12" max="12" width="17.1640625" style="4" customWidth="1"/>
    <col min="13" max="13" width="16" style="4" customWidth="1"/>
    <col min="14" max="16384" width="11.1640625" style="4"/>
  </cols>
  <sheetData>
    <row r="1" spans="1:13" s="1" customFormat="1" ht="55" customHeight="1" x14ac:dyDescent="0.2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x14ac:dyDescent="0.2"/>
    <row r="3" spans="1:13" x14ac:dyDescent="0.2">
      <c r="A3" s="1" t="s">
        <v>5</v>
      </c>
      <c r="B3" s="1" t="s">
        <v>4</v>
      </c>
      <c r="C3" s="2" t="s">
        <v>16</v>
      </c>
      <c r="D3" s="2" t="s">
        <v>15</v>
      </c>
      <c r="E3" s="2" t="s">
        <v>18</v>
      </c>
      <c r="F3" s="2" t="s">
        <v>17</v>
      </c>
      <c r="G3" s="2" t="s">
        <v>0</v>
      </c>
      <c r="H3" s="2" t="s">
        <v>1</v>
      </c>
      <c r="I3" s="2" t="s">
        <v>2</v>
      </c>
      <c r="J3" s="2" t="s">
        <v>3</v>
      </c>
      <c r="K3" s="3" t="s">
        <v>20</v>
      </c>
      <c r="L3" s="3" t="s">
        <v>19</v>
      </c>
      <c r="M3" s="3" t="s">
        <v>21</v>
      </c>
    </row>
    <row r="4" spans="1:13" x14ac:dyDescent="0.2">
      <c r="A4" s="5" t="s">
        <v>7</v>
      </c>
      <c r="B4" s="6" t="s">
        <v>8</v>
      </c>
      <c r="C4" s="6">
        <v>1360</v>
      </c>
      <c r="D4" s="6">
        <v>1578</v>
      </c>
      <c r="E4" s="6">
        <v>100.74</v>
      </c>
      <c r="F4" s="6">
        <v>141.16999999999999</v>
      </c>
      <c r="G4" s="7">
        <f>0.18/0.65</f>
        <v>0.27692307692307688</v>
      </c>
      <c r="H4" s="7">
        <f>19.4/98.25</f>
        <v>0.19745547073791347</v>
      </c>
      <c r="I4" s="6">
        <f t="shared" ref="I4:I12" si="0">D4-C4</f>
        <v>218</v>
      </c>
      <c r="J4" s="7">
        <f t="shared" ref="J4:J12" si="1">E4/F4</f>
        <v>0.71360770701990506</v>
      </c>
      <c r="K4" s="7">
        <v>63.023690000000002</v>
      </c>
      <c r="L4" s="8">
        <v>78.81</v>
      </c>
      <c r="M4" s="6" t="s">
        <v>6</v>
      </c>
    </row>
    <row r="5" spans="1:13" x14ac:dyDescent="0.2">
      <c r="A5" s="5" t="s">
        <v>7</v>
      </c>
      <c r="B5" s="6" t="s">
        <v>8</v>
      </c>
      <c r="C5" s="6">
        <v>1361</v>
      </c>
      <c r="D5" s="6">
        <v>1560</v>
      </c>
      <c r="E5" s="6">
        <v>106.58</v>
      </c>
      <c r="F5" s="6">
        <v>94.81</v>
      </c>
      <c r="G5" s="7">
        <f>0.35/0.35</f>
        <v>1</v>
      </c>
      <c r="H5" s="7">
        <f>40.43/36.02</f>
        <v>1.1224319822320932</v>
      </c>
      <c r="I5" s="6">
        <f t="shared" si="0"/>
        <v>199</v>
      </c>
      <c r="J5" s="7">
        <f t="shared" si="1"/>
        <v>1.124143022887881</v>
      </c>
      <c r="K5" s="7">
        <v>72.48809</v>
      </c>
      <c r="L5" s="7">
        <v>124.35646</v>
      </c>
      <c r="M5" s="6" t="s">
        <v>6</v>
      </c>
    </row>
    <row r="6" spans="1:13" x14ac:dyDescent="0.2">
      <c r="A6" s="5" t="s">
        <v>7</v>
      </c>
      <c r="B6" s="6" t="s">
        <v>8</v>
      </c>
      <c r="C6" s="6">
        <v>1363</v>
      </c>
      <c r="D6" s="6">
        <v>1605</v>
      </c>
      <c r="E6" s="6">
        <v>138.68</v>
      </c>
      <c r="F6" s="6">
        <v>88.61</v>
      </c>
      <c r="G6" s="7">
        <f>0.71/0.62</f>
        <v>1.1451612903225805</v>
      </c>
      <c r="H6" s="7">
        <f>105.31/58.87</f>
        <v>1.788856803125531</v>
      </c>
      <c r="I6" s="6">
        <f t="shared" si="0"/>
        <v>242</v>
      </c>
      <c r="J6" s="7">
        <f t="shared" si="1"/>
        <v>1.5650603769326261</v>
      </c>
      <c r="K6" s="7">
        <v>138.63884999999999</v>
      </c>
      <c r="L6" s="7">
        <v>110.71962000000001</v>
      </c>
      <c r="M6" s="6" t="s">
        <v>6</v>
      </c>
    </row>
    <row r="7" spans="1:13" x14ac:dyDescent="0.2">
      <c r="A7" s="5" t="s">
        <v>7</v>
      </c>
      <c r="B7" s="6" t="s">
        <v>9</v>
      </c>
      <c r="C7" s="6">
        <v>1357</v>
      </c>
      <c r="D7" s="6">
        <v>1550</v>
      </c>
      <c r="E7" s="6">
        <v>100.04</v>
      </c>
      <c r="F7" s="6">
        <v>89.45</v>
      </c>
      <c r="G7" s="7">
        <f>0.24/0.4</f>
        <v>0.6</v>
      </c>
      <c r="H7" s="7">
        <f>26.24/38.72</f>
        <v>0.6776859504132231</v>
      </c>
      <c r="I7" s="6">
        <f t="shared" si="0"/>
        <v>193</v>
      </c>
      <c r="J7" s="7">
        <f t="shared" si="1"/>
        <v>1.1183901621017329</v>
      </c>
      <c r="K7" s="7">
        <v>79.615470000000002</v>
      </c>
      <c r="L7" s="7">
        <v>84.137219999999999</v>
      </c>
      <c r="M7" s="7">
        <v>337.54539</v>
      </c>
    </row>
    <row r="8" spans="1:13" x14ac:dyDescent="0.2">
      <c r="A8" s="5" t="s">
        <v>7</v>
      </c>
      <c r="B8" s="6" t="s">
        <v>9</v>
      </c>
      <c r="C8" s="6">
        <v>1357</v>
      </c>
      <c r="D8" s="6">
        <v>1555</v>
      </c>
      <c r="E8" s="6">
        <v>103.01</v>
      </c>
      <c r="F8" s="6">
        <v>96.52</v>
      </c>
      <c r="G8" s="7">
        <f>0.27/0.49</f>
        <v>0.55102040816326536</v>
      </c>
      <c r="H8" s="7">
        <f>29.63/51.06</f>
        <v>0.58029768899334111</v>
      </c>
      <c r="I8" s="6">
        <f t="shared" si="0"/>
        <v>198</v>
      </c>
      <c r="J8" s="7">
        <f t="shared" si="1"/>
        <v>1.0672399502693743</v>
      </c>
      <c r="K8" s="7">
        <v>76.408630000000002</v>
      </c>
      <c r="L8" s="7">
        <v>79.932379999999995</v>
      </c>
      <c r="M8" s="7">
        <v>315.82702</v>
      </c>
    </row>
    <row r="9" spans="1:13" x14ac:dyDescent="0.2">
      <c r="A9" s="5" t="s">
        <v>7</v>
      </c>
      <c r="B9" s="6" t="s">
        <v>9</v>
      </c>
      <c r="C9" s="6">
        <v>1364</v>
      </c>
      <c r="D9" s="6">
        <v>1564</v>
      </c>
      <c r="E9" s="6">
        <v>62.63</v>
      </c>
      <c r="F9" s="6">
        <v>151.13</v>
      </c>
      <c r="G9" s="7">
        <f>0.12/0.9</f>
        <v>0.13333333333333333</v>
      </c>
      <c r="H9" s="7">
        <f>8.01/145.87</f>
        <v>5.4911907863165826E-2</v>
      </c>
      <c r="I9" s="6">
        <f t="shared" si="0"/>
        <v>200</v>
      </c>
      <c r="J9" s="7">
        <f t="shared" si="1"/>
        <v>0.41441143386488455</v>
      </c>
      <c r="K9" s="7">
        <v>63.023690000000002</v>
      </c>
      <c r="L9" s="8" t="s">
        <v>6</v>
      </c>
      <c r="M9" s="7">
        <v>106.39196</v>
      </c>
    </row>
    <row r="10" spans="1:13" x14ac:dyDescent="0.2">
      <c r="A10" s="5" t="s">
        <v>7</v>
      </c>
      <c r="B10" s="6" t="s">
        <v>10</v>
      </c>
      <c r="C10" s="6">
        <v>1373</v>
      </c>
      <c r="D10" s="6">
        <v>1606</v>
      </c>
      <c r="E10" s="6">
        <v>240.08</v>
      </c>
      <c r="F10" s="6">
        <v>87.06</v>
      </c>
      <c r="G10" s="7">
        <f>0.68/0.79</f>
        <v>0.86075949367088611</v>
      </c>
      <c r="H10" s="7">
        <f>174.92/73.47</f>
        <v>2.3808357152579283</v>
      </c>
      <c r="I10" s="6">
        <f t="shared" si="0"/>
        <v>233</v>
      </c>
      <c r="J10" s="7">
        <f t="shared" si="1"/>
        <v>2.7576384102917531</v>
      </c>
      <c r="K10" s="7">
        <v>110.75236</v>
      </c>
      <c r="L10" s="8" t="s">
        <v>6</v>
      </c>
      <c r="M10" s="7">
        <v>52.90851</v>
      </c>
    </row>
    <row r="11" spans="1:13" x14ac:dyDescent="0.2">
      <c r="A11" s="5" t="s">
        <v>7</v>
      </c>
      <c r="B11" s="6" t="s">
        <v>10</v>
      </c>
      <c r="C11" s="6">
        <v>1376</v>
      </c>
      <c r="D11" s="6">
        <v>1607</v>
      </c>
      <c r="E11" s="6">
        <v>147.97999999999999</v>
      </c>
      <c r="F11" s="6">
        <v>85.08</v>
      </c>
      <c r="G11" s="7">
        <f>0.57/0.77</f>
        <v>0.74025974025974017</v>
      </c>
      <c r="H11" s="7">
        <f>90.92/70.21</f>
        <v>1.2949722261786072</v>
      </c>
      <c r="I11" s="6">
        <f t="shared" si="0"/>
        <v>231</v>
      </c>
      <c r="J11" s="7">
        <f t="shared" si="1"/>
        <v>1.739304184297132</v>
      </c>
      <c r="K11" s="7">
        <v>111.99337</v>
      </c>
      <c r="L11" s="6">
        <v>99.28</v>
      </c>
      <c r="M11" s="7">
        <v>84.628900000000002</v>
      </c>
    </row>
    <row r="12" spans="1:13" x14ac:dyDescent="0.2">
      <c r="A12" s="5" t="s">
        <v>7</v>
      </c>
      <c r="B12" s="6" t="s">
        <v>10</v>
      </c>
      <c r="C12" s="6">
        <v>1363</v>
      </c>
      <c r="D12" s="6">
        <v>1566</v>
      </c>
      <c r="E12" s="6">
        <v>112.92</v>
      </c>
      <c r="F12" s="6">
        <v>91.27</v>
      </c>
      <c r="G12" s="7">
        <f>0.37/0.35</f>
        <v>1.0571428571428572</v>
      </c>
      <c r="H12" s="7">
        <f>45.27/34.21</f>
        <v>1.3232972814966384</v>
      </c>
      <c r="I12" s="6">
        <f t="shared" si="0"/>
        <v>203</v>
      </c>
      <c r="J12" s="7">
        <f t="shared" si="1"/>
        <v>1.2372082831160294</v>
      </c>
      <c r="K12" s="7">
        <v>66.26961</v>
      </c>
      <c r="L12" s="7">
        <v>105.91987</v>
      </c>
      <c r="M12" s="7">
        <v>249.54742999999999</v>
      </c>
    </row>
    <row r="13" spans="1:13" x14ac:dyDescent="0.2">
      <c r="A13" s="5" t="s">
        <v>7</v>
      </c>
      <c r="B13" s="6" t="s">
        <v>11</v>
      </c>
      <c r="C13" s="6">
        <v>1373</v>
      </c>
      <c r="D13" s="6">
        <v>1615</v>
      </c>
      <c r="E13" s="6">
        <v>141.53</v>
      </c>
      <c r="F13" s="6">
        <v>61.98</v>
      </c>
      <c r="G13" s="7">
        <v>0.85</v>
      </c>
      <c r="H13" s="7">
        <v>3.83</v>
      </c>
      <c r="I13" s="6">
        <v>242</v>
      </c>
      <c r="J13" s="7">
        <v>0.44</v>
      </c>
      <c r="K13" s="7">
        <v>14.55</v>
      </c>
      <c r="L13" s="9">
        <v>79.33</v>
      </c>
      <c r="M13" s="9">
        <v>142.33000000000001</v>
      </c>
    </row>
    <row r="14" spans="1:13" x14ac:dyDescent="0.2">
      <c r="A14" s="5" t="s">
        <v>7</v>
      </c>
      <c r="B14" s="6" t="s">
        <v>11</v>
      </c>
      <c r="C14" s="6">
        <v>1380</v>
      </c>
      <c r="D14" s="6">
        <v>1606</v>
      </c>
      <c r="E14" s="6">
        <v>92.85</v>
      </c>
      <c r="F14" s="6">
        <v>88.58</v>
      </c>
      <c r="G14" s="7">
        <v>0.86</v>
      </c>
      <c r="H14" s="7">
        <v>0.38</v>
      </c>
      <c r="I14" s="6">
        <v>226</v>
      </c>
      <c r="J14" s="7">
        <v>0.95</v>
      </c>
      <c r="K14" s="7" t="s">
        <v>6</v>
      </c>
      <c r="L14" s="9" t="s">
        <v>6</v>
      </c>
      <c r="M14" s="9">
        <v>67.739999999999995</v>
      </c>
    </row>
    <row r="15" spans="1:13" x14ac:dyDescent="0.2">
      <c r="A15" s="5" t="s">
        <v>7</v>
      </c>
      <c r="B15" s="6" t="s">
        <v>11</v>
      </c>
      <c r="C15" s="6">
        <v>1388</v>
      </c>
      <c r="D15" s="6">
        <v>1605</v>
      </c>
      <c r="E15" s="6">
        <v>210.17</v>
      </c>
      <c r="F15" s="6">
        <v>89.61</v>
      </c>
      <c r="G15" s="7">
        <v>0.86</v>
      </c>
      <c r="H15" s="7">
        <v>1.57</v>
      </c>
      <c r="I15" s="6">
        <v>218</v>
      </c>
      <c r="J15" s="7">
        <v>0.43</v>
      </c>
      <c r="K15" s="7" t="s">
        <v>6</v>
      </c>
      <c r="L15" s="9">
        <v>49.58</v>
      </c>
      <c r="M15" s="9">
        <v>89.58</v>
      </c>
    </row>
    <row r="16" spans="1:13" x14ac:dyDescent="0.2">
      <c r="A16" s="5" t="s">
        <v>7</v>
      </c>
      <c r="B16" s="6" t="s">
        <v>12</v>
      </c>
      <c r="C16" s="9">
        <v>1368.43345</v>
      </c>
      <c r="D16" s="9">
        <v>1611.4982399999999</v>
      </c>
      <c r="E16" s="7">
        <v>85.514719999999997</v>
      </c>
      <c r="F16" s="7">
        <v>72.560810000000004</v>
      </c>
      <c r="G16" s="6">
        <f>0.25/0.5</f>
        <v>0.5</v>
      </c>
      <c r="H16" s="7">
        <f>22.8/38.61</f>
        <v>0.59052059052059058</v>
      </c>
      <c r="I16" s="9">
        <f>D16-C16</f>
        <v>243.0647899999999</v>
      </c>
      <c r="J16" s="7">
        <f>E16/F16</f>
        <v>1.1785248814063678</v>
      </c>
      <c r="K16" s="7" t="s">
        <v>6</v>
      </c>
      <c r="L16" s="6" t="s">
        <v>6</v>
      </c>
      <c r="M16" s="6">
        <v>169.93</v>
      </c>
    </row>
    <row r="17" spans="1:13" x14ac:dyDescent="0.2">
      <c r="A17" s="5" t="s">
        <v>7</v>
      </c>
      <c r="B17" s="6" t="s">
        <v>12</v>
      </c>
      <c r="C17" s="9">
        <v>1378.5135399999999</v>
      </c>
      <c r="D17" s="9">
        <v>1605.8630900000001</v>
      </c>
      <c r="E17" s="7">
        <v>214.63279</v>
      </c>
      <c r="F17" s="7">
        <v>79.862769999999998</v>
      </c>
      <c r="G17" s="6">
        <f>0.63/0.75</f>
        <v>0.84</v>
      </c>
      <c r="H17" s="7">
        <f>145/64</f>
        <v>2.265625</v>
      </c>
      <c r="I17" s="9">
        <f>D17-C17</f>
        <v>227.34955000000014</v>
      </c>
      <c r="J17" s="7">
        <f>E17/F17</f>
        <v>2.6875199795849807</v>
      </c>
      <c r="K17" s="7" t="s">
        <v>6</v>
      </c>
      <c r="L17" s="6" t="s">
        <v>6</v>
      </c>
      <c r="M17" s="6">
        <v>53.7</v>
      </c>
    </row>
    <row r="18" spans="1:13" x14ac:dyDescent="0.2">
      <c r="A18" s="5" t="s">
        <v>7</v>
      </c>
      <c r="B18" s="6" t="s">
        <v>12</v>
      </c>
      <c r="C18" s="10">
        <v>1365.68687</v>
      </c>
      <c r="D18" s="10">
        <v>1609.10547</v>
      </c>
      <c r="E18" s="11">
        <v>102.83656999999999</v>
      </c>
      <c r="F18" s="11">
        <v>78.287930000000003</v>
      </c>
      <c r="G18" s="7">
        <f>0.39/0.61</f>
        <v>0.63934426229508201</v>
      </c>
      <c r="H18" s="7">
        <f>43/51</f>
        <v>0.84313725490196079</v>
      </c>
      <c r="I18" s="9">
        <f>D18-C18</f>
        <v>243.41859999999997</v>
      </c>
      <c r="J18" s="7">
        <f>E18/F18</f>
        <v>1.3135686433400398</v>
      </c>
      <c r="K18" s="7" t="s">
        <v>6</v>
      </c>
      <c r="L18" s="6" t="s">
        <v>6</v>
      </c>
      <c r="M18" s="6">
        <v>80.13</v>
      </c>
    </row>
    <row r="19" spans="1:13" x14ac:dyDescent="0.2">
      <c r="A19" s="5" t="s">
        <v>7</v>
      </c>
      <c r="B19" s="6" t="s">
        <v>13</v>
      </c>
      <c r="C19" s="9">
        <v>1376.2985699999999</v>
      </c>
      <c r="D19" s="9">
        <v>1586.51199</v>
      </c>
      <c r="E19" s="7">
        <v>221.84565000000001</v>
      </c>
      <c r="F19" s="7">
        <v>124.51296000000001</v>
      </c>
      <c r="G19" s="6">
        <v>0.75</v>
      </c>
      <c r="H19" s="7">
        <v>1.2991452991452992</v>
      </c>
      <c r="I19" s="9">
        <v>210.21342000000004</v>
      </c>
      <c r="J19" s="7">
        <v>1.7817073017941265</v>
      </c>
      <c r="K19" s="6">
        <v>46.8</v>
      </c>
      <c r="L19" s="6">
        <v>52.83</v>
      </c>
      <c r="M19" s="6">
        <v>83.88</v>
      </c>
    </row>
    <row r="20" spans="1:13" x14ac:dyDescent="0.2">
      <c r="A20" s="5" t="s">
        <v>7</v>
      </c>
      <c r="B20" s="6" t="s">
        <v>13</v>
      </c>
      <c r="C20" s="9">
        <v>1376.86679</v>
      </c>
      <c r="D20" s="9">
        <v>1614.1008899999999</v>
      </c>
      <c r="E20" s="7">
        <v>75.907920000000004</v>
      </c>
      <c r="F20" s="7">
        <v>74.38982</v>
      </c>
      <c r="G20" s="7">
        <v>0.22058823529411761</v>
      </c>
      <c r="H20" s="7">
        <v>0.22654377880184332</v>
      </c>
      <c r="I20" s="9">
        <v>237.2340999999999</v>
      </c>
      <c r="J20" s="7">
        <v>1.0204073621901493</v>
      </c>
      <c r="K20" s="6" t="s">
        <v>6</v>
      </c>
      <c r="L20" s="6" t="s">
        <v>6</v>
      </c>
      <c r="M20" s="6">
        <v>90.29</v>
      </c>
    </row>
    <row r="21" spans="1:13" x14ac:dyDescent="0.2">
      <c r="A21" s="5" t="s">
        <v>7</v>
      </c>
      <c r="B21" s="6" t="s">
        <v>13</v>
      </c>
      <c r="C21" s="9">
        <v>1365.66867</v>
      </c>
      <c r="D21" s="9">
        <v>1587.63265</v>
      </c>
      <c r="E21" s="7">
        <v>96.037260000000003</v>
      </c>
      <c r="F21" s="7">
        <v>123.29379</v>
      </c>
      <c r="G21" s="7">
        <v>0.33846153846153842</v>
      </c>
      <c r="H21" s="7">
        <v>0.27058823529411763</v>
      </c>
      <c r="I21" s="9">
        <v>221.96397999999999</v>
      </c>
      <c r="J21" s="7">
        <v>0.77893022835943315</v>
      </c>
      <c r="K21" s="6">
        <v>51.39</v>
      </c>
      <c r="L21" s="6">
        <v>105.88</v>
      </c>
      <c r="M21" s="6" t="s">
        <v>6</v>
      </c>
    </row>
    <row r="22" spans="1:13" x14ac:dyDescent="0.2">
      <c r="A22" s="5" t="s">
        <v>7</v>
      </c>
      <c r="B22" s="6" t="s">
        <v>14</v>
      </c>
      <c r="C22" s="9">
        <v>1372.52181</v>
      </c>
      <c r="D22" s="9">
        <v>1576.46603</v>
      </c>
      <c r="E22" s="7">
        <v>70.843140000000005</v>
      </c>
      <c r="F22" s="7">
        <v>144.89267000000001</v>
      </c>
      <c r="G22" s="7">
        <v>0.11111111111111112</v>
      </c>
      <c r="H22" s="7">
        <v>5.8561151079136696E-2</v>
      </c>
      <c r="I22" s="9">
        <v>203.94422000000009</v>
      </c>
      <c r="J22" s="7">
        <v>0.48893529258588442</v>
      </c>
      <c r="K22" s="6">
        <v>55.61</v>
      </c>
      <c r="L22" s="6" t="s">
        <v>6</v>
      </c>
      <c r="M22" s="6" t="s">
        <v>6</v>
      </c>
    </row>
    <row r="23" spans="1:13" x14ac:dyDescent="0.2">
      <c r="A23" s="5" t="s">
        <v>7</v>
      </c>
      <c r="B23" s="6" t="s">
        <v>14</v>
      </c>
      <c r="C23" s="9">
        <v>1373.93436</v>
      </c>
      <c r="D23" s="9">
        <v>1585.0071499999999</v>
      </c>
      <c r="E23" s="7">
        <v>215.36877999999999</v>
      </c>
      <c r="F23" s="7">
        <v>127.49659</v>
      </c>
      <c r="G23" s="7">
        <v>0.20289855072463772</v>
      </c>
      <c r="H23" s="7">
        <v>1.2605042016806722</v>
      </c>
      <c r="I23" s="9">
        <v>211.07278999999994</v>
      </c>
      <c r="J23" s="7">
        <v>1.6892120801034756</v>
      </c>
      <c r="K23" s="6">
        <v>50.16</v>
      </c>
      <c r="L23" s="6">
        <v>52.78</v>
      </c>
      <c r="M23" s="6">
        <v>84.29</v>
      </c>
    </row>
    <row r="24" spans="1:13" x14ac:dyDescent="0.2">
      <c r="A24" s="5" t="s">
        <v>7</v>
      </c>
      <c r="B24" s="6" t="s">
        <v>14</v>
      </c>
      <c r="C24" s="9">
        <v>1374.7616700000001</v>
      </c>
      <c r="D24" s="9">
        <v>1612.9672599999999</v>
      </c>
      <c r="E24" s="7">
        <v>74.204549999999998</v>
      </c>
      <c r="F24" s="7">
        <v>75.318520000000007</v>
      </c>
      <c r="G24" s="7">
        <v>0.20289855072463772</v>
      </c>
      <c r="H24" s="6">
        <v>0.2</v>
      </c>
      <c r="I24" s="9">
        <v>238.2055899999998</v>
      </c>
      <c r="J24" s="7">
        <v>0.98520987932317294</v>
      </c>
      <c r="K24" s="6" t="s">
        <v>6</v>
      </c>
      <c r="L24" s="6" t="s">
        <v>6</v>
      </c>
      <c r="M24" s="6" t="s">
        <v>6</v>
      </c>
    </row>
  </sheetData>
  <mergeCells count="1">
    <mergeCell ref="A1:M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Rossi</dc:creator>
  <cp:lastModifiedBy>Valentina Rossi</cp:lastModifiedBy>
  <dcterms:created xsi:type="dcterms:W3CDTF">2024-01-17T11:29:47Z</dcterms:created>
  <dcterms:modified xsi:type="dcterms:W3CDTF">2024-03-21T10:19:44Z</dcterms:modified>
</cp:coreProperties>
</file>